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6"/>
  <workbookPr codeName="ThisWorkbook" defaultThemeVersion="124226"/>
  <mc:AlternateContent xmlns:mc="http://schemas.openxmlformats.org/markup-compatibility/2006">
    <mc:Choice Requires="x15">
      <x15ac:absPath xmlns:x15ac="http://schemas.microsoft.com/office/spreadsheetml/2010/11/ac" url="/Users/grueng/Documents/DW_Data/xxx_Visa/data-unified/EC-HomeAffairs_VisaConsulates/"/>
    </mc:Choice>
  </mc:AlternateContent>
  <xr:revisionPtr revIDLastSave="0" documentId="13_ncr:1_{A50DA364-85BF-EA4F-8E1C-27A36A1D0755}" xr6:coauthVersionLast="47" xr6:coauthVersionMax="47" xr10:uidLastSave="{00000000-0000-0000-0000-000000000000}"/>
  <bookViews>
    <workbookView xWindow="-38080" yWindow="5200" windowWidth="38080" windowHeight="12040" activeTab="1" xr2:uid="{00000000-000D-0000-FFFF-FFFF00000000}"/>
  </bookViews>
  <sheets>
    <sheet name="Description" sheetId="18" r:id="rId1"/>
    <sheet name="Data for consulates" sheetId="1" r:id="rId2"/>
    <sheet name="Totals - Schengen State" sheetId="11" r:id="rId3"/>
    <sheet name="Schengen totals - applications" sheetId="13" r:id="rId4"/>
    <sheet name="Schengen totals - visas issued" sheetId="16" r:id="rId5"/>
    <sheet name="Visas isued consulates + BCP" sheetId="17" r:id="rId6"/>
    <sheet name="Totals - third country " sheetId="14" r:id="rId7"/>
    <sheet name="ATV totals" sheetId="7" r:id="rId8"/>
    <sheet name="BG, HR, RO" sheetId="19" r:id="rId9"/>
  </sheets>
  <definedNames>
    <definedName name="_xlnm._FilterDatabase" localSheetId="8" hidden="1">'BG, HR, RO'!$A$1:$R$248</definedName>
    <definedName name="_xlnm._FilterDatabase" localSheetId="1" hidden="1">'Data for consulates'!$A$1:$S$1903</definedName>
    <definedName name="_xlnm._FilterDatabase" localSheetId="3" hidden="1">'Schengen totals - applications'!#REF!</definedName>
    <definedName name="_xlnm._FilterDatabase" localSheetId="6" hidden="1">'Totals - third country '!$A$2:$I$172</definedName>
    <definedName name="_xlnm.Print_Area" localSheetId="1">'Data for consulates'!$A$1:$S$23</definedName>
    <definedName name="tListePays">#REF!</definedName>
  </definedNames>
  <calcPr calcId="191029"/>
  <pivotCaches>
    <pivotCache cacheId="10"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401" i="1" l="1"/>
  <c r="P1401" i="1"/>
  <c r="Q1401" i="1"/>
  <c r="R1401" i="1"/>
  <c r="L1401" i="1"/>
  <c r="H1401" i="1"/>
  <c r="S1401" i="1" l="1"/>
  <c r="O1361" i="1" l="1"/>
  <c r="P1361" i="1"/>
  <c r="Q1361" i="1"/>
  <c r="R1361" i="1"/>
  <c r="L1361" i="1"/>
  <c r="H1361" i="1"/>
  <c r="H1362" i="1"/>
  <c r="P1340" i="1"/>
  <c r="Q1340" i="1"/>
  <c r="R1340" i="1"/>
  <c r="O1340" i="1"/>
  <c r="L1340" i="1"/>
  <c r="H1340" i="1"/>
  <c r="S1361" i="1" l="1"/>
  <c r="S1340" i="1"/>
  <c r="L240" i="19" l="1"/>
  <c r="L241" i="19"/>
  <c r="L242" i="19"/>
  <c r="L244" i="19"/>
  <c r="L245" i="19"/>
  <c r="N236" i="19"/>
  <c r="O236" i="19"/>
  <c r="P236" i="19"/>
  <c r="Q236" i="19"/>
  <c r="N237" i="19"/>
  <c r="O237" i="19"/>
  <c r="P237" i="19"/>
  <c r="Q237" i="19"/>
  <c r="N238" i="19"/>
  <c r="O238" i="19"/>
  <c r="P238" i="19"/>
  <c r="Q238" i="19"/>
  <c r="N239" i="19"/>
  <c r="O239" i="19"/>
  <c r="P239" i="19"/>
  <c r="Q239" i="19"/>
  <c r="N240" i="19"/>
  <c r="O240" i="19"/>
  <c r="P240" i="19"/>
  <c r="Q240" i="19"/>
  <c r="N241" i="19"/>
  <c r="O241" i="19"/>
  <c r="P241" i="19"/>
  <c r="Q241" i="19"/>
  <c r="N242" i="19"/>
  <c r="O242" i="19"/>
  <c r="P242" i="19"/>
  <c r="Q242" i="19"/>
  <c r="N243" i="19"/>
  <c r="O243" i="19"/>
  <c r="P243" i="19"/>
  <c r="Q243" i="19"/>
  <c r="L176" i="19"/>
  <c r="L177" i="19"/>
  <c r="L178" i="19"/>
  <c r="L179" i="19"/>
  <c r="L180" i="19"/>
  <c r="L181" i="19"/>
  <c r="L182" i="19"/>
  <c r="L183" i="19"/>
  <c r="L184" i="19"/>
  <c r="L185" i="19"/>
  <c r="L186" i="19"/>
  <c r="L187" i="19"/>
  <c r="L188" i="19"/>
  <c r="L189" i="19"/>
  <c r="L190" i="19"/>
  <c r="L191" i="19"/>
  <c r="L192" i="19"/>
  <c r="L193" i="19"/>
  <c r="L194" i="19"/>
  <c r="L195" i="19"/>
  <c r="L196" i="19"/>
  <c r="L197" i="19"/>
  <c r="L198" i="19"/>
  <c r="L199" i="19"/>
  <c r="L200" i="19"/>
  <c r="L201" i="19"/>
  <c r="L202" i="19"/>
  <c r="L204" i="19"/>
  <c r="L205" i="19"/>
  <c r="L206" i="19"/>
  <c r="L207" i="19"/>
  <c r="L208" i="19"/>
  <c r="L209" i="19"/>
  <c r="L210" i="19"/>
  <c r="L211" i="19"/>
  <c r="L212" i="19"/>
  <c r="L213" i="19"/>
  <c r="L214" i="19"/>
  <c r="L215" i="19"/>
  <c r="L216" i="19"/>
  <c r="L217" i="19"/>
  <c r="L218" i="19"/>
  <c r="L219" i="19"/>
  <c r="L220" i="19"/>
  <c r="L221" i="19"/>
  <c r="L222" i="19"/>
  <c r="L223" i="19"/>
  <c r="L224" i="19"/>
  <c r="L225" i="19"/>
  <c r="L226" i="19"/>
  <c r="L227" i="19"/>
  <c r="L228" i="19"/>
  <c r="L229" i="19"/>
  <c r="L230" i="19"/>
  <c r="L231" i="19"/>
  <c r="L232" i="19"/>
  <c r="L233" i="19"/>
  <c r="L234" i="19"/>
  <c r="L235" i="19"/>
  <c r="L236" i="19"/>
  <c r="L237" i="19"/>
  <c r="L238" i="19"/>
  <c r="L239" i="19"/>
  <c r="L243" i="19"/>
  <c r="H237" i="19"/>
  <c r="H238" i="19"/>
  <c r="H239" i="19"/>
  <c r="H240" i="19"/>
  <c r="H241" i="19"/>
  <c r="H242" i="19"/>
  <c r="N196" i="19"/>
  <c r="O196" i="19"/>
  <c r="P196" i="19"/>
  <c r="Q196" i="19"/>
  <c r="N197" i="19"/>
  <c r="O197" i="19"/>
  <c r="P197" i="19"/>
  <c r="Q197" i="19"/>
  <c r="N198" i="19"/>
  <c r="O198" i="19"/>
  <c r="P198" i="19"/>
  <c r="Q198" i="19"/>
  <c r="N199" i="19"/>
  <c r="O199" i="19"/>
  <c r="P199" i="19"/>
  <c r="Q199" i="19"/>
  <c r="N200" i="19"/>
  <c r="O200" i="19"/>
  <c r="P200" i="19"/>
  <c r="Q200" i="19"/>
  <c r="N201" i="19"/>
  <c r="O201" i="19"/>
  <c r="P201" i="19"/>
  <c r="Q201" i="19"/>
  <c r="N202" i="19"/>
  <c r="O202" i="19"/>
  <c r="P202" i="19"/>
  <c r="Q202" i="19"/>
  <c r="N204" i="19"/>
  <c r="O204" i="19"/>
  <c r="P204" i="19"/>
  <c r="Q204" i="19"/>
  <c r="N205" i="19"/>
  <c r="O205" i="19"/>
  <c r="P205" i="19"/>
  <c r="Q205" i="19"/>
  <c r="N206" i="19"/>
  <c r="O206" i="19"/>
  <c r="P206" i="19"/>
  <c r="Q206" i="19"/>
  <c r="L145" i="19"/>
  <c r="L146" i="19"/>
  <c r="L147" i="19"/>
  <c r="L148" i="19"/>
  <c r="L149" i="19"/>
  <c r="L150" i="19"/>
  <c r="L151" i="19"/>
  <c r="L152" i="19"/>
  <c r="L153" i="19"/>
  <c r="L154" i="19"/>
  <c r="L155" i="19"/>
  <c r="L156" i="19"/>
  <c r="L157" i="19"/>
  <c r="L158" i="19"/>
  <c r="L159" i="19"/>
  <c r="L160" i="19"/>
  <c r="L161" i="19"/>
  <c r="L162" i="19"/>
  <c r="L163" i="19"/>
  <c r="L164" i="19"/>
  <c r="L165" i="19"/>
  <c r="L167" i="19"/>
  <c r="L166" i="19"/>
  <c r="L168" i="19"/>
  <c r="L169" i="19"/>
  <c r="L170" i="19"/>
  <c r="L203" i="19"/>
  <c r="L171" i="19"/>
  <c r="L172" i="19"/>
  <c r="L174" i="19"/>
  <c r="L173" i="19"/>
  <c r="L175" i="19"/>
  <c r="H197" i="19"/>
  <c r="H198" i="19"/>
  <c r="H199" i="19"/>
  <c r="H200" i="19"/>
  <c r="H201" i="19"/>
  <c r="H202" i="19"/>
  <c r="H204" i="19"/>
  <c r="H170" i="19"/>
  <c r="N170" i="19"/>
  <c r="O170" i="19"/>
  <c r="P170" i="19"/>
  <c r="Q170" i="19"/>
  <c r="N160" i="19"/>
  <c r="O160" i="19"/>
  <c r="P160" i="19"/>
  <c r="Q160" i="19"/>
  <c r="N161" i="19"/>
  <c r="O161" i="19"/>
  <c r="P161" i="19"/>
  <c r="Q161" i="19"/>
  <c r="N162" i="19"/>
  <c r="O162" i="19"/>
  <c r="P162" i="19"/>
  <c r="Q162" i="19"/>
  <c r="N163" i="19"/>
  <c r="O163" i="19"/>
  <c r="P163" i="19"/>
  <c r="Q163" i="19"/>
  <c r="N164" i="19"/>
  <c r="O164" i="19"/>
  <c r="P164" i="19"/>
  <c r="Q164" i="19"/>
  <c r="N165" i="19"/>
  <c r="O165" i="19"/>
  <c r="P165" i="19"/>
  <c r="Q165" i="19"/>
  <c r="N167" i="19"/>
  <c r="O167" i="19"/>
  <c r="P167" i="19"/>
  <c r="Q167" i="19"/>
  <c r="N166" i="19"/>
  <c r="O166" i="19"/>
  <c r="P166" i="19"/>
  <c r="Q166" i="19"/>
  <c r="N168" i="19"/>
  <c r="O168" i="19"/>
  <c r="P168" i="19"/>
  <c r="Q168" i="19"/>
  <c r="N169" i="19"/>
  <c r="O169" i="19"/>
  <c r="P169" i="19"/>
  <c r="Q169" i="19"/>
  <c r="H163" i="19"/>
  <c r="H164" i="19"/>
  <c r="H165" i="19"/>
  <c r="H167" i="19"/>
  <c r="H166" i="19"/>
  <c r="H153" i="19"/>
  <c r="N153" i="19"/>
  <c r="O153" i="19"/>
  <c r="P153" i="19"/>
  <c r="Q153" i="19"/>
  <c r="R237" i="19" l="1"/>
  <c r="R236" i="19"/>
  <c r="R197" i="19"/>
  <c r="R243" i="19"/>
  <c r="R242" i="19"/>
  <c r="R239" i="19"/>
  <c r="R240" i="19"/>
  <c r="R241" i="19"/>
  <c r="R238" i="19"/>
  <c r="R205" i="19"/>
  <c r="R204" i="19"/>
  <c r="R202" i="19"/>
  <c r="R201" i="19"/>
  <c r="R200" i="19"/>
  <c r="R196" i="19"/>
  <c r="R163" i="19"/>
  <c r="R162" i="19"/>
  <c r="R161" i="19"/>
  <c r="R160" i="19"/>
  <c r="R170" i="19"/>
  <c r="R199" i="19"/>
  <c r="R198" i="19"/>
  <c r="R206" i="19"/>
  <c r="R168" i="19"/>
  <c r="R164" i="19"/>
  <c r="R169" i="19"/>
  <c r="R166" i="19"/>
  <c r="R167" i="19"/>
  <c r="R165" i="19"/>
  <c r="R153" i="19"/>
  <c r="L125" i="19" l="1"/>
  <c r="L126" i="19"/>
  <c r="L127" i="19"/>
  <c r="L128" i="19"/>
  <c r="L129" i="19"/>
  <c r="L130" i="19"/>
  <c r="L131" i="19"/>
  <c r="L132" i="19"/>
  <c r="L133" i="19"/>
  <c r="L134" i="19"/>
  <c r="L135" i="19"/>
  <c r="L136" i="19"/>
  <c r="L137" i="19"/>
  <c r="L138" i="19"/>
  <c r="L139" i="19"/>
  <c r="L140" i="19"/>
  <c r="L141" i="19"/>
  <c r="L142" i="19"/>
  <c r="L143" i="19"/>
  <c r="L144" i="19"/>
  <c r="N122" i="19"/>
  <c r="O122" i="19"/>
  <c r="P122" i="19"/>
  <c r="Q122" i="19"/>
  <c r="N124" i="19"/>
  <c r="O124" i="19"/>
  <c r="P124" i="19"/>
  <c r="Q124" i="19"/>
  <c r="N125" i="19"/>
  <c r="O125" i="19"/>
  <c r="P125" i="19"/>
  <c r="Q125" i="19"/>
  <c r="L122" i="19"/>
  <c r="L124" i="19"/>
  <c r="H122" i="19"/>
  <c r="H124" i="19"/>
  <c r="H125" i="19"/>
  <c r="N118" i="19"/>
  <c r="O118" i="19"/>
  <c r="P118" i="19"/>
  <c r="Q118" i="19"/>
  <c r="N119" i="19"/>
  <c r="O119" i="19"/>
  <c r="P119" i="19"/>
  <c r="Q119" i="19"/>
  <c r="N120" i="19"/>
  <c r="O120" i="19"/>
  <c r="P120" i="19"/>
  <c r="Q120" i="19"/>
  <c r="N121" i="19"/>
  <c r="O121" i="19"/>
  <c r="P121" i="19"/>
  <c r="Q121" i="19"/>
  <c r="L82" i="19"/>
  <c r="L83" i="19"/>
  <c r="L84" i="19"/>
  <c r="L85" i="19"/>
  <c r="L86" i="19"/>
  <c r="L87" i="19"/>
  <c r="L88" i="19"/>
  <c r="L89" i="19"/>
  <c r="L90" i="19"/>
  <c r="L91" i="19"/>
  <c r="L92" i="19"/>
  <c r="L93" i="19"/>
  <c r="L94" i="19"/>
  <c r="L95" i="19"/>
  <c r="L96" i="19"/>
  <c r="L97" i="19"/>
  <c r="L98" i="19"/>
  <c r="L99" i="19"/>
  <c r="L100" i="19"/>
  <c r="L101" i="19"/>
  <c r="L123" i="19"/>
  <c r="L102" i="19"/>
  <c r="L103" i="19"/>
  <c r="L104" i="19"/>
  <c r="L105" i="19"/>
  <c r="L106" i="19"/>
  <c r="L107" i="19"/>
  <c r="L108" i="19"/>
  <c r="L109" i="19"/>
  <c r="L110" i="19"/>
  <c r="L111" i="19"/>
  <c r="L112" i="19"/>
  <c r="L113" i="19"/>
  <c r="L114" i="19"/>
  <c r="L115" i="19"/>
  <c r="L116" i="19"/>
  <c r="L117" i="19"/>
  <c r="L118" i="19"/>
  <c r="L119" i="19"/>
  <c r="L120" i="19"/>
  <c r="L121" i="19"/>
  <c r="H121" i="19"/>
  <c r="R121" i="19" l="1"/>
  <c r="R120" i="19"/>
  <c r="R119" i="19"/>
  <c r="R118" i="19"/>
  <c r="R124" i="19"/>
  <c r="R122" i="19"/>
  <c r="R125" i="19"/>
  <c r="L3" i="19" l="1"/>
  <c r="L4" i="19"/>
  <c r="L5" i="19"/>
  <c r="L6" i="19"/>
  <c r="L7" i="19"/>
  <c r="N3" i="19"/>
  <c r="O3" i="19"/>
  <c r="P3" i="19"/>
  <c r="Q3" i="19"/>
  <c r="N4" i="19"/>
  <c r="O4" i="19"/>
  <c r="P4" i="19"/>
  <c r="Q4" i="19"/>
  <c r="N5" i="19"/>
  <c r="O5" i="19"/>
  <c r="P5" i="19"/>
  <c r="Q5" i="19"/>
  <c r="H3" i="19"/>
  <c r="H4" i="19"/>
  <c r="H5" i="19"/>
  <c r="L72" i="19"/>
  <c r="L73" i="19"/>
  <c r="L74" i="19"/>
  <c r="L75" i="19"/>
  <c r="L76" i="19"/>
  <c r="L77" i="19"/>
  <c r="L78" i="19"/>
  <c r="L79" i="19"/>
  <c r="L80" i="19"/>
  <c r="L81" i="19"/>
  <c r="N63" i="19"/>
  <c r="O63" i="19"/>
  <c r="P63" i="19"/>
  <c r="Q63" i="19"/>
  <c r="N64" i="19"/>
  <c r="O64" i="19"/>
  <c r="P64" i="19"/>
  <c r="Q64" i="19"/>
  <c r="N65" i="19"/>
  <c r="O65" i="19"/>
  <c r="P65" i="19"/>
  <c r="Q65" i="19"/>
  <c r="N66" i="19"/>
  <c r="O66" i="19"/>
  <c r="P66" i="19"/>
  <c r="Q66" i="19"/>
  <c r="N67" i="19"/>
  <c r="O67" i="19"/>
  <c r="P67" i="19"/>
  <c r="Q67" i="19"/>
  <c r="N68" i="19"/>
  <c r="O68" i="19"/>
  <c r="P68" i="19"/>
  <c r="Q68" i="19"/>
  <c r="N69" i="19"/>
  <c r="O69" i="19"/>
  <c r="P69" i="19"/>
  <c r="Q69" i="19"/>
  <c r="N70" i="19"/>
  <c r="O70" i="19"/>
  <c r="P70" i="19"/>
  <c r="Q70" i="19"/>
  <c r="N71" i="19"/>
  <c r="O71" i="19"/>
  <c r="P71" i="19"/>
  <c r="Q71" i="19"/>
  <c r="N72" i="19"/>
  <c r="O72" i="19"/>
  <c r="P72" i="19"/>
  <c r="Q72" i="19"/>
  <c r="N73" i="19"/>
  <c r="O73" i="19"/>
  <c r="P73" i="19"/>
  <c r="Q73" i="19"/>
  <c r="N74" i="19"/>
  <c r="O74" i="19"/>
  <c r="P74" i="19"/>
  <c r="Q74" i="19"/>
  <c r="N75" i="19"/>
  <c r="O75" i="19"/>
  <c r="P75" i="19"/>
  <c r="Q75" i="19"/>
  <c r="L64" i="19"/>
  <c r="L65" i="19"/>
  <c r="L66" i="19"/>
  <c r="L67" i="19"/>
  <c r="L68" i="19"/>
  <c r="L69" i="19"/>
  <c r="L70" i="19"/>
  <c r="L71" i="19"/>
  <c r="H73" i="19"/>
  <c r="H74" i="19"/>
  <c r="N32" i="19"/>
  <c r="O32" i="19"/>
  <c r="P32" i="19"/>
  <c r="Q32" i="19"/>
  <c r="N33" i="19"/>
  <c r="O33" i="19"/>
  <c r="P33" i="19"/>
  <c r="Q33" i="19"/>
  <c r="N34" i="19"/>
  <c r="O34" i="19"/>
  <c r="P34" i="19"/>
  <c r="Q34" i="19"/>
  <c r="N35" i="19"/>
  <c r="O35" i="19"/>
  <c r="P35" i="19"/>
  <c r="Q35" i="19"/>
  <c r="N36" i="19"/>
  <c r="O36" i="19"/>
  <c r="P36" i="19"/>
  <c r="Q36" i="19"/>
  <c r="N37" i="19"/>
  <c r="O37" i="19"/>
  <c r="P37" i="19"/>
  <c r="Q37" i="19"/>
  <c r="N38" i="19"/>
  <c r="O38" i="19"/>
  <c r="P38" i="19"/>
  <c r="Q38" i="19"/>
  <c r="N39" i="19"/>
  <c r="O39" i="19"/>
  <c r="P39" i="19"/>
  <c r="Q39" i="19"/>
  <c r="N40" i="19"/>
  <c r="O40" i="19"/>
  <c r="P40" i="19"/>
  <c r="Q40" i="19"/>
  <c r="N41" i="19"/>
  <c r="O41" i="19"/>
  <c r="P41" i="19"/>
  <c r="Q41" i="19"/>
  <c r="N42" i="19"/>
  <c r="O42" i="19"/>
  <c r="P42" i="19"/>
  <c r="Q42" i="19"/>
  <c r="N43" i="19"/>
  <c r="O43" i="19"/>
  <c r="P43" i="19"/>
  <c r="Q43" i="19"/>
  <c r="N44" i="19"/>
  <c r="O44" i="19"/>
  <c r="P44" i="19"/>
  <c r="Q44" i="19"/>
  <c r="N45" i="19"/>
  <c r="O45" i="19"/>
  <c r="P45" i="19"/>
  <c r="Q45" i="19"/>
  <c r="N46" i="19"/>
  <c r="O46" i="19"/>
  <c r="P46" i="19"/>
  <c r="Q46" i="19"/>
  <c r="N47" i="19"/>
  <c r="O47" i="19"/>
  <c r="P47" i="19"/>
  <c r="Q47" i="19"/>
  <c r="N50" i="19"/>
  <c r="O50" i="19"/>
  <c r="P50" i="19"/>
  <c r="Q50" i="19"/>
  <c r="N51" i="19"/>
  <c r="O51" i="19"/>
  <c r="P51" i="19"/>
  <c r="Q51" i="19"/>
  <c r="N52" i="19"/>
  <c r="O52" i="19"/>
  <c r="P52" i="19"/>
  <c r="Q52" i="19"/>
  <c r="N53" i="19"/>
  <c r="O53" i="19"/>
  <c r="P53" i="19"/>
  <c r="Q53" i="19"/>
  <c r="N54" i="19"/>
  <c r="O54" i="19"/>
  <c r="P54" i="19"/>
  <c r="Q54" i="19"/>
  <c r="N55" i="19"/>
  <c r="O55" i="19"/>
  <c r="P55" i="19"/>
  <c r="Q55" i="19"/>
  <c r="N56" i="19"/>
  <c r="O56" i="19"/>
  <c r="P56" i="19"/>
  <c r="Q56" i="19"/>
  <c r="N57" i="19"/>
  <c r="O57" i="19"/>
  <c r="P57" i="19"/>
  <c r="Q57" i="19"/>
  <c r="N58" i="19"/>
  <c r="O58" i="19"/>
  <c r="P58" i="19"/>
  <c r="Q58" i="19"/>
  <c r="N59" i="19"/>
  <c r="O59" i="19"/>
  <c r="P59" i="19"/>
  <c r="Q59" i="19"/>
  <c r="N60" i="19"/>
  <c r="O60" i="19"/>
  <c r="P60" i="19"/>
  <c r="Q60" i="19"/>
  <c r="N61" i="19"/>
  <c r="O61" i="19"/>
  <c r="P61" i="19"/>
  <c r="Q61" i="19"/>
  <c r="N62" i="19"/>
  <c r="O62" i="19"/>
  <c r="P62" i="19"/>
  <c r="Q62" i="19"/>
  <c r="L34" i="19"/>
  <c r="L35" i="19"/>
  <c r="L36" i="19"/>
  <c r="L37" i="19"/>
  <c r="L38" i="19"/>
  <c r="L39" i="19"/>
  <c r="L40" i="19"/>
  <c r="L41" i="19"/>
  <c r="L42" i="19"/>
  <c r="L43" i="19"/>
  <c r="L44" i="19"/>
  <c r="L45" i="19"/>
  <c r="L46" i="19"/>
  <c r="L47" i="19"/>
  <c r="L50" i="19"/>
  <c r="L51" i="19"/>
  <c r="L52" i="19"/>
  <c r="L53" i="19"/>
  <c r="L54" i="19"/>
  <c r="L55" i="19"/>
  <c r="L56" i="19"/>
  <c r="L57" i="19"/>
  <c r="L58" i="19"/>
  <c r="L59" i="19"/>
  <c r="L60" i="19"/>
  <c r="L61" i="19"/>
  <c r="L62" i="19"/>
  <c r="L63" i="19"/>
  <c r="H61" i="19"/>
  <c r="H62" i="19"/>
  <c r="H63" i="19"/>
  <c r="H64" i="19"/>
  <c r="H65" i="19"/>
  <c r="H66" i="19"/>
  <c r="N48" i="19"/>
  <c r="O48" i="19"/>
  <c r="P48" i="19"/>
  <c r="Q48" i="19"/>
  <c r="N49" i="19"/>
  <c r="O49" i="19"/>
  <c r="P49" i="19"/>
  <c r="Q49" i="19"/>
  <c r="N23" i="19"/>
  <c r="O23" i="19"/>
  <c r="P23" i="19"/>
  <c r="Q23" i="19"/>
  <c r="N24" i="19"/>
  <c r="O24" i="19"/>
  <c r="P24" i="19"/>
  <c r="Q24" i="19"/>
  <c r="N25" i="19"/>
  <c r="O25" i="19"/>
  <c r="P25" i="19"/>
  <c r="Q25" i="19"/>
  <c r="N26" i="19"/>
  <c r="O26" i="19"/>
  <c r="P26" i="19"/>
  <c r="Q26" i="19"/>
  <c r="N27" i="19"/>
  <c r="O27" i="19"/>
  <c r="P27" i="19"/>
  <c r="Q27" i="19"/>
  <c r="N28" i="19"/>
  <c r="O28" i="19"/>
  <c r="P28" i="19"/>
  <c r="Q28" i="19"/>
  <c r="N29" i="19"/>
  <c r="O29" i="19"/>
  <c r="P29" i="19"/>
  <c r="Q29" i="19"/>
  <c r="N30" i="19"/>
  <c r="O30" i="19"/>
  <c r="P30" i="19"/>
  <c r="Q30" i="19"/>
  <c r="N31" i="19"/>
  <c r="O31" i="19"/>
  <c r="P31" i="19"/>
  <c r="Q31" i="19"/>
  <c r="L14" i="19"/>
  <c r="L15" i="19"/>
  <c r="L16" i="19"/>
  <c r="L17" i="19"/>
  <c r="L18" i="19"/>
  <c r="L19" i="19"/>
  <c r="L20" i="19"/>
  <c r="L21" i="19"/>
  <c r="L22" i="19"/>
  <c r="L48" i="19"/>
  <c r="L49" i="19"/>
  <c r="L23" i="19"/>
  <c r="L24" i="19"/>
  <c r="L25" i="19"/>
  <c r="L26" i="19"/>
  <c r="L27" i="19"/>
  <c r="L28" i="19"/>
  <c r="L29" i="19"/>
  <c r="L30" i="19"/>
  <c r="L31" i="19"/>
  <c r="L32" i="19"/>
  <c r="L33" i="19"/>
  <c r="H30" i="19"/>
  <c r="H31" i="19"/>
  <c r="H32" i="19"/>
  <c r="H33" i="19"/>
  <c r="H34" i="19"/>
  <c r="H35" i="19"/>
  <c r="N2" i="19"/>
  <c r="O2" i="19"/>
  <c r="P2" i="19"/>
  <c r="Q2" i="19"/>
  <c r="N6" i="19"/>
  <c r="O6" i="19"/>
  <c r="P6" i="19"/>
  <c r="Q6" i="19"/>
  <c r="N7" i="19"/>
  <c r="O7" i="19"/>
  <c r="P7" i="19"/>
  <c r="Q7" i="19"/>
  <c r="N8" i="19"/>
  <c r="O8" i="19"/>
  <c r="P8" i="19"/>
  <c r="Q8" i="19"/>
  <c r="N9" i="19"/>
  <c r="O9" i="19"/>
  <c r="P9" i="19"/>
  <c r="Q9" i="19"/>
  <c r="N10" i="19"/>
  <c r="O10" i="19"/>
  <c r="P10" i="19"/>
  <c r="Q10" i="19"/>
  <c r="N11" i="19"/>
  <c r="O11" i="19"/>
  <c r="P11" i="19"/>
  <c r="Q11" i="19"/>
  <c r="N12" i="19"/>
  <c r="O12" i="19"/>
  <c r="P12" i="19"/>
  <c r="Q12" i="19"/>
  <c r="N13" i="19"/>
  <c r="O13" i="19"/>
  <c r="P13" i="19"/>
  <c r="Q13" i="19"/>
  <c r="N14" i="19"/>
  <c r="O14" i="19"/>
  <c r="P14" i="19"/>
  <c r="Q14" i="19"/>
  <c r="L2" i="19"/>
  <c r="L8" i="19"/>
  <c r="L9" i="19"/>
  <c r="L10" i="19"/>
  <c r="L11" i="19"/>
  <c r="H9" i="19"/>
  <c r="H10" i="19"/>
  <c r="H11" i="19"/>
  <c r="H12" i="19"/>
  <c r="H13" i="19"/>
  <c r="H14" i="19"/>
  <c r="R5" i="19" l="1"/>
  <c r="R4" i="19"/>
  <c r="R3" i="19"/>
  <c r="R72" i="19"/>
  <c r="R71" i="19"/>
  <c r="R70" i="19"/>
  <c r="R69" i="19"/>
  <c r="R68" i="19"/>
  <c r="R67" i="19"/>
  <c r="R66" i="19"/>
  <c r="R65" i="19"/>
  <c r="R57" i="19"/>
  <c r="R53" i="19"/>
  <c r="R52" i="19"/>
  <c r="R51" i="19"/>
  <c r="R50" i="19"/>
  <c r="R47" i="19"/>
  <c r="R46" i="19"/>
  <c r="R45" i="19"/>
  <c r="R44" i="19"/>
  <c r="R43" i="19"/>
  <c r="R39" i="19"/>
  <c r="R35" i="19"/>
  <c r="R34" i="19"/>
  <c r="R33" i="19"/>
  <c r="R32" i="19"/>
  <c r="R75" i="19"/>
  <c r="R64" i="19"/>
  <c r="R63" i="19"/>
  <c r="R62" i="19"/>
  <c r="R61" i="19"/>
  <c r="R74" i="19"/>
  <c r="R73" i="19"/>
  <c r="R31" i="19"/>
  <c r="R30" i="19"/>
  <c r="R28" i="19"/>
  <c r="R27" i="19"/>
  <c r="R26" i="19"/>
  <c r="R24" i="19"/>
  <c r="R60" i="19"/>
  <c r="R59" i="19"/>
  <c r="R58" i="19"/>
  <c r="R42" i="19"/>
  <c r="R41" i="19"/>
  <c r="R40" i="19"/>
  <c r="R56" i="19"/>
  <c r="R55" i="19"/>
  <c r="R54" i="19"/>
  <c r="R38" i="19"/>
  <c r="R37" i="19"/>
  <c r="R36" i="19"/>
  <c r="R29" i="19"/>
  <c r="R23" i="19"/>
  <c r="R49" i="19"/>
  <c r="R48" i="19"/>
  <c r="R25" i="19"/>
  <c r="R6" i="19"/>
  <c r="R2" i="19"/>
  <c r="R11" i="19"/>
  <c r="R9" i="19"/>
  <c r="R12" i="19"/>
  <c r="R13" i="19"/>
  <c r="R14" i="19"/>
  <c r="R8" i="19"/>
  <c r="R7" i="19"/>
  <c r="R10" i="19"/>
  <c r="L1802" i="1" l="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O1900" i="1" l="1"/>
  <c r="P1900" i="1"/>
  <c r="Q1900" i="1"/>
  <c r="R1900" i="1"/>
  <c r="H1900" i="1"/>
  <c r="H1901" i="1"/>
  <c r="O1872" i="1"/>
  <c r="P1872" i="1"/>
  <c r="Q1872" i="1"/>
  <c r="R1872" i="1"/>
  <c r="O1873" i="1"/>
  <c r="P1873" i="1"/>
  <c r="Q1873" i="1"/>
  <c r="R1873" i="1"/>
  <c r="O1874" i="1"/>
  <c r="P1874" i="1"/>
  <c r="Q1874" i="1"/>
  <c r="R1874" i="1"/>
  <c r="O1875" i="1"/>
  <c r="P1875" i="1"/>
  <c r="Q1875" i="1"/>
  <c r="R1875" i="1"/>
  <c r="O1876" i="1"/>
  <c r="P1876" i="1"/>
  <c r="Q1876" i="1"/>
  <c r="R1876" i="1"/>
  <c r="O1877" i="1"/>
  <c r="P1877" i="1"/>
  <c r="Q1877" i="1"/>
  <c r="R1877" i="1"/>
  <c r="O1878" i="1"/>
  <c r="P1878" i="1"/>
  <c r="Q1878" i="1"/>
  <c r="R1878" i="1"/>
  <c r="O1879" i="1"/>
  <c r="P1879" i="1"/>
  <c r="Q1879" i="1"/>
  <c r="R1879" i="1"/>
  <c r="O1880" i="1"/>
  <c r="P1880" i="1"/>
  <c r="Q1880" i="1"/>
  <c r="R1880" i="1"/>
  <c r="O1881" i="1"/>
  <c r="P1881" i="1"/>
  <c r="Q1881" i="1"/>
  <c r="R1881" i="1"/>
  <c r="O1882" i="1"/>
  <c r="P1882" i="1"/>
  <c r="Q1882" i="1"/>
  <c r="R1882" i="1"/>
  <c r="O1883" i="1"/>
  <c r="P1883" i="1"/>
  <c r="Q1883" i="1"/>
  <c r="R1883" i="1"/>
  <c r="O1884" i="1"/>
  <c r="P1884" i="1"/>
  <c r="Q1884" i="1"/>
  <c r="R1884" i="1"/>
  <c r="O1885" i="1"/>
  <c r="P1885" i="1"/>
  <c r="Q1885" i="1"/>
  <c r="R1885" i="1"/>
  <c r="O1886" i="1"/>
  <c r="P1886" i="1"/>
  <c r="Q1886" i="1"/>
  <c r="R1886" i="1"/>
  <c r="O1887" i="1"/>
  <c r="P1887" i="1"/>
  <c r="Q1887" i="1"/>
  <c r="R1887" i="1"/>
  <c r="O1888" i="1"/>
  <c r="P1888" i="1"/>
  <c r="Q1888" i="1"/>
  <c r="R1888" i="1"/>
  <c r="O1889" i="1"/>
  <c r="P1889" i="1"/>
  <c r="Q1889" i="1"/>
  <c r="R1889" i="1"/>
  <c r="O1890" i="1"/>
  <c r="P1890" i="1"/>
  <c r="Q1890" i="1"/>
  <c r="R1890" i="1"/>
  <c r="H1881" i="1"/>
  <c r="H1882" i="1"/>
  <c r="H1883" i="1"/>
  <c r="H1884" i="1"/>
  <c r="H1885" i="1"/>
  <c r="H1886" i="1"/>
  <c r="H1887" i="1"/>
  <c r="H1888" i="1"/>
  <c r="H1889" i="1"/>
  <c r="H1890" i="1"/>
  <c r="O1821" i="1"/>
  <c r="P1821" i="1"/>
  <c r="Q1821" i="1"/>
  <c r="R1821" i="1"/>
  <c r="O1822" i="1"/>
  <c r="P1822" i="1"/>
  <c r="Q1822" i="1"/>
  <c r="R1822" i="1"/>
  <c r="O1823" i="1"/>
  <c r="P1823" i="1"/>
  <c r="Q1823" i="1"/>
  <c r="R1823" i="1"/>
  <c r="O1824" i="1"/>
  <c r="P1824" i="1"/>
  <c r="Q1824" i="1"/>
  <c r="R1824" i="1"/>
  <c r="O1825" i="1"/>
  <c r="P1825" i="1"/>
  <c r="Q1825" i="1"/>
  <c r="R1825" i="1"/>
  <c r="O1826" i="1"/>
  <c r="P1826" i="1"/>
  <c r="Q1826" i="1"/>
  <c r="R1826" i="1"/>
  <c r="O1827" i="1"/>
  <c r="P1827" i="1"/>
  <c r="Q1827" i="1"/>
  <c r="R1827" i="1"/>
  <c r="O1828" i="1"/>
  <c r="P1828" i="1"/>
  <c r="Q1828" i="1"/>
  <c r="R1828" i="1"/>
  <c r="O1829" i="1"/>
  <c r="P1829" i="1"/>
  <c r="Q1829" i="1"/>
  <c r="R1829" i="1"/>
  <c r="O1830" i="1"/>
  <c r="P1830" i="1"/>
  <c r="Q1830" i="1"/>
  <c r="R1830" i="1"/>
  <c r="O1831" i="1"/>
  <c r="P1831" i="1"/>
  <c r="Q1831" i="1"/>
  <c r="R1831" i="1"/>
  <c r="O1832" i="1"/>
  <c r="P1832" i="1"/>
  <c r="Q1832" i="1"/>
  <c r="R1832" i="1"/>
  <c r="O1833" i="1"/>
  <c r="P1833" i="1"/>
  <c r="Q1833" i="1"/>
  <c r="R1833" i="1"/>
  <c r="O1834" i="1"/>
  <c r="P1834" i="1"/>
  <c r="Q1834" i="1"/>
  <c r="R1834" i="1"/>
  <c r="O1835" i="1"/>
  <c r="P1835" i="1"/>
  <c r="Q1835" i="1"/>
  <c r="R1835" i="1"/>
  <c r="O1836" i="1"/>
  <c r="P1836" i="1"/>
  <c r="Q1836" i="1"/>
  <c r="R1836" i="1"/>
  <c r="O1837" i="1"/>
  <c r="P1837" i="1"/>
  <c r="Q1837" i="1"/>
  <c r="R1837" i="1"/>
  <c r="O1838" i="1"/>
  <c r="P1838" i="1"/>
  <c r="Q1838" i="1"/>
  <c r="R1838" i="1"/>
  <c r="O1839" i="1"/>
  <c r="P1839" i="1"/>
  <c r="Q1839" i="1"/>
  <c r="R1839" i="1"/>
  <c r="O1840" i="1"/>
  <c r="P1840" i="1"/>
  <c r="Q1840" i="1"/>
  <c r="R1840" i="1"/>
  <c r="O1841" i="1"/>
  <c r="P1841" i="1"/>
  <c r="Q1841" i="1"/>
  <c r="R1841" i="1"/>
  <c r="O1842" i="1"/>
  <c r="P1842" i="1"/>
  <c r="Q1842" i="1"/>
  <c r="R1842" i="1"/>
  <c r="O1843" i="1"/>
  <c r="P1843" i="1"/>
  <c r="Q1843" i="1"/>
  <c r="R1843" i="1"/>
  <c r="O1844" i="1"/>
  <c r="P1844" i="1"/>
  <c r="Q1844" i="1"/>
  <c r="R1844" i="1"/>
  <c r="O1845" i="1"/>
  <c r="P1845" i="1"/>
  <c r="Q1845" i="1"/>
  <c r="R1845" i="1"/>
  <c r="O1846" i="1"/>
  <c r="P1846" i="1"/>
  <c r="Q1846" i="1"/>
  <c r="R1846" i="1"/>
  <c r="O1847" i="1"/>
  <c r="P1847" i="1"/>
  <c r="Q1847" i="1"/>
  <c r="R1847" i="1"/>
  <c r="O1848" i="1"/>
  <c r="P1848" i="1"/>
  <c r="Q1848" i="1"/>
  <c r="R1848" i="1"/>
  <c r="O1849" i="1"/>
  <c r="P1849" i="1"/>
  <c r="Q1849" i="1"/>
  <c r="R1849" i="1"/>
  <c r="O1850" i="1"/>
  <c r="P1850" i="1"/>
  <c r="Q1850" i="1"/>
  <c r="R1850" i="1"/>
  <c r="O1851" i="1"/>
  <c r="P1851" i="1"/>
  <c r="Q1851" i="1"/>
  <c r="R1851" i="1"/>
  <c r="O1852" i="1"/>
  <c r="P1852" i="1"/>
  <c r="Q1852" i="1"/>
  <c r="R1852" i="1"/>
  <c r="O1853" i="1"/>
  <c r="P1853" i="1"/>
  <c r="Q1853" i="1"/>
  <c r="R1853" i="1"/>
  <c r="O1854" i="1"/>
  <c r="P1854" i="1"/>
  <c r="Q1854" i="1"/>
  <c r="R1854" i="1"/>
  <c r="O1855" i="1"/>
  <c r="P1855" i="1"/>
  <c r="Q1855" i="1"/>
  <c r="R1855" i="1"/>
  <c r="O1856" i="1"/>
  <c r="P1856" i="1"/>
  <c r="Q1856" i="1"/>
  <c r="R1856" i="1"/>
  <c r="O1857" i="1"/>
  <c r="P1857" i="1"/>
  <c r="Q1857" i="1"/>
  <c r="R1857" i="1"/>
  <c r="O1858" i="1"/>
  <c r="P1858" i="1"/>
  <c r="Q1858" i="1"/>
  <c r="R1858" i="1"/>
  <c r="O1859" i="1"/>
  <c r="P1859" i="1"/>
  <c r="Q1859" i="1"/>
  <c r="R1859" i="1"/>
  <c r="O1860" i="1"/>
  <c r="P1860" i="1"/>
  <c r="Q1860" i="1"/>
  <c r="R1860" i="1"/>
  <c r="O1861" i="1"/>
  <c r="P1861" i="1"/>
  <c r="Q1861" i="1"/>
  <c r="R1861" i="1"/>
  <c r="O1862" i="1"/>
  <c r="P1862" i="1"/>
  <c r="Q1862" i="1"/>
  <c r="R1862" i="1"/>
  <c r="O1863" i="1"/>
  <c r="P1863" i="1"/>
  <c r="Q1863" i="1"/>
  <c r="R1863" i="1"/>
  <c r="O1864" i="1"/>
  <c r="P1864" i="1"/>
  <c r="Q1864" i="1"/>
  <c r="R1864" i="1"/>
  <c r="O1865" i="1"/>
  <c r="P1865" i="1"/>
  <c r="Q1865" i="1"/>
  <c r="R1865" i="1"/>
  <c r="O1866" i="1"/>
  <c r="P1866" i="1"/>
  <c r="Q1866" i="1"/>
  <c r="R1866" i="1"/>
  <c r="O1867" i="1"/>
  <c r="P1867" i="1"/>
  <c r="Q1867" i="1"/>
  <c r="R1867" i="1"/>
  <c r="O1868" i="1"/>
  <c r="P1868" i="1"/>
  <c r="Q1868" i="1"/>
  <c r="R1868" i="1"/>
  <c r="O1869" i="1"/>
  <c r="P1869" i="1"/>
  <c r="Q1869" i="1"/>
  <c r="R1869" i="1"/>
  <c r="O1870" i="1"/>
  <c r="P1870" i="1"/>
  <c r="Q1870" i="1"/>
  <c r="R1870" i="1"/>
  <c r="H1859" i="1"/>
  <c r="H1860" i="1"/>
  <c r="H1861" i="1"/>
  <c r="H1862" i="1"/>
  <c r="H1863" i="1"/>
  <c r="H1864" i="1"/>
  <c r="H1865" i="1"/>
  <c r="H1866" i="1"/>
  <c r="H1867" i="1"/>
  <c r="H1868" i="1"/>
  <c r="H1869" i="1"/>
  <c r="S1824" i="1" l="1"/>
  <c r="S1879" i="1"/>
  <c r="S1877" i="1"/>
  <c r="S1875" i="1"/>
  <c r="S1874" i="1"/>
  <c r="S1873" i="1"/>
  <c r="S1872" i="1"/>
  <c r="S1825" i="1"/>
  <c r="S1821" i="1"/>
  <c r="S1889" i="1"/>
  <c r="S1884" i="1"/>
  <c r="S1868" i="1"/>
  <c r="S1855" i="1"/>
  <c r="S1850" i="1"/>
  <c r="S1869" i="1"/>
  <c r="S1864" i="1"/>
  <c r="S1856" i="1"/>
  <c r="S1854" i="1"/>
  <c r="S1852" i="1"/>
  <c r="S1851" i="1"/>
  <c r="S1844" i="1"/>
  <c r="S1840" i="1"/>
  <c r="S1883" i="1"/>
  <c r="S1882" i="1"/>
  <c r="S1880" i="1"/>
  <c r="S1900" i="1"/>
  <c r="S1878" i="1"/>
  <c r="S1861" i="1"/>
  <c r="S1860" i="1"/>
  <c r="S1857" i="1"/>
  <c r="S1839" i="1"/>
  <c r="S1838" i="1"/>
  <c r="S1836" i="1"/>
  <c r="S1835" i="1"/>
  <c r="S1834" i="1"/>
  <c r="S1832" i="1"/>
  <c r="S1831" i="1"/>
  <c r="S1830" i="1"/>
  <c r="S1828" i="1"/>
  <c r="S1881" i="1"/>
  <c r="S1876" i="1"/>
  <c r="S1848" i="1"/>
  <c r="S1845" i="1"/>
  <c r="S1841" i="1"/>
  <c r="S1823" i="1"/>
  <c r="S1887" i="1"/>
  <c r="S1886" i="1"/>
  <c r="S1885" i="1"/>
  <c r="S1890" i="1"/>
  <c r="S1888" i="1"/>
  <c r="S1863" i="1"/>
  <c r="S1862" i="1"/>
  <c r="S1853" i="1"/>
  <c r="S1847" i="1"/>
  <c r="S1846" i="1"/>
  <c r="S1837" i="1"/>
  <c r="S1865" i="1"/>
  <c r="S1859" i="1"/>
  <c r="S1858" i="1"/>
  <c r="S1849" i="1"/>
  <c r="S1843" i="1"/>
  <c r="S1842" i="1"/>
  <c r="S1833" i="1"/>
  <c r="S1827" i="1"/>
  <c r="S1826" i="1"/>
  <c r="S1829" i="1"/>
  <c r="S1822" i="1"/>
  <c r="S1870" i="1"/>
  <c r="S1867" i="1"/>
  <c r="S1866" i="1"/>
  <c r="O1803" i="1" l="1"/>
  <c r="P1803" i="1"/>
  <c r="Q1803" i="1"/>
  <c r="R1803" i="1"/>
  <c r="O1804" i="1"/>
  <c r="P1804" i="1"/>
  <c r="Q1804" i="1"/>
  <c r="R1804" i="1"/>
  <c r="O1805" i="1"/>
  <c r="P1805" i="1"/>
  <c r="Q1805" i="1"/>
  <c r="R1805" i="1"/>
  <c r="O1806" i="1"/>
  <c r="P1806" i="1"/>
  <c r="Q1806" i="1"/>
  <c r="R1806" i="1"/>
  <c r="O1807" i="1"/>
  <c r="P1807" i="1"/>
  <c r="Q1807" i="1"/>
  <c r="R1807" i="1"/>
  <c r="O1808" i="1"/>
  <c r="P1808" i="1"/>
  <c r="Q1808" i="1"/>
  <c r="R1808" i="1"/>
  <c r="O1809" i="1"/>
  <c r="P1809" i="1"/>
  <c r="Q1809" i="1"/>
  <c r="R1809" i="1"/>
  <c r="O1810" i="1"/>
  <c r="P1810" i="1"/>
  <c r="Q1810" i="1"/>
  <c r="R1810" i="1"/>
  <c r="O1811" i="1"/>
  <c r="P1811" i="1"/>
  <c r="Q1811" i="1"/>
  <c r="R1811" i="1"/>
  <c r="O1812" i="1"/>
  <c r="P1812" i="1"/>
  <c r="Q1812" i="1"/>
  <c r="R1812" i="1"/>
  <c r="O1813" i="1"/>
  <c r="P1813" i="1"/>
  <c r="Q1813" i="1"/>
  <c r="R1813" i="1"/>
  <c r="O1814" i="1"/>
  <c r="P1814" i="1"/>
  <c r="Q1814" i="1"/>
  <c r="R1814" i="1"/>
  <c r="O1815" i="1"/>
  <c r="P1815" i="1"/>
  <c r="Q1815" i="1"/>
  <c r="R1815" i="1"/>
  <c r="O1816" i="1"/>
  <c r="P1816" i="1"/>
  <c r="Q1816" i="1"/>
  <c r="R1816" i="1"/>
  <c r="O1817" i="1"/>
  <c r="P1817" i="1"/>
  <c r="Q1817" i="1"/>
  <c r="R1817" i="1"/>
  <c r="L1756" i="1"/>
  <c r="L1757" i="1"/>
  <c r="L1758" i="1"/>
  <c r="L1759" i="1"/>
  <c r="L1760" i="1"/>
  <c r="L1761" i="1"/>
  <c r="L1762" i="1"/>
  <c r="L1763" i="1"/>
  <c r="L1764" i="1"/>
  <c r="L1765" i="1"/>
  <c r="L1766" i="1"/>
  <c r="L1767" i="1"/>
  <c r="L1768" i="1"/>
  <c r="L1769" i="1"/>
  <c r="L1792" i="1"/>
  <c r="L1770" i="1"/>
  <c r="L1771" i="1"/>
  <c r="L1772" i="1"/>
  <c r="L1773" i="1"/>
  <c r="L1774" i="1"/>
  <c r="L1775" i="1"/>
  <c r="L1776" i="1"/>
  <c r="L1777" i="1"/>
  <c r="L1778" i="1"/>
  <c r="L1779" i="1"/>
  <c r="L1780" i="1"/>
  <c r="L1781" i="1"/>
  <c r="L1782" i="1"/>
  <c r="L1783" i="1"/>
  <c r="L1784" i="1"/>
  <c r="L1785" i="1"/>
  <c r="L1786" i="1"/>
  <c r="L1787" i="1"/>
  <c r="L1788" i="1"/>
  <c r="L1789" i="1"/>
  <c r="L1790" i="1"/>
  <c r="L1791" i="1"/>
  <c r="L1793" i="1"/>
  <c r="L1794" i="1"/>
  <c r="L1795" i="1"/>
  <c r="L1796" i="1"/>
  <c r="L1797" i="1"/>
  <c r="L1798" i="1"/>
  <c r="L1799" i="1"/>
  <c r="L1800" i="1"/>
  <c r="L1801" i="1"/>
  <c r="H1808" i="1"/>
  <c r="H1809" i="1"/>
  <c r="H1810" i="1"/>
  <c r="H1811" i="1"/>
  <c r="H1812" i="1"/>
  <c r="H1813" i="1"/>
  <c r="H1814" i="1"/>
  <c r="H1815" i="1"/>
  <c r="P1784" i="1"/>
  <c r="Q1784" i="1"/>
  <c r="R1784" i="1"/>
  <c r="P1785" i="1"/>
  <c r="Q1785" i="1"/>
  <c r="R1785" i="1"/>
  <c r="P1786" i="1"/>
  <c r="Q1786" i="1"/>
  <c r="R1786" i="1"/>
  <c r="P1787" i="1"/>
  <c r="Q1787" i="1"/>
  <c r="R1787" i="1"/>
  <c r="P1788" i="1"/>
  <c r="Q1788" i="1"/>
  <c r="R1788" i="1"/>
  <c r="P1789" i="1"/>
  <c r="Q1789" i="1"/>
  <c r="R1789" i="1"/>
  <c r="P1790" i="1"/>
  <c r="Q1790" i="1"/>
  <c r="R1790" i="1"/>
  <c r="P1791" i="1"/>
  <c r="Q1791" i="1"/>
  <c r="R1791" i="1"/>
  <c r="P1793" i="1"/>
  <c r="Q1793" i="1"/>
  <c r="R1793" i="1"/>
  <c r="P1794" i="1"/>
  <c r="Q1794" i="1"/>
  <c r="R1794" i="1"/>
  <c r="H1782" i="1"/>
  <c r="H1783" i="1"/>
  <c r="H1784" i="1"/>
  <c r="H1785" i="1"/>
  <c r="H1786" i="1"/>
  <c r="H1787" i="1"/>
  <c r="H1788" i="1"/>
  <c r="H1789" i="1"/>
  <c r="O1781" i="1"/>
  <c r="P1781" i="1"/>
  <c r="Q1781" i="1"/>
  <c r="R1781" i="1"/>
  <c r="O1782" i="1"/>
  <c r="P1782" i="1"/>
  <c r="Q1782" i="1"/>
  <c r="R1782" i="1"/>
  <c r="O1783" i="1"/>
  <c r="P1783" i="1"/>
  <c r="Q1783" i="1"/>
  <c r="R1783" i="1"/>
  <c r="O1784" i="1"/>
  <c r="O1785" i="1"/>
  <c r="O1788" i="1"/>
  <c r="O1789" i="1"/>
  <c r="O1790" i="1"/>
  <c r="O1791" i="1"/>
  <c r="O1793" i="1"/>
  <c r="O1794" i="1"/>
  <c r="O1795" i="1"/>
  <c r="P1795" i="1"/>
  <c r="Q1795" i="1"/>
  <c r="R1795" i="1"/>
  <c r="O1796" i="1"/>
  <c r="P1796" i="1"/>
  <c r="Q1796" i="1"/>
  <c r="R1796" i="1"/>
  <c r="O1797" i="1"/>
  <c r="P1797" i="1"/>
  <c r="Q1797" i="1"/>
  <c r="R1797" i="1"/>
  <c r="O1798" i="1"/>
  <c r="P1798" i="1"/>
  <c r="Q1798" i="1"/>
  <c r="R1798" i="1"/>
  <c r="O1799" i="1"/>
  <c r="P1799" i="1"/>
  <c r="Q1799" i="1"/>
  <c r="R1799" i="1"/>
  <c r="O1800" i="1"/>
  <c r="P1800" i="1"/>
  <c r="Q1800" i="1"/>
  <c r="R1800" i="1"/>
  <c r="O1801" i="1"/>
  <c r="P1801" i="1"/>
  <c r="Q1801" i="1"/>
  <c r="R1801" i="1"/>
  <c r="O1802" i="1"/>
  <c r="P1802" i="1"/>
  <c r="Q1802" i="1"/>
  <c r="R1802" i="1"/>
  <c r="O1764" i="1"/>
  <c r="P1764" i="1"/>
  <c r="Q1764" i="1"/>
  <c r="R1764" i="1"/>
  <c r="O1765" i="1"/>
  <c r="P1765" i="1"/>
  <c r="Q1765" i="1"/>
  <c r="R1765" i="1"/>
  <c r="O1766" i="1"/>
  <c r="P1766" i="1"/>
  <c r="Q1766" i="1"/>
  <c r="R1766" i="1"/>
  <c r="O1767" i="1"/>
  <c r="P1767" i="1"/>
  <c r="Q1767" i="1"/>
  <c r="R1767" i="1"/>
  <c r="O1768" i="1"/>
  <c r="P1768" i="1"/>
  <c r="Q1768" i="1"/>
  <c r="R1768" i="1"/>
  <c r="L1754" i="1"/>
  <c r="L1755" i="1"/>
  <c r="H1765" i="1"/>
  <c r="H1766" i="1"/>
  <c r="O1754" i="1"/>
  <c r="P1754" i="1"/>
  <c r="Q1754" i="1"/>
  <c r="R1754" i="1"/>
  <c r="O1755" i="1"/>
  <c r="P1755" i="1"/>
  <c r="Q1755" i="1"/>
  <c r="R1755" i="1"/>
  <c r="O1756" i="1"/>
  <c r="P1756" i="1"/>
  <c r="Q1756" i="1"/>
  <c r="R1756" i="1"/>
  <c r="O1757" i="1"/>
  <c r="P1757" i="1"/>
  <c r="Q1757" i="1"/>
  <c r="R1757" i="1"/>
  <c r="H1754" i="1"/>
  <c r="H1755" i="1"/>
  <c r="H1756" i="1"/>
  <c r="S1817" i="1" l="1"/>
  <c r="S1815" i="1"/>
  <c r="S1814" i="1"/>
  <c r="S1813" i="1"/>
  <c r="S1812" i="1"/>
  <c r="S1806" i="1"/>
  <c r="S1816" i="1"/>
  <c r="S1811" i="1"/>
  <c r="S1810" i="1"/>
  <c r="S1809" i="1"/>
  <c r="S1808" i="1"/>
  <c r="S1807" i="1"/>
  <c r="S1805" i="1"/>
  <c r="S1804" i="1"/>
  <c r="S1803" i="1"/>
  <c r="S1791" i="1"/>
  <c r="S1793" i="1"/>
  <c r="S1784" i="1"/>
  <c r="S1790" i="1"/>
  <c r="S1787" i="1"/>
  <c r="S1765" i="1"/>
  <c r="S1799" i="1"/>
  <c r="S1795" i="1"/>
  <c r="S1785" i="1"/>
  <c r="S1802" i="1"/>
  <c r="S1798" i="1"/>
  <c r="S1767" i="1"/>
  <c r="S1766" i="1"/>
  <c r="S1764" i="1"/>
  <c r="S1794" i="1"/>
  <c r="S1788" i="1"/>
  <c r="S1786" i="1"/>
  <c r="S1783" i="1"/>
  <c r="S1782" i="1"/>
  <c r="S1781" i="1"/>
  <c r="S1789" i="1"/>
  <c r="S1801" i="1"/>
  <c r="S1800" i="1"/>
  <c r="S1797" i="1"/>
  <c r="S1796" i="1"/>
  <c r="S1768" i="1"/>
  <c r="S1757" i="1"/>
  <c r="S1756" i="1"/>
  <c r="S1755" i="1"/>
  <c r="S1754" i="1"/>
  <c r="L1588" i="1" l="1"/>
  <c r="L1589" i="1"/>
  <c r="L1590" i="1"/>
  <c r="L1591" i="1"/>
  <c r="L1592" i="1"/>
  <c r="L1593" i="1"/>
  <c r="L1594" i="1"/>
  <c r="L1595" i="1"/>
  <c r="L1596" i="1"/>
  <c r="L1597" i="1"/>
  <c r="L1598" i="1"/>
  <c r="L1599" i="1"/>
  <c r="L1600" i="1"/>
  <c r="L1601" i="1"/>
  <c r="L1602"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704"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O1720" i="1"/>
  <c r="P1720" i="1"/>
  <c r="Q1720" i="1"/>
  <c r="R1720" i="1"/>
  <c r="O1721" i="1"/>
  <c r="P1721" i="1"/>
  <c r="Q1721" i="1"/>
  <c r="R1721" i="1"/>
  <c r="O1722" i="1"/>
  <c r="P1722" i="1"/>
  <c r="Q1722" i="1"/>
  <c r="R1722" i="1"/>
  <c r="O1723" i="1"/>
  <c r="P1723" i="1"/>
  <c r="Q1723" i="1"/>
  <c r="R1723" i="1"/>
  <c r="O1724" i="1"/>
  <c r="P1724" i="1"/>
  <c r="Q1724" i="1"/>
  <c r="R1724" i="1"/>
  <c r="O1725" i="1"/>
  <c r="P1725" i="1"/>
  <c r="Q1725" i="1"/>
  <c r="R1725" i="1"/>
  <c r="O1726" i="1"/>
  <c r="P1726" i="1"/>
  <c r="Q1726" i="1"/>
  <c r="R1726" i="1"/>
  <c r="O1727" i="1"/>
  <c r="P1727" i="1"/>
  <c r="Q1727" i="1"/>
  <c r="R1727" i="1"/>
  <c r="O1728" i="1"/>
  <c r="P1728" i="1"/>
  <c r="Q1728" i="1"/>
  <c r="R1728" i="1"/>
  <c r="O1729" i="1"/>
  <c r="P1729" i="1"/>
  <c r="Q1729" i="1"/>
  <c r="R1729" i="1"/>
  <c r="O1730" i="1"/>
  <c r="P1730" i="1"/>
  <c r="Q1730" i="1"/>
  <c r="R1730" i="1"/>
  <c r="O1731" i="1"/>
  <c r="P1731" i="1"/>
  <c r="Q1731" i="1"/>
  <c r="R1731" i="1"/>
  <c r="H1723" i="1"/>
  <c r="H1724" i="1"/>
  <c r="H1725" i="1"/>
  <c r="H1726" i="1"/>
  <c r="H1727" i="1"/>
  <c r="H1728" i="1"/>
  <c r="H1729" i="1"/>
  <c r="H1730" i="1"/>
  <c r="P1701" i="1"/>
  <c r="Q1701" i="1"/>
  <c r="R1701" i="1"/>
  <c r="P1702" i="1"/>
  <c r="Q1702" i="1"/>
  <c r="R1702" i="1"/>
  <c r="P1703" i="1"/>
  <c r="Q1703" i="1"/>
  <c r="R1703" i="1"/>
  <c r="P1705" i="1"/>
  <c r="Q1705" i="1"/>
  <c r="R1705" i="1"/>
  <c r="P1706" i="1"/>
  <c r="Q1706" i="1"/>
  <c r="R1706" i="1"/>
  <c r="P1707" i="1"/>
  <c r="Q1707" i="1"/>
  <c r="R1707" i="1"/>
  <c r="P1708" i="1"/>
  <c r="Q1708" i="1"/>
  <c r="R1708" i="1"/>
  <c r="P1709" i="1"/>
  <c r="Q1709" i="1"/>
  <c r="R1709" i="1"/>
  <c r="L1603" i="1"/>
  <c r="L1604" i="1"/>
  <c r="L1605" i="1"/>
  <c r="L1606" i="1"/>
  <c r="L1607" i="1"/>
  <c r="L1608" i="1"/>
  <c r="L1609" i="1"/>
  <c r="L1610" i="1"/>
  <c r="L1611" i="1"/>
  <c r="L1612" i="1"/>
  <c r="L1613" i="1"/>
  <c r="L1614" i="1"/>
  <c r="L1615" i="1"/>
  <c r="L1616" i="1"/>
  <c r="L1617" i="1"/>
  <c r="H1693" i="1"/>
  <c r="H1694" i="1"/>
  <c r="H1695" i="1"/>
  <c r="H1696" i="1"/>
  <c r="H1697" i="1"/>
  <c r="H1698" i="1"/>
  <c r="H1699" i="1"/>
  <c r="H1700" i="1"/>
  <c r="H1701" i="1"/>
  <c r="H1702" i="1"/>
  <c r="H1703" i="1"/>
  <c r="H1705" i="1"/>
  <c r="H1706" i="1"/>
  <c r="H1707" i="1"/>
  <c r="L1587" i="1"/>
  <c r="L1586" i="1"/>
  <c r="L1584" i="1"/>
  <c r="L1583" i="1"/>
  <c r="L1582" i="1"/>
  <c r="L1581" i="1"/>
  <c r="L1580" i="1"/>
  <c r="O1570" i="1"/>
  <c r="P1570" i="1"/>
  <c r="Q1570" i="1"/>
  <c r="R1570" i="1"/>
  <c r="O1571" i="1"/>
  <c r="P1571" i="1"/>
  <c r="Q1571" i="1"/>
  <c r="R1571" i="1"/>
  <c r="O1572" i="1"/>
  <c r="P1572" i="1"/>
  <c r="Q1572" i="1"/>
  <c r="R1572" i="1"/>
  <c r="O1573" i="1"/>
  <c r="P1573" i="1"/>
  <c r="Q1573" i="1"/>
  <c r="R1573" i="1"/>
  <c r="O1574" i="1"/>
  <c r="P1574" i="1"/>
  <c r="Q1574" i="1"/>
  <c r="R1574" i="1"/>
  <c r="O1575" i="1"/>
  <c r="P1575" i="1"/>
  <c r="Q1575" i="1"/>
  <c r="R1575" i="1"/>
  <c r="O1576" i="1"/>
  <c r="P1576" i="1"/>
  <c r="Q1576" i="1"/>
  <c r="R1576" i="1"/>
  <c r="O1577" i="1"/>
  <c r="P1577" i="1"/>
  <c r="Q1577" i="1"/>
  <c r="R1577" i="1"/>
  <c r="O1585" i="1"/>
  <c r="P1585" i="1"/>
  <c r="Q1585" i="1"/>
  <c r="R1585" i="1"/>
  <c r="O1578" i="1"/>
  <c r="P1578" i="1"/>
  <c r="Q1578" i="1"/>
  <c r="R1578" i="1"/>
  <c r="O1579" i="1"/>
  <c r="P1579" i="1"/>
  <c r="Q1579" i="1"/>
  <c r="R1579" i="1"/>
  <c r="O1580" i="1"/>
  <c r="P1580" i="1"/>
  <c r="Q1580" i="1"/>
  <c r="R1580" i="1"/>
  <c r="O1581" i="1"/>
  <c r="P1581" i="1"/>
  <c r="Q1581" i="1"/>
  <c r="R1581" i="1"/>
  <c r="L1571" i="1"/>
  <c r="L1572" i="1"/>
  <c r="L1573" i="1"/>
  <c r="L1574" i="1"/>
  <c r="L1575" i="1"/>
  <c r="L1576" i="1"/>
  <c r="L1577" i="1"/>
  <c r="L1585" i="1"/>
  <c r="L1578" i="1"/>
  <c r="L1579" i="1"/>
  <c r="H1570" i="1"/>
  <c r="H1571" i="1"/>
  <c r="H1572" i="1"/>
  <c r="H1573" i="1"/>
  <c r="H1574" i="1"/>
  <c r="H1575" i="1"/>
  <c r="H1576" i="1"/>
  <c r="H1577" i="1"/>
  <c r="H1585" i="1"/>
  <c r="H1578" i="1"/>
  <c r="H1579" i="1"/>
  <c r="H1580" i="1"/>
  <c r="H1581" i="1"/>
  <c r="O1568" i="1"/>
  <c r="P1568" i="1"/>
  <c r="Q1568" i="1"/>
  <c r="R1568" i="1"/>
  <c r="O1569" i="1"/>
  <c r="P1569" i="1"/>
  <c r="Q1569" i="1"/>
  <c r="R1569" i="1"/>
  <c r="L1568" i="1"/>
  <c r="L1569" i="1"/>
  <c r="L1570" i="1"/>
  <c r="H1569" i="1"/>
  <c r="S1707" i="1" l="1"/>
  <c r="S1702" i="1"/>
  <c r="S1708" i="1"/>
  <c r="S1703" i="1"/>
  <c r="S1709" i="1"/>
  <c r="S1705" i="1"/>
  <c r="S1731" i="1"/>
  <c r="S1730" i="1"/>
  <c r="S1729" i="1"/>
  <c r="S1728" i="1"/>
  <c r="S1727" i="1"/>
  <c r="S1726" i="1"/>
  <c r="S1725" i="1"/>
  <c r="S1724" i="1"/>
  <c r="S1723" i="1"/>
  <c r="S1706" i="1"/>
  <c r="S1701" i="1"/>
  <c r="S1722" i="1"/>
  <c r="S1721" i="1"/>
  <c r="S1720" i="1"/>
  <c r="S1570" i="1"/>
  <c r="S1580" i="1"/>
  <c r="S1579" i="1"/>
  <c r="S1578" i="1"/>
  <c r="S1577" i="1"/>
  <c r="S1573" i="1"/>
  <c r="S1569" i="1"/>
  <c r="S1574" i="1"/>
  <c r="S1581" i="1"/>
  <c r="S1576" i="1"/>
  <c r="S1575" i="1"/>
  <c r="S1585" i="1"/>
  <c r="S1572" i="1"/>
  <c r="S1571" i="1"/>
  <c r="S1568" i="1"/>
  <c r="L1434" i="1" l="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49" i="1"/>
  <c r="L1536" i="1"/>
  <c r="L1537" i="1"/>
  <c r="L1538" i="1"/>
  <c r="L1539" i="1"/>
  <c r="L1540" i="1"/>
  <c r="L1541" i="1"/>
  <c r="L1542" i="1"/>
  <c r="L1543" i="1"/>
  <c r="L1544" i="1"/>
  <c r="L1545" i="1"/>
  <c r="L1546" i="1"/>
  <c r="L1547" i="1"/>
  <c r="L1548" i="1"/>
  <c r="L1550" i="1"/>
  <c r="L1551" i="1"/>
  <c r="L1552" i="1"/>
  <c r="L1553" i="1"/>
  <c r="L1554" i="1"/>
  <c r="L1555" i="1"/>
  <c r="L1556" i="1"/>
  <c r="L1557" i="1"/>
  <c r="L1558" i="1"/>
  <c r="L1559" i="1"/>
  <c r="L1560" i="1"/>
  <c r="L1561" i="1"/>
  <c r="L1562" i="1"/>
  <c r="L1563" i="1"/>
  <c r="L1564" i="1"/>
  <c r="L1565" i="1"/>
  <c r="L1566" i="1"/>
  <c r="L1567" i="1"/>
  <c r="O1541" i="1"/>
  <c r="P1541" i="1"/>
  <c r="Q1541" i="1"/>
  <c r="R1541" i="1"/>
  <c r="O1542" i="1"/>
  <c r="P1542" i="1"/>
  <c r="Q1542" i="1"/>
  <c r="R1542" i="1"/>
  <c r="O1543" i="1"/>
  <c r="P1543" i="1"/>
  <c r="Q1543" i="1"/>
  <c r="R1543" i="1"/>
  <c r="O1544" i="1"/>
  <c r="P1544" i="1"/>
  <c r="Q1544" i="1"/>
  <c r="R1544" i="1"/>
  <c r="O1545" i="1"/>
  <c r="P1545" i="1"/>
  <c r="Q1545" i="1"/>
  <c r="R1545" i="1"/>
  <c r="O1546" i="1"/>
  <c r="P1546" i="1"/>
  <c r="Q1546" i="1"/>
  <c r="R1546" i="1"/>
  <c r="O1547" i="1"/>
  <c r="P1547" i="1"/>
  <c r="Q1547" i="1"/>
  <c r="R1547" i="1"/>
  <c r="O1548" i="1"/>
  <c r="P1548" i="1"/>
  <c r="Q1548" i="1"/>
  <c r="R1548" i="1"/>
  <c r="O1550" i="1"/>
  <c r="P1550" i="1"/>
  <c r="Q1550" i="1"/>
  <c r="R1550" i="1"/>
  <c r="O1551" i="1"/>
  <c r="P1551" i="1"/>
  <c r="Q1551" i="1"/>
  <c r="R1551" i="1"/>
  <c r="O1552" i="1"/>
  <c r="P1552" i="1"/>
  <c r="Q1552" i="1"/>
  <c r="R1552" i="1"/>
  <c r="O1553" i="1"/>
  <c r="P1553" i="1"/>
  <c r="Q1553" i="1"/>
  <c r="R1553" i="1"/>
  <c r="O1554" i="1"/>
  <c r="P1554" i="1"/>
  <c r="Q1554" i="1"/>
  <c r="R1554" i="1"/>
  <c r="O1555" i="1"/>
  <c r="P1555" i="1"/>
  <c r="Q1555" i="1"/>
  <c r="R1555" i="1"/>
  <c r="O1556" i="1"/>
  <c r="P1556" i="1"/>
  <c r="Q1556" i="1"/>
  <c r="R1556" i="1"/>
  <c r="O1557" i="1"/>
  <c r="P1557" i="1"/>
  <c r="Q1557" i="1"/>
  <c r="R1557" i="1"/>
  <c r="O1558" i="1"/>
  <c r="P1558" i="1"/>
  <c r="Q1558" i="1"/>
  <c r="R1558" i="1"/>
  <c r="H1544" i="1"/>
  <c r="H1545" i="1"/>
  <c r="H1546" i="1"/>
  <c r="H1547" i="1"/>
  <c r="H1548" i="1"/>
  <c r="H1550" i="1"/>
  <c r="H1551" i="1"/>
  <c r="H1552" i="1"/>
  <c r="O1535" i="1"/>
  <c r="P1535" i="1"/>
  <c r="Q1535" i="1"/>
  <c r="R1535" i="1"/>
  <c r="O1549" i="1"/>
  <c r="P1549" i="1"/>
  <c r="Q1549" i="1"/>
  <c r="R1549" i="1"/>
  <c r="O1536" i="1"/>
  <c r="P1536" i="1"/>
  <c r="Q1536" i="1"/>
  <c r="R1536" i="1"/>
  <c r="O1537" i="1"/>
  <c r="P1537" i="1"/>
  <c r="Q1537" i="1"/>
  <c r="R1537" i="1"/>
  <c r="O1538" i="1"/>
  <c r="P1538" i="1"/>
  <c r="Q1538" i="1"/>
  <c r="R1538" i="1"/>
  <c r="O1539" i="1"/>
  <c r="P1539" i="1"/>
  <c r="Q1539" i="1"/>
  <c r="R1539" i="1"/>
  <c r="O1540" i="1"/>
  <c r="P1540" i="1"/>
  <c r="Q1540" i="1"/>
  <c r="R1540" i="1"/>
  <c r="O1529" i="1"/>
  <c r="P1529" i="1"/>
  <c r="Q1529" i="1"/>
  <c r="R1529" i="1"/>
  <c r="O1530" i="1"/>
  <c r="P1530" i="1"/>
  <c r="Q1530" i="1"/>
  <c r="R1530" i="1"/>
  <c r="O1531" i="1"/>
  <c r="P1531" i="1"/>
  <c r="Q1531" i="1"/>
  <c r="R1531" i="1"/>
  <c r="O1532" i="1"/>
  <c r="P1532" i="1"/>
  <c r="Q1532" i="1"/>
  <c r="R1532" i="1"/>
  <c r="O1533" i="1"/>
  <c r="P1533" i="1"/>
  <c r="Q1533" i="1"/>
  <c r="R1533" i="1"/>
  <c r="O1534" i="1"/>
  <c r="P1534" i="1"/>
  <c r="Q1534" i="1"/>
  <c r="R1534" i="1"/>
  <c r="H1534" i="1"/>
  <c r="H1535" i="1"/>
  <c r="H1549" i="1"/>
  <c r="H1536" i="1"/>
  <c r="O1523" i="1"/>
  <c r="P1523" i="1"/>
  <c r="Q1523" i="1"/>
  <c r="R1523" i="1"/>
  <c r="O1524" i="1"/>
  <c r="P1524" i="1"/>
  <c r="Q1524" i="1"/>
  <c r="R1524" i="1"/>
  <c r="O1525" i="1"/>
  <c r="P1525" i="1"/>
  <c r="Q1525" i="1"/>
  <c r="R1525" i="1"/>
  <c r="O1526" i="1"/>
  <c r="P1526" i="1"/>
  <c r="Q1526" i="1"/>
  <c r="R1526" i="1"/>
  <c r="O1527" i="1"/>
  <c r="P1527" i="1"/>
  <c r="Q1527" i="1"/>
  <c r="R1527" i="1"/>
  <c r="O1528" i="1"/>
  <c r="P1528" i="1"/>
  <c r="Q1528" i="1"/>
  <c r="R1528" i="1"/>
  <c r="H1531" i="1"/>
  <c r="H1532" i="1"/>
  <c r="H1533" i="1"/>
  <c r="H1523" i="1"/>
  <c r="S1544" i="1" l="1"/>
  <c r="S1542" i="1"/>
  <c r="S1525" i="1"/>
  <c r="S1534" i="1"/>
  <c r="S1532" i="1"/>
  <c r="S1558" i="1"/>
  <c r="S1557" i="1"/>
  <c r="S1553" i="1"/>
  <c r="S1526" i="1"/>
  <c r="S1523" i="1"/>
  <c r="S1533" i="1"/>
  <c r="S1551" i="1"/>
  <c r="S1548" i="1"/>
  <c r="S1547" i="1"/>
  <c r="S1546" i="1"/>
  <c r="S1549" i="1"/>
  <c r="S1529" i="1"/>
  <c r="S1556" i="1"/>
  <c r="S1555" i="1"/>
  <c r="S1554" i="1"/>
  <c r="S1545" i="1"/>
  <c r="S1537" i="1"/>
  <c r="S1552" i="1"/>
  <c r="S1543" i="1"/>
  <c r="S1541" i="1"/>
  <c r="S1550" i="1"/>
  <c r="S1536" i="1"/>
  <c r="S1535" i="1"/>
  <c r="S1539" i="1"/>
  <c r="S1538" i="1"/>
  <c r="S1531" i="1"/>
  <c r="S1530" i="1"/>
  <c r="S1540" i="1"/>
  <c r="S1528" i="1"/>
  <c r="S1527" i="1"/>
  <c r="S1524" i="1"/>
  <c r="P1493" i="1" l="1"/>
  <c r="Q1493" i="1"/>
  <c r="R1493" i="1"/>
  <c r="P1494" i="1"/>
  <c r="Q1494" i="1"/>
  <c r="R1494" i="1"/>
  <c r="P1495" i="1"/>
  <c r="Q1495" i="1"/>
  <c r="R1495" i="1"/>
  <c r="P1496" i="1"/>
  <c r="Q1496" i="1"/>
  <c r="P1497" i="1"/>
  <c r="Q1497" i="1"/>
  <c r="O1498" i="1"/>
  <c r="P1498" i="1"/>
  <c r="Q1498" i="1"/>
  <c r="R1498" i="1"/>
  <c r="P1499" i="1"/>
  <c r="Q1499" i="1"/>
  <c r="P1500" i="1"/>
  <c r="Q1500" i="1"/>
  <c r="P1501" i="1"/>
  <c r="Q1501" i="1"/>
  <c r="O1502" i="1"/>
  <c r="P1502" i="1"/>
  <c r="Q1502" i="1"/>
  <c r="R1502" i="1"/>
  <c r="O1503" i="1"/>
  <c r="P1503" i="1"/>
  <c r="Q1503" i="1"/>
  <c r="R1503" i="1"/>
  <c r="O1504" i="1"/>
  <c r="P1504" i="1"/>
  <c r="Q1504" i="1"/>
  <c r="R1504" i="1"/>
  <c r="O1505" i="1"/>
  <c r="P1505" i="1"/>
  <c r="Q1505" i="1"/>
  <c r="R1505" i="1"/>
  <c r="O1506" i="1"/>
  <c r="P1506" i="1"/>
  <c r="Q1506" i="1"/>
  <c r="O1507" i="1"/>
  <c r="P1507" i="1"/>
  <c r="Q1507" i="1"/>
  <c r="O1508" i="1"/>
  <c r="P1508" i="1"/>
  <c r="Q1508" i="1"/>
  <c r="P1509" i="1"/>
  <c r="Q1509" i="1"/>
  <c r="P1510" i="1"/>
  <c r="Q1510" i="1"/>
  <c r="R1510" i="1"/>
  <c r="P1511" i="1"/>
  <c r="Q1511" i="1"/>
  <c r="R1511" i="1"/>
  <c r="P1512" i="1"/>
  <c r="Q1512" i="1"/>
  <c r="R1512" i="1"/>
  <c r="P1513" i="1"/>
  <c r="Q1513" i="1"/>
  <c r="P1514" i="1"/>
  <c r="Q1514" i="1"/>
  <c r="P1515" i="1"/>
  <c r="Q1515" i="1"/>
  <c r="P1516" i="1"/>
  <c r="Q1516" i="1"/>
  <c r="P1517" i="1"/>
  <c r="Q1517" i="1"/>
  <c r="P1518" i="1"/>
  <c r="Q1518" i="1"/>
  <c r="P1519" i="1"/>
  <c r="Q1519" i="1"/>
  <c r="P1520" i="1"/>
  <c r="Q1520" i="1"/>
  <c r="P1521" i="1"/>
  <c r="Q1521" i="1"/>
  <c r="O1522" i="1"/>
  <c r="P1522" i="1"/>
  <c r="Q1522" i="1"/>
  <c r="R1522" i="1"/>
  <c r="O1521" i="1"/>
  <c r="R1520" i="1"/>
  <c r="R1519" i="1"/>
  <c r="R1518" i="1"/>
  <c r="R1517" i="1"/>
  <c r="R1516" i="1"/>
  <c r="R1515" i="1"/>
  <c r="R1514" i="1"/>
  <c r="R1513" i="1"/>
  <c r="O1512" i="1"/>
  <c r="O1511" i="1"/>
  <c r="O1510" i="1"/>
  <c r="O1509" i="1"/>
  <c r="R1508" i="1"/>
  <c r="R1507" i="1"/>
  <c r="R1506" i="1"/>
  <c r="H1494" i="1"/>
  <c r="H1495" i="1"/>
  <c r="H1496" i="1"/>
  <c r="H1497" i="1"/>
  <c r="H1498" i="1"/>
  <c r="H1499" i="1"/>
  <c r="H1500" i="1"/>
  <c r="H1501" i="1"/>
  <c r="H1502" i="1"/>
  <c r="H1503" i="1"/>
  <c r="R1501" i="1"/>
  <c r="R1500" i="1"/>
  <c r="R1499" i="1"/>
  <c r="R1497" i="1"/>
  <c r="O1496" i="1"/>
  <c r="O1495" i="1"/>
  <c r="O1494" i="1"/>
  <c r="O1493" i="1"/>
  <c r="J1492" i="1"/>
  <c r="L1492" i="1" s="1"/>
  <c r="P1483" i="1"/>
  <c r="Q1483" i="1"/>
  <c r="P1484" i="1"/>
  <c r="Q1484" i="1"/>
  <c r="P1485" i="1"/>
  <c r="Q1485" i="1"/>
  <c r="O1486" i="1"/>
  <c r="P1486" i="1"/>
  <c r="Q1486" i="1"/>
  <c r="R1486" i="1"/>
  <c r="P1487" i="1"/>
  <c r="Q1487" i="1"/>
  <c r="P1488" i="1"/>
  <c r="Q1488" i="1"/>
  <c r="O1489" i="1"/>
  <c r="P1489" i="1"/>
  <c r="Q1489" i="1"/>
  <c r="R1489" i="1"/>
  <c r="O1490" i="1"/>
  <c r="P1490" i="1"/>
  <c r="Q1490" i="1"/>
  <c r="R1490" i="1"/>
  <c r="O1491" i="1"/>
  <c r="P1491" i="1"/>
  <c r="Q1491" i="1"/>
  <c r="R1491" i="1"/>
  <c r="P1492" i="1"/>
  <c r="H1485" i="1"/>
  <c r="H1486" i="1"/>
  <c r="H1487" i="1"/>
  <c r="H1488" i="1"/>
  <c r="H1489" i="1"/>
  <c r="H1490" i="1"/>
  <c r="H1491" i="1"/>
  <c r="H1492" i="1"/>
  <c r="H1493" i="1"/>
  <c r="R1488" i="1"/>
  <c r="R1487" i="1"/>
  <c r="O1485" i="1"/>
  <c r="R1484" i="1"/>
  <c r="R1483" i="1"/>
  <c r="O1473" i="1"/>
  <c r="P1459" i="1"/>
  <c r="Q1459" i="1"/>
  <c r="P1460" i="1"/>
  <c r="Q1460" i="1"/>
  <c r="O1461" i="1"/>
  <c r="P1461" i="1"/>
  <c r="Q1461" i="1"/>
  <c r="R1461" i="1"/>
  <c r="O1462" i="1"/>
  <c r="P1462" i="1"/>
  <c r="Q1462" i="1"/>
  <c r="R1462" i="1"/>
  <c r="P1463" i="1"/>
  <c r="Q1463" i="1"/>
  <c r="P1464" i="1"/>
  <c r="Q1464" i="1"/>
  <c r="P1465" i="1"/>
  <c r="Q1465" i="1"/>
  <c r="O1466" i="1"/>
  <c r="P1466" i="1"/>
  <c r="Q1466" i="1"/>
  <c r="R1466" i="1"/>
  <c r="O1467" i="1"/>
  <c r="P1467" i="1"/>
  <c r="Q1467" i="1"/>
  <c r="R1467" i="1"/>
  <c r="O1468" i="1"/>
  <c r="P1468" i="1"/>
  <c r="Q1468" i="1"/>
  <c r="R1468" i="1"/>
  <c r="O1469" i="1"/>
  <c r="P1469" i="1"/>
  <c r="Q1469" i="1"/>
  <c r="R1469" i="1"/>
  <c r="O1470" i="1"/>
  <c r="P1470" i="1"/>
  <c r="Q1470" i="1"/>
  <c r="R1470" i="1"/>
  <c r="P1471" i="1"/>
  <c r="Q1471" i="1"/>
  <c r="O1472" i="1"/>
  <c r="P1472" i="1"/>
  <c r="Q1472" i="1"/>
  <c r="R1472" i="1"/>
  <c r="P1473" i="1"/>
  <c r="Q1473" i="1"/>
  <c r="R1473" i="1"/>
  <c r="O1474" i="1"/>
  <c r="P1474" i="1"/>
  <c r="Q1474" i="1"/>
  <c r="R1474" i="1"/>
  <c r="H1466" i="1"/>
  <c r="H1467" i="1"/>
  <c r="H1468" i="1"/>
  <c r="H1469" i="1"/>
  <c r="H1470" i="1"/>
  <c r="H1471" i="1"/>
  <c r="H1472" i="1"/>
  <c r="H1473" i="1"/>
  <c r="R1471" i="1"/>
  <c r="P1457" i="1"/>
  <c r="Q1457" i="1"/>
  <c r="P1458" i="1"/>
  <c r="Q1458" i="1"/>
  <c r="O1457" i="1"/>
  <c r="O1458" i="1"/>
  <c r="R1459" i="1"/>
  <c r="R1460" i="1"/>
  <c r="R1463" i="1"/>
  <c r="R1464" i="1"/>
  <c r="R1465" i="1"/>
  <c r="H1463" i="1"/>
  <c r="H1464" i="1"/>
  <c r="H1465" i="1"/>
  <c r="P1449" i="1"/>
  <c r="Q1449" i="1"/>
  <c r="P1450" i="1"/>
  <c r="Q1450" i="1"/>
  <c r="P1451" i="1"/>
  <c r="Q1451" i="1"/>
  <c r="P1452" i="1"/>
  <c r="Q1452" i="1"/>
  <c r="P1453" i="1"/>
  <c r="Q1453" i="1"/>
  <c r="P1454" i="1"/>
  <c r="Q1454" i="1"/>
  <c r="P1455" i="1"/>
  <c r="Q1455" i="1"/>
  <c r="P1456" i="1"/>
  <c r="Q1456" i="1"/>
  <c r="H1443" i="1"/>
  <c r="H1444" i="1"/>
  <c r="H1445" i="1"/>
  <c r="H1446" i="1"/>
  <c r="H1447" i="1"/>
  <c r="H1448" i="1"/>
  <c r="H1449" i="1"/>
  <c r="H1450" i="1"/>
  <c r="H1451" i="1"/>
  <c r="H1452" i="1"/>
  <c r="H1453" i="1"/>
  <c r="H1454" i="1"/>
  <c r="H1455" i="1"/>
  <c r="H1456" i="1"/>
  <c r="H1457" i="1"/>
  <c r="H1458" i="1"/>
  <c r="H1459" i="1"/>
  <c r="H1460" i="1"/>
  <c r="R1456" i="1"/>
  <c r="R1455" i="1"/>
  <c r="R1454" i="1"/>
  <c r="R1453" i="1"/>
  <c r="R1452" i="1"/>
  <c r="O1450" i="1"/>
  <c r="R1451" i="1"/>
  <c r="O1449" i="1"/>
  <c r="R1445" i="1"/>
  <c r="P1440" i="1"/>
  <c r="Q1440" i="1"/>
  <c r="O1441" i="1"/>
  <c r="P1441" i="1"/>
  <c r="Q1441" i="1"/>
  <c r="R1441" i="1"/>
  <c r="P1442" i="1"/>
  <c r="Q1442" i="1"/>
  <c r="O1443" i="1"/>
  <c r="P1443" i="1"/>
  <c r="Q1443" i="1"/>
  <c r="R1443" i="1"/>
  <c r="O1444" i="1"/>
  <c r="P1444" i="1"/>
  <c r="Q1444" i="1"/>
  <c r="R1444" i="1"/>
  <c r="P1445" i="1"/>
  <c r="Q1445" i="1"/>
  <c r="O1446" i="1"/>
  <c r="P1446" i="1"/>
  <c r="Q1446" i="1"/>
  <c r="R1446" i="1"/>
  <c r="H1441" i="1"/>
  <c r="H1442" i="1"/>
  <c r="R1442" i="1"/>
  <c r="O1440" i="1"/>
  <c r="S1516" i="1" l="1"/>
  <c r="S1500" i="1"/>
  <c r="S1508" i="1"/>
  <c r="S1498" i="1"/>
  <c r="S1512" i="1"/>
  <c r="S1504" i="1"/>
  <c r="S1503" i="1"/>
  <c r="S1502" i="1"/>
  <c r="S1520" i="1"/>
  <c r="S1519" i="1"/>
  <c r="S1517" i="1"/>
  <c r="R1509" i="1"/>
  <c r="S1509" i="1" s="1"/>
  <c r="S1501" i="1"/>
  <c r="R1521" i="1"/>
  <c r="S1521" i="1" s="1"/>
  <c r="O1520" i="1"/>
  <c r="O1519" i="1"/>
  <c r="O1518" i="1"/>
  <c r="O1517" i="1"/>
  <c r="S1515" i="1"/>
  <c r="S1514" i="1"/>
  <c r="S1513" i="1"/>
  <c r="O1501" i="1"/>
  <c r="S1499" i="1"/>
  <c r="S1497" i="1"/>
  <c r="O1516" i="1"/>
  <c r="O1515" i="1"/>
  <c r="O1514" i="1"/>
  <c r="O1513" i="1"/>
  <c r="S1511" i="1"/>
  <c r="S1510" i="1"/>
  <c r="O1500" i="1"/>
  <c r="O1499" i="1"/>
  <c r="O1497" i="1"/>
  <c r="S1495" i="1"/>
  <c r="S1494" i="1"/>
  <c r="S1493" i="1"/>
  <c r="S1518" i="1"/>
  <c r="R1496" i="1"/>
  <c r="S1496" i="1" s="1"/>
  <c r="S1522" i="1"/>
  <c r="S1507" i="1"/>
  <c r="S1506" i="1"/>
  <c r="S1505" i="1"/>
  <c r="S1490" i="1"/>
  <c r="O1487" i="1"/>
  <c r="S1484" i="1"/>
  <c r="S1489" i="1"/>
  <c r="O1488" i="1"/>
  <c r="S1483" i="1"/>
  <c r="R1450" i="1"/>
  <c r="S1450" i="1" s="1"/>
  <c r="S1486" i="1"/>
  <c r="R1485" i="1"/>
  <c r="S1485" i="1" s="1"/>
  <c r="O1484" i="1"/>
  <c r="O1483" i="1"/>
  <c r="S1491" i="1"/>
  <c r="S1488" i="1"/>
  <c r="S1487" i="1"/>
  <c r="O1492" i="1"/>
  <c r="R1492" i="1"/>
  <c r="S1492" i="1" s="1"/>
  <c r="Q1492" i="1"/>
  <c r="S1470" i="1"/>
  <c r="S1468" i="1"/>
  <c r="S1467" i="1"/>
  <c r="S1466" i="1"/>
  <c r="S1474" i="1"/>
  <c r="S1441" i="1"/>
  <c r="S1460" i="1"/>
  <c r="S1462" i="1"/>
  <c r="S1461" i="1"/>
  <c r="R1440" i="1"/>
  <c r="S1440" i="1" s="1"/>
  <c r="O1455" i="1"/>
  <c r="S1472" i="1"/>
  <c r="S1471" i="1"/>
  <c r="O1465" i="1"/>
  <c r="O1464" i="1"/>
  <c r="O1463" i="1"/>
  <c r="S1459" i="1"/>
  <c r="S1446" i="1"/>
  <c r="O1456" i="1"/>
  <c r="O1453" i="1"/>
  <c r="R1449" i="1"/>
  <c r="S1449" i="1" s="1"/>
  <c r="S1473" i="1"/>
  <c r="O1471" i="1"/>
  <c r="S1469" i="1"/>
  <c r="O1460" i="1"/>
  <c r="O1459" i="1"/>
  <c r="S1444" i="1"/>
  <c r="S1443" i="1"/>
  <c r="O1442" i="1"/>
  <c r="R1457" i="1"/>
  <c r="S1457" i="1" s="1"/>
  <c r="S1465" i="1"/>
  <c r="S1464" i="1"/>
  <c r="S1463" i="1"/>
  <c r="S1456" i="1"/>
  <c r="S1452" i="1"/>
  <c r="O1454" i="1"/>
  <c r="S1451" i="1"/>
  <c r="R1458" i="1"/>
  <c r="S1458" i="1" s="1"/>
  <c r="S1445" i="1"/>
  <c r="S1442" i="1"/>
  <c r="O1452" i="1"/>
  <c r="O1451" i="1"/>
  <c r="O1445" i="1"/>
  <c r="S1455" i="1"/>
  <c r="S1454" i="1"/>
  <c r="S1453" i="1"/>
  <c r="L1433" i="1" l="1"/>
  <c r="O1421" i="1"/>
  <c r="P1421" i="1"/>
  <c r="Q1421" i="1"/>
  <c r="R1421" i="1"/>
  <c r="O1422" i="1"/>
  <c r="P1422" i="1"/>
  <c r="Q1422" i="1"/>
  <c r="R1422" i="1"/>
  <c r="O1423" i="1"/>
  <c r="P1423" i="1"/>
  <c r="Q1423" i="1"/>
  <c r="R1423" i="1"/>
  <c r="O1424" i="1"/>
  <c r="P1424" i="1"/>
  <c r="Q1424" i="1"/>
  <c r="R1424" i="1"/>
  <c r="O1425" i="1"/>
  <c r="P1425" i="1"/>
  <c r="Q1425" i="1"/>
  <c r="R1425" i="1"/>
  <c r="O1426" i="1"/>
  <c r="P1426" i="1"/>
  <c r="Q1426" i="1"/>
  <c r="R1426" i="1"/>
  <c r="O1427" i="1"/>
  <c r="P1427" i="1"/>
  <c r="Q1427" i="1"/>
  <c r="R1427" i="1"/>
  <c r="O1428" i="1"/>
  <c r="P1428" i="1"/>
  <c r="Q1428" i="1"/>
  <c r="R1428" i="1"/>
  <c r="O1429" i="1"/>
  <c r="P1429" i="1"/>
  <c r="Q1429" i="1"/>
  <c r="R1429" i="1"/>
  <c r="O1430" i="1"/>
  <c r="P1430" i="1"/>
  <c r="Q1430" i="1"/>
  <c r="R1430" i="1"/>
  <c r="O1431" i="1"/>
  <c r="P1431" i="1"/>
  <c r="Q1431" i="1"/>
  <c r="R1431" i="1"/>
  <c r="O1432" i="1"/>
  <c r="P1432" i="1"/>
  <c r="Q1432" i="1"/>
  <c r="R1432" i="1"/>
  <c r="O1433" i="1"/>
  <c r="P1433" i="1"/>
  <c r="Q1433" i="1"/>
  <c r="R1433" i="1"/>
  <c r="O1434" i="1"/>
  <c r="P1434" i="1"/>
  <c r="Q1434" i="1"/>
  <c r="R1434" i="1"/>
  <c r="L1414" i="1"/>
  <c r="L1415" i="1"/>
  <c r="L1416" i="1"/>
  <c r="L1417" i="1"/>
  <c r="L1418" i="1"/>
  <c r="L1419" i="1"/>
  <c r="L1420" i="1"/>
  <c r="L1421" i="1"/>
  <c r="L1422" i="1"/>
  <c r="L1423" i="1"/>
  <c r="L1424" i="1"/>
  <c r="L1425" i="1"/>
  <c r="L1426" i="1"/>
  <c r="L1427" i="1"/>
  <c r="L1428" i="1"/>
  <c r="L1429" i="1"/>
  <c r="L1430" i="1"/>
  <c r="L1431" i="1"/>
  <c r="L1432" i="1"/>
  <c r="H1428" i="1"/>
  <c r="H1429" i="1"/>
  <c r="H1430" i="1"/>
  <c r="H1431" i="1"/>
  <c r="H1432" i="1"/>
  <c r="H1433" i="1"/>
  <c r="O1395" i="1"/>
  <c r="P1395" i="1"/>
  <c r="Q1395" i="1"/>
  <c r="R1395" i="1"/>
  <c r="O1396" i="1"/>
  <c r="P1396" i="1"/>
  <c r="Q1396" i="1"/>
  <c r="R1396" i="1"/>
  <c r="O1397" i="1"/>
  <c r="P1397" i="1"/>
  <c r="Q1397" i="1"/>
  <c r="R1397" i="1"/>
  <c r="O1398" i="1"/>
  <c r="P1398" i="1"/>
  <c r="Q1398" i="1"/>
  <c r="R1398" i="1"/>
  <c r="O1400" i="1"/>
  <c r="P1400" i="1"/>
  <c r="Q1400" i="1"/>
  <c r="R1400" i="1"/>
  <c r="O1402" i="1"/>
  <c r="P1402" i="1"/>
  <c r="Q1402" i="1"/>
  <c r="R1402" i="1"/>
  <c r="O1403" i="1"/>
  <c r="P1403" i="1"/>
  <c r="Q1403" i="1"/>
  <c r="R1403" i="1"/>
  <c r="O1404" i="1"/>
  <c r="P1404" i="1"/>
  <c r="Q1404" i="1"/>
  <c r="R1404" i="1"/>
  <c r="O1405" i="1"/>
  <c r="P1405" i="1"/>
  <c r="Q1405" i="1"/>
  <c r="R1405" i="1"/>
  <c r="O1406" i="1"/>
  <c r="P1406" i="1"/>
  <c r="Q1406" i="1"/>
  <c r="R1406" i="1"/>
  <c r="O1407" i="1"/>
  <c r="P1407" i="1"/>
  <c r="Q1407" i="1"/>
  <c r="R1407" i="1"/>
  <c r="O1408" i="1"/>
  <c r="P1408" i="1"/>
  <c r="Q1408" i="1"/>
  <c r="R1408" i="1"/>
  <c r="O1409" i="1"/>
  <c r="P1409" i="1"/>
  <c r="Q1409" i="1"/>
  <c r="R1409" i="1"/>
  <c r="O1411" i="1"/>
  <c r="P1411" i="1"/>
  <c r="Q1411" i="1"/>
  <c r="R1411" i="1"/>
  <c r="O1410" i="1"/>
  <c r="P1410" i="1"/>
  <c r="Q1410" i="1"/>
  <c r="R1410" i="1"/>
  <c r="O1412" i="1"/>
  <c r="P1412" i="1"/>
  <c r="Q1412" i="1"/>
  <c r="R1412" i="1"/>
  <c r="O1413" i="1"/>
  <c r="P1413" i="1"/>
  <c r="Q1413" i="1"/>
  <c r="R1413" i="1"/>
  <c r="O1414" i="1"/>
  <c r="P1414" i="1"/>
  <c r="Q1414" i="1"/>
  <c r="R1414" i="1"/>
  <c r="O1415" i="1"/>
  <c r="P1415" i="1"/>
  <c r="Q1415" i="1"/>
  <c r="R1415" i="1"/>
  <c r="O1416" i="1"/>
  <c r="P1416" i="1"/>
  <c r="Q1416" i="1"/>
  <c r="R1416" i="1"/>
  <c r="O1417" i="1"/>
  <c r="P1417" i="1"/>
  <c r="Q1417" i="1"/>
  <c r="R1417" i="1"/>
  <c r="O1418" i="1"/>
  <c r="P1418" i="1"/>
  <c r="Q1418" i="1"/>
  <c r="R1418" i="1"/>
  <c r="O1419" i="1"/>
  <c r="P1419" i="1"/>
  <c r="Q1419" i="1"/>
  <c r="R1419" i="1"/>
  <c r="O1420" i="1"/>
  <c r="P1420" i="1"/>
  <c r="Q1420" i="1"/>
  <c r="R1420" i="1"/>
  <c r="L1400" i="1"/>
  <c r="L1402" i="1"/>
  <c r="L1403" i="1"/>
  <c r="L1404" i="1"/>
  <c r="L1405" i="1"/>
  <c r="L1406" i="1"/>
  <c r="L1407" i="1"/>
  <c r="L1408" i="1"/>
  <c r="L1409" i="1"/>
  <c r="L1411" i="1"/>
  <c r="L1410" i="1"/>
  <c r="L1412" i="1"/>
  <c r="L1413" i="1"/>
  <c r="H1414" i="1"/>
  <c r="H1415" i="1"/>
  <c r="H1416" i="1"/>
  <c r="H1417" i="1"/>
  <c r="H1418" i="1"/>
  <c r="H1419" i="1"/>
  <c r="O1339" i="1"/>
  <c r="P1339" i="1"/>
  <c r="Q1339" i="1"/>
  <c r="R1339" i="1"/>
  <c r="O1341" i="1"/>
  <c r="P1341" i="1"/>
  <c r="Q1341" i="1"/>
  <c r="R1341" i="1"/>
  <c r="O1342" i="1"/>
  <c r="P1342" i="1"/>
  <c r="Q1342" i="1"/>
  <c r="R1342" i="1"/>
  <c r="O1343" i="1"/>
  <c r="P1343" i="1"/>
  <c r="Q1343" i="1"/>
  <c r="R1343" i="1"/>
  <c r="O1344" i="1"/>
  <c r="P1344" i="1"/>
  <c r="Q1344" i="1"/>
  <c r="R1344" i="1"/>
  <c r="O1345" i="1"/>
  <c r="P1345" i="1"/>
  <c r="Q1345" i="1"/>
  <c r="R1345" i="1"/>
  <c r="O1346" i="1"/>
  <c r="P1346" i="1"/>
  <c r="Q1346" i="1"/>
  <c r="R1346" i="1"/>
  <c r="O1347" i="1"/>
  <c r="P1347" i="1"/>
  <c r="Q1347" i="1"/>
  <c r="R1347" i="1"/>
  <c r="O1348" i="1"/>
  <c r="P1348" i="1"/>
  <c r="Q1348" i="1"/>
  <c r="R1348" i="1"/>
  <c r="O1349" i="1"/>
  <c r="P1349" i="1"/>
  <c r="Q1349" i="1"/>
  <c r="R1349" i="1"/>
  <c r="O1350" i="1"/>
  <c r="P1350" i="1"/>
  <c r="Q1350" i="1"/>
  <c r="R1350" i="1"/>
  <c r="O1351" i="1"/>
  <c r="P1351" i="1"/>
  <c r="Q1351" i="1"/>
  <c r="R1351" i="1"/>
  <c r="O1352" i="1"/>
  <c r="P1352" i="1"/>
  <c r="Q1352" i="1"/>
  <c r="R1352" i="1"/>
  <c r="O1353" i="1"/>
  <c r="P1353" i="1"/>
  <c r="Q1353" i="1"/>
  <c r="R1353" i="1"/>
  <c r="O1354" i="1"/>
  <c r="P1354" i="1"/>
  <c r="Q1354" i="1"/>
  <c r="R1354" i="1"/>
  <c r="O1355" i="1"/>
  <c r="P1355" i="1"/>
  <c r="Q1355" i="1"/>
  <c r="R1355" i="1"/>
  <c r="O1356" i="1"/>
  <c r="P1356" i="1"/>
  <c r="Q1356" i="1"/>
  <c r="R1356" i="1"/>
  <c r="O1357" i="1"/>
  <c r="P1357" i="1"/>
  <c r="Q1357" i="1"/>
  <c r="R1357" i="1"/>
  <c r="O1358" i="1"/>
  <c r="P1358" i="1"/>
  <c r="Q1358" i="1"/>
  <c r="R1358" i="1"/>
  <c r="O1359" i="1"/>
  <c r="P1359" i="1"/>
  <c r="Q1359" i="1"/>
  <c r="R1359" i="1"/>
  <c r="O1360" i="1"/>
  <c r="P1360" i="1"/>
  <c r="Q1360" i="1"/>
  <c r="R1360" i="1"/>
  <c r="O1362" i="1"/>
  <c r="P1362" i="1"/>
  <c r="Q1362" i="1"/>
  <c r="R1362" i="1"/>
  <c r="O1363" i="1"/>
  <c r="P1363" i="1"/>
  <c r="Q1363" i="1"/>
  <c r="R1363" i="1"/>
  <c r="O1364" i="1"/>
  <c r="P1364" i="1"/>
  <c r="Q1364" i="1"/>
  <c r="R1364" i="1"/>
  <c r="O1365" i="1"/>
  <c r="P1365" i="1"/>
  <c r="Q1365" i="1"/>
  <c r="R1365" i="1"/>
  <c r="O1366" i="1"/>
  <c r="P1366" i="1"/>
  <c r="Q1366" i="1"/>
  <c r="R1366" i="1"/>
  <c r="O1367" i="1"/>
  <c r="P1367" i="1"/>
  <c r="Q1367" i="1"/>
  <c r="R1367" i="1"/>
  <c r="O1368" i="1"/>
  <c r="P1368" i="1"/>
  <c r="Q1368" i="1"/>
  <c r="R1368" i="1"/>
  <c r="O1369" i="1"/>
  <c r="P1369" i="1"/>
  <c r="Q1369" i="1"/>
  <c r="R1369" i="1"/>
  <c r="O1370" i="1"/>
  <c r="P1370" i="1"/>
  <c r="Q1370" i="1"/>
  <c r="R1370" i="1"/>
  <c r="O1371" i="1"/>
  <c r="P1371" i="1"/>
  <c r="Q1371" i="1"/>
  <c r="R1371" i="1"/>
  <c r="O1399" i="1"/>
  <c r="P1399" i="1"/>
  <c r="Q1399" i="1"/>
  <c r="R1399" i="1"/>
  <c r="O1372" i="1"/>
  <c r="P1372" i="1"/>
  <c r="Q1372" i="1"/>
  <c r="R1372" i="1"/>
  <c r="O1373" i="1"/>
  <c r="P1373" i="1"/>
  <c r="Q1373" i="1"/>
  <c r="R1373" i="1"/>
  <c r="O1374" i="1"/>
  <c r="P1374" i="1"/>
  <c r="Q1374" i="1"/>
  <c r="R1374" i="1"/>
  <c r="O1375" i="1"/>
  <c r="P1375" i="1"/>
  <c r="Q1375" i="1"/>
  <c r="R1375" i="1"/>
  <c r="O1376" i="1"/>
  <c r="P1376" i="1"/>
  <c r="Q1376" i="1"/>
  <c r="R1376" i="1"/>
  <c r="O1377" i="1"/>
  <c r="P1377" i="1"/>
  <c r="Q1377" i="1"/>
  <c r="R1377" i="1"/>
  <c r="O1378" i="1"/>
  <c r="P1378" i="1"/>
  <c r="Q1378" i="1"/>
  <c r="R1378" i="1"/>
  <c r="O1379" i="1"/>
  <c r="P1379" i="1"/>
  <c r="Q1379" i="1"/>
  <c r="R1379" i="1"/>
  <c r="O1380" i="1"/>
  <c r="P1380" i="1"/>
  <c r="Q1380" i="1"/>
  <c r="R1380" i="1"/>
  <c r="O1381" i="1"/>
  <c r="P1381" i="1"/>
  <c r="Q1381" i="1"/>
  <c r="R1381" i="1"/>
  <c r="O1382" i="1"/>
  <c r="P1382" i="1"/>
  <c r="Q1382" i="1"/>
  <c r="R1382" i="1"/>
  <c r="O1383" i="1"/>
  <c r="P1383" i="1"/>
  <c r="Q1383" i="1"/>
  <c r="R1383" i="1"/>
  <c r="O1384" i="1"/>
  <c r="P1384" i="1"/>
  <c r="Q1384" i="1"/>
  <c r="R1384" i="1"/>
  <c r="O1385" i="1"/>
  <c r="P1385" i="1"/>
  <c r="Q1385" i="1"/>
  <c r="R1385" i="1"/>
  <c r="O1386" i="1"/>
  <c r="P1386" i="1"/>
  <c r="Q1386" i="1"/>
  <c r="R1386" i="1"/>
  <c r="O1387" i="1"/>
  <c r="P1387" i="1"/>
  <c r="Q1387" i="1"/>
  <c r="R1387" i="1"/>
  <c r="O1388" i="1"/>
  <c r="P1388" i="1"/>
  <c r="Q1388" i="1"/>
  <c r="R1388" i="1"/>
  <c r="O1389" i="1"/>
  <c r="P1389" i="1"/>
  <c r="Q1389" i="1"/>
  <c r="R1389" i="1"/>
  <c r="O1390" i="1"/>
  <c r="P1390" i="1"/>
  <c r="Q1390" i="1"/>
  <c r="R1390" i="1"/>
  <c r="O1391" i="1"/>
  <c r="P1391" i="1"/>
  <c r="Q1391" i="1"/>
  <c r="R1391" i="1"/>
  <c r="O1392" i="1"/>
  <c r="P1392" i="1"/>
  <c r="Q1392" i="1"/>
  <c r="R1392" i="1"/>
  <c r="O1393" i="1"/>
  <c r="P1393" i="1"/>
  <c r="Q1393" i="1"/>
  <c r="R1393" i="1"/>
  <c r="O1394" i="1"/>
  <c r="P1394" i="1"/>
  <c r="Q1394" i="1"/>
  <c r="R1394" i="1"/>
  <c r="L1354" i="1"/>
  <c r="L1355" i="1"/>
  <c r="L1356" i="1"/>
  <c r="L1357" i="1"/>
  <c r="L1358" i="1"/>
  <c r="L1359" i="1"/>
  <c r="L1360" i="1"/>
  <c r="L1362" i="1"/>
  <c r="L1363" i="1"/>
  <c r="L1364" i="1"/>
  <c r="L1365" i="1"/>
  <c r="L1366" i="1"/>
  <c r="L1367" i="1"/>
  <c r="L1368" i="1"/>
  <c r="L1369" i="1"/>
  <c r="L1370" i="1"/>
  <c r="L1371" i="1"/>
  <c r="L1399"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H1407" i="1"/>
  <c r="H1408" i="1"/>
  <c r="H1409" i="1"/>
  <c r="H1411" i="1"/>
  <c r="H1410" i="1"/>
  <c r="L1343" i="1"/>
  <c r="L1344" i="1"/>
  <c r="L1345" i="1"/>
  <c r="L1346" i="1"/>
  <c r="L1347" i="1"/>
  <c r="L1348" i="1"/>
  <c r="L1349" i="1"/>
  <c r="L1350" i="1"/>
  <c r="L1351" i="1"/>
  <c r="L1352" i="1"/>
  <c r="L1353" i="1"/>
  <c r="H1352" i="1"/>
  <c r="H1353" i="1"/>
  <c r="H1354" i="1"/>
  <c r="L1339" i="1"/>
  <c r="L1341" i="1"/>
  <c r="L1342" i="1"/>
  <c r="H1342" i="1"/>
  <c r="H1343" i="1"/>
  <c r="H1344" i="1"/>
  <c r="H1345" i="1"/>
  <c r="S1408" i="1" l="1"/>
  <c r="S1407" i="1"/>
  <c r="S1406" i="1"/>
  <c r="S1404" i="1"/>
  <c r="S1403" i="1"/>
  <c r="S1402" i="1"/>
  <c r="S1398" i="1"/>
  <c r="S1395" i="1"/>
  <c r="S1424" i="1"/>
  <c r="S1429" i="1"/>
  <c r="S1425" i="1"/>
  <c r="S1341" i="1"/>
  <c r="S1339" i="1"/>
  <c r="S1423" i="1"/>
  <c r="S1422" i="1"/>
  <c r="S1421" i="1"/>
  <c r="S1370" i="1"/>
  <c r="S1345" i="1"/>
  <c r="S1413" i="1"/>
  <c r="S1412" i="1"/>
  <c r="S1409" i="1"/>
  <c r="S1434" i="1"/>
  <c r="S1432" i="1"/>
  <c r="S1428" i="1"/>
  <c r="S1431" i="1"/>
  <c r="S1430" i="1"/>
  <c r="S1390" i="1"/>
  <c r="S1389" i="1"/>
  <c r="S1387" i="1"/>
  <c r="S1383" i="1"/>
  <c r="S1375" i="1"/>
  <c r="S1420" i="1"/>
  <c r="S1419" i="1"/>
  <c r="S1418" i="1"/>
  <c r="S1416" i="1"/>
  <c r="S1433" i="1"/>
  <c r="S1427" i="1"/>
  <c r="S1426" i="1"/>
  <c r="S1391" i="1"/>
  <c r="S1388" i="1"/>
  <c r="S1415" i="1"/>
  <c r="S1414" i="1"/>
  <c r="S1405" i="1"/>
  <c r="S1397" i="1"/>
  <c r="S1396" i="1"/>
  <c r="S1368" i="1"/>
  <c r="S1367" i="1"/>
  <c r="S1366" i="1"/>
  <c r="S1365" i="1"/>
  <c r="S1364" i="1"/>
  <c r="S1359" i="1"/>
  <c r="S1358" i="1"/>
  <c r="S1357" i="1"/>
  <c r="S1356" i="1"/>
  <c r="S1355" i="1"/>
  <c r="S1351" i="1"/>
  <c r="S1417" i="1"/>
  <c r="S1410" i="1"/>
  <c r="S1411" i="1"/>
  <c r="S1400" i="1"/>
  <c r="S1379" i="1"/>
  <c r="S1377" i="1"/>
  <c r="S1393" i="1"/>
  <c r="S1382" i="1"/>
  <c r="S1381" i="1"/>
  <c r="S1380" i="1"/>
  <c r="S1362" i="1"/>
  <c r="S1350" i="1"/>
  <c r="S1349" i="1"/>
  <c r="S1348" i="1"/>
  <c r="S1347" i="1"/>
  <c r="S1344" i="1"/>
  <c r="S1343" i="1"/>
  <c r="S1385" i="1"/>
  <c r="S1374" i="1"/>
  <c r="S1373" i="1"/>
  <c r="S1372" i="1"/>
  <c r="S1399" i="1"/>
  <c r="S1353" i="1"/>
  <c r="S1394" i="1"/>
  <c r="S1386" i="1"/>
  <c r="S1378" i="1"/>
  <c r="S1371" i="1"/>
  <c r="S1363" i="1"/>
  <c r="S1354" i="1"/>
  <c r="S1346" i="1"/>
  <c r="S1392" i="1"/>
  <c r="S1384" i="1"/>
  <c r="S1376" i="1"/>
  <c r="S1369" i="1"/>
  <c r="S1360" i="1"/>
  <c r="S1352" i="1"/>
  <c r="S1342" i="1"/>
  <c r="L1338" i="1" l="1"/>
  <c r="L1337" i="1"/>
  <c r="L1336" i="1"/>
  <c r="L1335" i="1"/>
  <c r="L1334" i="1"/>
  <c r="L1333" i="1"/>
  <c r="L1332" i="1"/>
  <c r="L1331" i="1"/>
  <c r="L1330" i="1"/>
  <c r="L1329" i="1"/>
  <c r="L1327" i="1"/>
  <c r="L1324" i="1"/>
  <c r="L1323" i="1"/>
  <c r="L1322" i="1"/>
  <c r="L1321" i="1"/>
  <c r="L1320" i="1"/>
  <c r="L1319" i="1"/>
  <c r="L1318" i="1"/>
  <c r="L1317" i="1"/>
  <c r="L1316" i="1"/>
  <c r="L1315" i="1"/>
  <c r="L1314" i="1"/>
  <c r="L1313" i="1"/>
  <c r="L1312" i="1"/>
  <c r="L1311" i="1"/>
  <c r="L1310" i="1"/>
  <c r="L1325" i="1"/>
  <c r="O1311" i="1"/>
  <c r="P1311" i="1"/>
  <c r="Q1311" i="1"/>
  <c r="R1311" i="1"/>
  <c r="O1312" i="1"/>
  <c r="P1312" i="1"/>
  <c r="Q1312" i="1"/>
  <c r="R1312" i="1"/>
  <c r="O1313" i="1"/>
  <c r="P1313" i="1"/>
  <c r="Q1313" i="1"/>
  <c r="R1313" i="1"/>
  <c r="O1314" i="1"/>
  <c r="P1314" i="1"/>
  <c r="Q1314" i="1"/>
  <c r="R1314" i="1"/>
  <c r="O1315" i="1"/>
  <c r="P1315" i="1"/>
  <c r="Q1315" i="1"/>
  <c r="R1315" i="1"/>
  <c r="O1316" i="1"/>
  <c r="P1316" i="1"/>
  <c r="Q1316" i="1"/>
  <c r="R1316" i="1"/>
  <c r="O1317" i="1"/>
  <c r="P1317" i="1"/>
  <c r="Q1317" i="1"/>
  <c r="R1317" i="1"/>
  <c r="O1318" i="1"/>
  <c r="P1318" i="1"/>
  <c r="Q1318" i="1"/>
  <c r="R1318" i="1"/>
  <c r="O1319" i="1"/>
  <c r="P1319" i="1"/>
  <c r="Q1319" i="1"/>
  <c r="R1319" i="1"/>
  <c r="O1320" i="1"/>
  <c r="P1320" i="1"/>
  <c r="Q1320" i="1"/>
  <c r="R1320" i="1"/>
  <c r="O1321" i="1"/>
  <c r="P1321" i="1"/>
  <c r="Q1321" i="1"/>
  <c r="R1321" i="1"/>
  <c r="O1322" i="1"/>
  <c r="P1322" i="1"/>
  <c r="Q1322" i="1"/>
  <c r="R1322" i="1"/>
  <c r="O1323" i="1"/>
  <c r="P1323" i="1"/>
  <c r="Q1323" i="1"/>
  <c r="R1323" i="1"/>
  <c r="O1324" i="1"/>
  <c r="P1324" i="1"/>
  <c r="Q1324" i="1"/>
  <c r="R1324" i="1"/>
  <c r="O1325" i="1"/>
  <c r="P1325" i="1"/>
  <c r="Q1325" i="1"/>
  <c r="R1325" i="1"/>
  <c r="O1326" i="1"/>
  <c r="P1326" i="1"/>
  <c r="Q1326" i="1"/>
  <c r="R1326" i="1"/>
  <c r="O1327" i="1"/>
  <c r="P1327" i="1"/>
  <c r="Q1327" i="1"/>
  <c r="R1327" i="1"/>
  <c r="O1328" i="1"/>
  <c r="P1328" i="1"/>
  <c r="Q1328" i="1"/>
  <c r="R1328" i="1"/>
  <c r="O1329" i="1"/>
  <c r="P1329" i="1"/>
  <c r="Q1329" i="1"/>
  <c r="R1329" i="1"/>
  <c r="H1322" i="1"/>
  <c r="H1323" i="1"/>
  <c r="H1324" i="1"/>
  <c r="H1325" i="1"/>
  <c r="H1326" i="1"/>
  <c r="L1309" i="1"/>
  <c r="L1308" i="1"/>
  <c r="L1307" i="1"/>
  <c r="L1306" i="1"/>
  <c r="L1305" i="1"/>
  <c r="L1304" i="1"/>
  <c r="L1303" i="1"/>
  <c r="L1302" i="1"/>
  <c r="L1301" i="1"/>
  <c r="L1300" i="1"/>
  <c r="L1299" i="1"/>
  <c r="O1282" i="1"/>
  <c r="P1282" i="1"/>
  <c r="Q1282" i="1"/>
  <c r="R1282" i="1"/>
  <c r="O1283" i="1"/>
  <c r="P1283" i="1"/>
  <c r="Q1283" i="1"/>
  <c r="R1283" i="1"/>
  <c r="O1284" i="1"/>
  <c r="P1284" i="1"/>
  <c r="Q1284" i="1"/>
  <c r="R1284" i="1"/>
  <c r="O1285" i="1"/>
  <c r="P1285" i="1"/>
  <c r="Q1285" i="1"/>
  <c r="R1285" i="1"/>
  <c r="O1286" i="1"/>
  <c r="P1286" i="1"/>
  <c r="Q1286" i="1"/>
  <c r="R1286" i="1"/>
  <c r="O1287" i="1"/>
  <c r="P1287" i="1"/>
  <c r="Q1287" i="1"/>
  <c r="R1287" i="1"/>
  <c r="O1288" i="1"/>
  <c r="P1288" i="1"/>
  <c r="Q1288" i="1"/>
  <c r="R1288" i="1"/>
  <c r="O1289" i="1"/>
  <c r="P1289" i="1"/>
  <c r="Q1289" i="1"/>
  <c r="R1289" i="1"/>
  <c r="O1290" i="1"/>
  <c r="P1290" i="1"/>
  <c r="Q1290" i="1"/>
  <c r="R1290" i="1"/>
  <c r="O1291" i="1"/>
  <c r="P1291" i="1"/>
  <c r="Q1291" i="1"/>
  <c r="R1291" i="1"/>
  <c r="O1292" i="1"/>
  <c r="P1292" i="1"/>
  <c r="Q1292" i="1"/>
  <c r="R1292" i="1"/>
  <c r="O1293" i="1"/>
  <c r="P1293" i="1"/>
  <c r="Q1293" i="1"/>
  <c r="R1293" i="1"/>
  <c r="O1294" i="1"/>
  <c r="P1294" i="1"/>
  <c r="Q1294" i="1"/>
  <c r="R1294" i="1"/>
  <c r="O1295" i="1"/>
  <c r="P1295" i="1"/>
  <c r="Q1295" i="1"/>
  <c r="R1295" i="1"/>
  <c r="O1296" i="1"/>
  <c r="P1296" i="1"/>
  <c r="Q1296" i="1"/>
  <c r="R1296" i="1"/>
  <c r="O1297" i="1"/>
  <c r="P1297" i="1"/>
  <c r="Q1297" i="1"/>
  <c r="R1297" i="1"/>
  <c r="O1298" i="1"/>
  <c r="P1298" i="1"/>
  <c r="Q1298" i="1"/>
  <c r="R1298" i="1"/>
  <c r="O1299" i="1"/>
  <c r="P1299" i="1"/>
  <c r="Q1299" i="1"/>
  <c r="R1299" i="1"/>
  <c r="O1300" i="1"/>
  <c r="P1300" i="1"/>
  <c r="Q1300" i="1"/>
  <c r="R1300" i="1"/>
  <c r="L1285" i="1"/>
  <c r="L1286" i="1"/>
  <c r="L1287" i="1"/>
  <c r="L1288" i="1"/>
  <c r="L1289" i="1"/>
  <c r="L1290" i="1"/>
  <c r="L1291" i="1"/>
  <c r="L1292" i="1"/>
  <c r="L1293" i="1"/>
  <c r="L1294" i="1"/>
  <c r="L1295" i="1"/>
  <c r="L1296" i="1"/>
  <c r="L1297" i="1"/>
  <c r="L1298" i="1"/>
  <c r="H1294" i="1"/>
  <c r="H1295" i="1"/>
  <c r="H1296" i="1"/>
  <c r="H1297" i="1"/>
  <c r="H1298" i="1"/>
  <c r="H1299" i="1"/>
  <c r="L1282" i="1"/>
  <c r="L1283" i="1"/>
  <c r="L1284" i="1"/>
  <c r="H1284" i="1"/>
  <c r="H1285" i="1"/>
  <c r="H1286" i="1"/>
  <c r="H1287" i="1"/>
  <c r="S1295" i="1" l="1"/>
  <c r="S1293" i="1"/>
  <c r="S1291" i="1"/>
  <c r="S1289" i="1"/>
  <c r="S1287" i="1"/>
  <c r="S1297" i="1"/>
  <c r="S1294" i="1"/>
  <c r="S1292" i="1"/>
  <c r="S1286" i="1"/>
  <c r="S1285" i="1"/>
  <c r="S1284" i="1"/>
  <c r="S1283" i="1"/>
  <c r="S1327" i="1"/>
  <c r="S1326" i="1"/>
  <c r="S1325" i="1"/>
  <c r="S1324" i="1"/>
  <c r="S1322" i="1"/>
  <c r="S1321" i="1"/>
  <c r="S1319" i="1"/>
  <c r="S1318" i="1"/>
  <c r="S1317" i="1"/>
  <c r="S1313" i="1"/>
  <c r="S1312" i="1"/>
  <c r="S1316" i="1"/>
  <c r="S1315" i="1"/>
  <c r="S1314" i="1"/>
  <c r="S1311" i="1"/>
  <c r="S1329" i="1"/>
  <c r="S1323" i="1"/>
  <c r="S1328" i="1"/>
  <c r="S1320" i="1"/>
  <c r="S1300" i="1"/>
  <c r="S1299" i="1"/>
  <c r="S1298" i="1"/>
  <c r="S1290" i="1"/>
  <c r="S1282" i="1"/>
  <c r="S1296" i="1"/>
  <c r="S1288" i="1"/>
  <c r="L1276" i="1" l="1"/>
  <c r="L1273" i="1"/>
  <c r="L1272" i="1"/>
  <c r="P1272" i="1"/>
  <c r="L1271" i="1"/>
  <c r="O1271" i="1"/>
  <c r="R1270" i="1"/>
  <c r="O1270" i="1"/>
  <c r="Q1269" i="1"/>
  <c r="O1269" i="1"/>
  <c r="O1264" i="1"/>
  <c r="P1264" i="1"/>
  <c r="Q1264" i="1"/>
  <c r="R1264" i="1"/>
  <c r="R1269" i="1"/>
  <c r="R1271" i="1"/>
  <c r="O1272" i="1"/>
  <c r="R1272" i="1"/>
  <c r="L1246" i="1"/>
  <c r="L1247" i="1"/>
  <c r="L1249" i="1"/>
  <c r="L1257" i="1"/>
  <c r="L1264" i="1"/>
  <c r="H1269" i="1"/>
  <c r="O1268" i="1"/>
  <c r="O1267" i="1"/>
  <c r="R1266" i="1"/>
  <c r="R1265" i="1"/>
  <c r="L1254" i="1"/>
  <c r="R1248" i="1"/>
  <c r="P1248" i="1"/>
  <c r="P1246" i="1"/>
  <c r="Q1246" i="1"/>
  <c r="R1246" i="1"/>
  <c r="P1247" i="1"/>
  <c r="Q1247" i="1"/>
  <c r="R1247" i="1"/>
  <c r="P1249" i="1"/>
  <c r="Q1249" i="1"/>
  <c r="R1249" i="1"/>
  <c r="H1243" i="1"/>
  <c r="H1244" i="1"/>
  <c r="H1245" i="1"/>
  <c r="H1246" i="1"/>
  <c r="H1247" i="1"/>
  <c r="H1248" i="1"/>
  <c r="R1245" i="1"/>
  <c r="P1245" i="1"/>
  <c r="R1244" i="1"/>
  <c r="P1244" i="1"/>
  <c r="R1243" i="1"/>
  <c r="P1243" i="1"/>
  <c r="R1241" i="1"/>
  <c r="R1240" i="1"/>
  <c r="L1240" i="1"/>
  <c r="P1240" i="1"/>
  <c r="R1239" i="1"/>
  <c r="P1239" i="1"/>
  <c r="L1238" i="1"/>
  <c r="L1234" i="1"/>
  <c r="R1233" i="1"/>
  <c r="O1233" i="1"/>
  <c r="L1232" i="1"/>
  <c r="O1232" i="1"/>
  <c r="R1231" i="1"/>
  <c r="Q1231" i="1"/>
  <c r="O1231" i="1"/>
  <c r="R1232" i="1"/>
  <c r="L1214" i="1"/>
  <c r="H1231" i="1"/>
  <c r="H1232" i="1"/>
  <c r="O1230" i="1"/>
  <c r="O1229" i="1"/>
  <c r="R1228" i="1"/>
  <c r="O1228" i="1"/>
  <c r="R1227" i="1"/>
  <c r="O1227" i="1"/>
  <c r="O1226" i="1"/>
  <c r="R1225" i="1"/>
  <c r="O1225" i="1"/>
  <c r="R1223" i="1"/>
  <c r="O1223" i="1"/>
  <c r="O1219" i="1"/>
  <c r="O1218" i="1"/>
  <c r="R1217" i="1"/>
  <c r="R1216" i="1"/>
  <c r="O1216" i="1"/>
  <c r="R1215" i="1"/>
  <c r="O1210" i="1"/>
  <c r="P1210" i="1"/>
  <c r="Q1210" i="1"/>
  <c r="R1210" i="1"/>
  <c r="O1214" i="1"/>
  <c r="P1214" i="1"/>
  <c r="Q1214" i="1"/>
  <c r="R1214" i="1"/>
  <c r="L1210" i="1"/>
  <c r="H1214" i="1"/>
  <c r="R1212" i="1"/>
  <c r="O1212" i="1"/>
  <c r="O1206" i="1"/>
  <c r="P1206" i="1"/>
  <c r="Q1206" i="1"/>
  <c r="R1206" i="1"/>
  <c r="L1206" i="1"/>
  <c r="H1210" i="1"/>
  <c r="R1209" i="1"/>
  <c r="O1209" i="1"/>
  <c r="R1208" i="1"/>
  <c r="R1207" i="1"/>
  <c r="L1207" i="1"/>
  <c r="R1205" i="1"/>
  <c r="O1205" i="1"/>
  <c r="R1204" i="1"/>
  <c r="R1203" i="1"/>
  <c r="O1203" i="1"/>
  <c r="L1184" i="1"/>
  <c r="L1187" i="1"/>
  <c r="L1190" i="1"/>
  <c r="L1191" i="1"/>
  <c r="H1203" i="1"/>
  <c r="O1202" i="1"/>
  <c r="R1201" i="1"/>
  <c r="R1200" i="1"/>
  <c r="O1200" i="1"/>
  <c r="R1199" i="1"/>
  <c r="O1199" i="1"/>
  <c r="L1192" i="1"/>
  <c r="L1195" i="1"/>
  <c r="L1193" i="1"/>
  <c r="L1194" i="1"/>
  <c r="L1189" i="1"/>
  <c r="O1188" i="1"/>
  <c r="R1186" i="1"/>
  <c r="O1186" i="1"/>
  <c r="R1185" i="1"/>
  <c r="P1185" i="1"/>
  <c r="O1184" i="1"/>
  <c r="P1184" i="1"/>
  <c r="Q1184" i="1"/>
  <c r="R1184" i="1"/>
  <c r="H1183" i="1"/>
  <c r="H1184" i="1"/>
  <c r="H1185" i="1"/>
  <c r="O1187" i="1"/>
  <c r="P1187" i="1"/>
  <c r="Q1187" i="1"/>
  <c r="R1187" i="1"/>
  <c r="L1169" i="1"/>
  <c r="L1179" i="1"/>
  <c r="R1224" i="1"/>
  <c r="R1183" i="1"/>
  <c r="Q1183" i="1"/>
  <c r="L1178" i="1"/>
  <c r="L1175" i="1"/>
  <c r="P1174" i="1"/>
  <c r="R1173" i="1"/>
  <c r="P1173" i="1"/>
  <c r="R1172" i="1"/>
  <c r="P1172" i="1"/>
  <c r="R1174" i="1"/>
  <c r="L1153" i="1"/>
  <c r="L1154" i="1"/>
  <c r="L1158" i="1"/>
  <c r="L1159" i="1"/>
  <c r="H1172" i="1"/>
  <c r="R1171" i="1"/>
  <c r="P1171" i="1"/>
  <c r="R1156" i="1"/>
  <c r="O1158" i="1"/>
  <c r="P1158" i="1"/>
  <c r="Q1158" i="1"/>
  <c r="R1158" i="1"/>
  <c r="H1158" i="1"/>
  <c r="R1157" i="1"/>
  <c r="Q1157" i="1"/>
  <c r="O1156" i="1"/>
  <c r="L1155" i="1"/>
  <c r="Q1268" i="1"/>
  <c r="P1267" i="1"/>
  <c r="R1242" i="1"/>
  <c r="P1241" i="1"/>
  <c r="R1230" i="1"/>
  <c r="R1229" i="1"/>
  <c r="P1229" i="1"/>
  <c r="P1225" i="1"/>
  <c r="P1218" i="1"/>
  <c r="R1218" i="1"/>
  <c r="H1218" i="1"/>
  <c r="O1266" i="1" l="1"/>
  <c r="O1208" i="1"/>
  <c r="O1211" i="1"/>
  <c r="P1212" i="1"/>
  <c r="S1212" i="1" s="1"/>
  <c r="R1213" i="1"/>
  <c r="O1204" i="1"/>
  <c r="P1209" i="1"/>
  <c r="S1209" i="1" s="1"/>
  <c r="P1217" i="1"/>
  <c r="S1217" i="1" s="1"/>
  <c r="L1172" i="1"/>
  <c r="O1217" i="1"/>
  <c r="P1219" i="1"/>
  <c r="R1188" i="1"/>
  <c r="R1222" i="1"/>
  <c r="L1173" i="1"/>
  <c r="P1208" i="1"/>
  <c r="S1208" i="1" s="1"/>
  <c r="P1188" i="1"/>
  <c r="P1266" i="1"/>
  <c r="L1163" i="1"/>
  <c r="L1165" i="1"/>
  <c r="L1166" i="1"/>
  <c r="L1185" i="1"/>
  <c r="L1200" i="1"/>
  <c r="L1213" i="1"/>
  <c r="L1248" i="1"/>
  <c r="L1250" i="1"/>
  <c r="L1262" i="1"/>
  <c r="L1268" i="1"/>
  <c r="L1227" i="1"/>
  <c r="L1236" i="1"/>
  <c r="Q1241" i="1"/>
  <c r="L1242" i="1"/>
  <c r="L1174" i="1"/>
  <c r="L1181" i="1"/>
  <c r="L1182" i="1"/>
  <c r="O1183" i="1"/>
  <c r="L1224" i="1"/>
  <c r="Q1204" i="1"/>
  <c r="L1177" i="1"/>
  <c r="P1203" i="1"/>
  <c r="S1203" i="1" s="1"/>
  <c r="R1226" i="1"/>
  <c r="Q1222" i="1"/>
  <c r="P1226" i="1"/>
  <c r="Q1229" i="1"/>
  <c r="Q1215" i="1"/>
  <c r="P1271" i="1"/>
  <c r="S1271" i="1" s="1"/>
  <c r="P1211" i="1"/>
  <c r="Q1203" i="1"/>
  <c r="Q1207" i="1"/>
  <c r="L1211" i="1"/>
  <c r="O1213" i="1"/>
  <c r="L1216" i="1"/>
  <c r="L1219" i="1"/>
  <c r="Q1272" i="1"/>
  <c r="O1215" i="1"/>
  <c r="P1227" i="1"/>
  <c r="S1227" i="1" s="1"/>
  <c r="Q1230" i="1"/>
  <c r="R1267" i="1"/>
  <c r="S1267" i="1" s="1"/>
  <c r="P1270" i="1"/>
  <c r="Q1205" i="1"/>
  <c r="Q1223" i="1"/>
  <c r="Q1228" i="1"/>
  <c r="L1239" i="1"/>
  <c r="L1270" i="1"/>
  <c r="Q1209" i="1"/>
  <c r="Q1219" i="1"/>
  <c r="Q1226" i="1"/>
  <c r="Q1266" i="1"/>
  <c r="L1180" i="1"/>
  <c r="L1186" i="1"/>
  <c r="L1196" i="1"/>
  <c r="L1197" i="1"/>
  <c r="L1201" i="1"/>
  <c r="L1202" i="1"/>
  <c r="L1208" i="1"/>
  <c r="L1217" i="1"/>
  <c r="L1218" i="1"/>
  <c r="L1220" i="1"/>
  <c r="L1229" i="1"/>
  <c r="P1233" i="1"/>
  <c r="S1233" i="1" s="1"/>
  <c r="L1251" i="1"/>
  <c r="L1263" i="1"/>
  <c r="O1185" i="1"/>
  <c r="L1188" i="1"/>
  <c r="P1200" i="1"/>
  <c r="S1200" i="1" s="1"/>
  <c r="R1219" i="1"/>
  <c r="L1222" i="1"/>
  <c r="L1244" i="1"/>
  <c r="H1242" i="1"/>
  <c r="L1162" i="1"/>
  <c r="L1167" i="1"/>
  <c r="L1171" i="1"/>
  <c r="L1235" i="1"/>
  <c r="L1258" i="1"/>
  <c r="L1259" i="1"/>
  <c r="L1261" i="1"/>
  <c r="L1267" i="1"/>
  <c r="O1224" i="1"/>
  <c r="L1164" i="1"/>
  <c r="Q1174" i="1"/>
  <c r="O1201" i="1"/>
  <c r="Q1173" i="1"/>
  <c r="Q1199" i="1"/>
  <c r="L1233" i="1"/>
  <c r="L1237" i="1"/>
  <c r="Q1243" i="1"/>
  <c r="Q1270" i="1"/>
  <c r="R1202" i="1"/>
  <c r="Q1227" i="1"/>
  <c r="Q1242" i="1"/>
  <c r="P1268" i="1"/>
  <c r="O1173" i="1"/>
  <c r="O1207" i="1"/>
  <c r="L1205" i="1"/>
  <c r="R1211" i="1"/>
  <c r="L1228" i="1"/>
  <c r="P1231" i="1"/>
  <c r="S1231" i="1" s="1"/>
  <c r="P1228" i="1"/>
  <c r="S1228" i="1" s="1"/>
  <c r="L1256" i="1"/>
  <c r="L1260" i="1"/>
  <c r="L1269" i="1"/>
  <c r="L1275" i="1"/>
  <c r="L1280" i="1"/>
  <c r="L1281" i="1"/>
  <c r="L1215" i="1"/>
  <c r="Q1211" i="1"/>
  <c r="Q1213" i="1"/>
  <c r="P1216" i="1"/>
  <c r="S1216" i="1" s="1"/>
  <c r="Q1172" i="1"/>
  <c r="P1183" i="1"/>
  <c r="S1183" i="1" s="1"/>
  <c r="Q1185" i="1"/>
  <c r="L1198" i="1"/>
  <c r="Q1225" i="1"/>
  <c r="L1223" i="1"/>
  <c r="L1231" i="1"/>
  <c r="L1243" i="1"/>
  <c r="O1265" i="1"/>
  <c r="P1265" i="1"/>
  <c r="S1265" i="1" s="1"/>
  <c r="Q1200" i="1"/>
  <c r="H1213" i="1"/>
  <c r="P1202" i="1"/>
  <c r="P1205" i="1"/>
  <c r="S1205" i="1" s="1"/>
  <c r="Q1188" i="1"/>
  <c r="Q1208" i="1"/>
  <c r="H1229" i="1"/>
  <c r="H1230" i="1"/>
  <c r="Q1267" i="1"/>
  <c r="R1268" i="1"/>
  <c r="L1156" i="1"/>
  <c r="L1160" i="1"/>
  <c r="L1161" i="1"/>
  <c r="L1168" i="1"/>
  <c r="L1170" i="1"/>
  <c r="Q1171" i="1"/>
  <c r="O1172" i="1"/>
  <c r="O1171" i="1"/>
  <c r="L1176" i="1"/>
  <c r="Q1224" i="1"/>
  <c r="P1186" i="1"/>
  <c r="S1186" i="1" s="1"/>
  <c r="L1199" i="1"/>
  <c r="P1201" i="1"/>
  <c r="S1201" i="1" s="1"/>
  <c r="L1203" i="1"/>
  <c r="L1252" i="1"/>
  <c r="L1209" i="1"/>
  <c r="L1212" i="1"/>
  <c r="Q1216" i="1"/>
  <c r="L1221" i="1"/>
  <c r="P1222" i="1"/>
  <c r="L1226" i="1"/>
  <c r="L1230" i="1"/>
  <c r="Q1233" i="1"/>
  <c r="P1230" i="1"/>
  <c r="S1230" i="1" s="1"/>
  <c r="P1223" i="1"/>
  <c r="S1223" i="1" s="1"/>
  <c r="Q1239" i="1"/>
  <c r="L1245" i="1"/>
  <c r="L1253" i="1"/>
  <c r="L1255" i="1"/>
  <c r="Q1265" i="1"/>
  <c r="L1266" i="1"/>
  <c r="Q1202" i="1"/>
  <c r="Q1186" i="1"/>
  <c r="P1224" i="1"/>
  <c r="S1224" i="1" s="1"/>
  <c r="H1202" i="1"/>
  <c r="L1183" i="1"/>
  <c r="P1199" i="1"/>
  <c r="S1199" i="1" s="1"/>
  <c r="H1209" i="1"/>
  <c r="L1204" i="1"/>
  <c r="Q1212" i="1"/>
  <c r="Q1232" i="1"/>
  <c r="O1222" i="1"/>
  <c r="P1242" i="1"/>
  <c r="S1242" i="1" s="1"/>
  <c r="H1268" i="1"/>
  <c r="Q1271" i="1"/>
  <c r="L1274" i="1"/>
  <c r="L1277" i="1"/>
  <c r="L1278" i="1"/>
  <c r="L1279" i="1"/>
  <c r="L1157" i="1"/>
  <c r="P1207" i="1"/>
  <c r="S1207" i="1" s="1"/>
  <c r="P1204" i="1"/>
  <c r="S1204" i="1" s="1"/>
  <c r="P1215" i="1"/>
  <c r="S1215" i="1" s="1"/>
  <c r="P1213" i="1"/>
  <c r="L1241" i="1"/>
  <c r="Q1244" i="1"/>
  <c r="Q1240" i="1"/>
  <c r="H1267" i="1"/>
  <c r="S1264" i="1"/>
  <c r="L1225" i="1"/>
  <c r="Q1245" i="1"/>
  <c r="H1266" i="1"/>
  <c r="L1265" i="1"/>
  <c r="Q1201" i="1"/>
  <c r="S1243" i="1"/>
  <c r="S1239" i="1"/>
  <c r="S1270" i="1"/>
  <c r="S1244" i="1"/>
  <c r="S1240" i="1"/>
  <c r="S1225" i="1"/>
  <c r="S1245" i="1"/>
  <c r="S1241" i="1"/>
  <c r="S1172" i="1"/>
  <c r="S1173" i="1"/>
  <c r="S1247" i="1"/>
  <c r="S1248" i="1"/>
  <c r="S1171" i="1"/>
  <c r="S1174" i="1"/>
  <c r="S1229" i="1"/>
  <c r="S1249" i="1"/>
  <c r="S1246" i="1"/>
  <c r="S1266" i="1"/>
  <c r="S1272" i="1"/>
  <c r="P1269" i="1"/>
  <c r="S1269" i="1" s="1"/>
  <c r="Q1248" i="1"/>
  <c r="S1210" i="1"/>
  <c r="P1232" i="1"/>
  <c r="S1232" i="1" s="1"/>
  <c r="S1214" i="1"/>
  <c r="Q1218" i="1"/>
  <c r="Q1217" i="1"/>
  <c r="S1206" i="1"/>
  <c r="S1185" i="1"/>
  <c r="S1184" i="1"/>
  <c r="S1187" i="1"/>
  <c r="O1174" i="1"/>
  <c r="H1217" i="1"/>
  <c r="Q1156" i="1"/>
  <c r="O1157" i="1"/>
  <c r="S1158" i="1"/>
  <c r="P1157" i="1"/>
  <c r="S1157" i="1" s="1"/>
  <c r="P1156" i="1"/>
  <c r="S1156" i="1" s="1"/>
  <c r="S1218" i="1"/>
  <c r="S1213" i="1" l="1"/>
  <c r="S1211" i="1"/>
  <c r="S1188" i="1"/>
  <c r="S1219" i="1"/>
  <c r="S1226" i="1"/>
  <c r="S1222" i="1"/>
  <c r="S1202" i="1"/>
  <c r="S1268" i="1"/>
  <c r="L1152" i="1"/>
  <c r="L1151" i="1"/>
  <c r="L1150" i="1"/>
  <c r="L1149" i="1"/>
  <c r="L1148" i="1"/>
  <c r="O1146" i="1"/>
  <c r="P1146" i="1"/>
  <c r="Q1146" i="1"/>
  <c r="R1146" i="1"/>
  <c r="O1147" i="1"/>
  <c r="P1147" i="1"/>
  <c r="Q1147" i="1"/>
  <c r="R1147" i="1"/>
  <c r="O1148" i="1"/>
  <c r="P1148" i="1"/>
  <c r="Q1148" i="1"/>
  <c r="R1148" i="1"/>
  <c r="L1146" i="1"/>
  <c r="L1147" i="1"/>
  <c r="H1148" i="1"/>
  <c r="O1145" i="1"/>
  <c r="P1145" i="1"/>
  <c r="Q1145" i="1"/>
  <c r="R1145" i="1"/>
  <c r="L1144" i="1"/>
  <c r="L1145" i="1"/>
  <c r="H1144" i="1"/>
  <c r="H1145" i="1"/>
  <c r="H1146" i="1"/>
  <c r="L1143" i="1"/>
  <c r="L1142" i="1"/>
  <c r="L1141" i="1"/>
  <c r="L1140" i="1"/>
  <c r="L1139" i="1"/>
  <c r="L1138" i="1"/>
  <c r="L1137" i="1"/>
  <c r="L1136" i="1"/>
  <c r="L1135" i="1"/>
  <c r="L1134" i="1"/>
  <c r="L1133" i="1"/>
  <c r="L1132" i="1"/>
  <c r="L1131" i="1"/>
  <c r="L1130" i="1"/>
  <c r="L1129" i="1"/>
  <c r="S1145" i="1" l="1"/>
  <c r="S1148" i="1"/>
  <c r="S1147" i="1"/>
  <c r="S1146" i="1"/>
  <c r="L1128" i="1" l="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062" i="1" l="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O1075" i="1"/>
  <c r="P1075" i="1"/>
  <c r="Q1075" i="1"/>
  <c r="R1075" i="1"/>
  <c r="O1076" i="1"/>
  <c r="P1076" i="1"/>
  <c r="Q1076" i="1"/>
  <c r="R1076" i="1"/>
  <c r="O1077" i="1"/>
  <c r="P1077" i="1"/>
  <c r="Q1077" i="1"/>
  <c r="R1077" i="1"/>
  <c r="H1073" i="1"/>
  <c r="H1074" i="1"/>
  <c r="H1075" i="1"/>
  <c r="H1076" i="1"/>
  <c r="H1077" i="1"/>
  <c r="S1075" i="1" l="1"/>
  <c r="S1077" i="1"/>
  <c r="S1076" i="1"/>
  <c r="L1035" i="1" l="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O1063" i="1"/>
  <c r="P1063" i="1"/>
  <c r="Q1063" i="1"/>
  <c r="R1063" i="1"/>
  <c r="O1064" i="1"/>
  <c r="P1064" i="1"/>
  <c r="Q1064" i="1"/>
  <c r="R1064" i="1"/>
  <c r="O1065" i="1"/>
  <c r="P1065" i="1"/>
  <c r="Q1065" i="1"/>
  <c r="R1065" i="1"/>
  <c r="O1066" i="1"/>
  <c r="P1066" i="1"/>
  <c r="Q1066" i="1"/>
  <c r="R1066" i="1"/>
  <c r="H1062" i="1"/>
  <c r="H1063" i="1"/>
  <c r="H1064" i="1"/>
  <c r="H1065" i="1"/>
  <c r="H1066" i="1"/>
  <c r="O1049" i="1"/>
  <c r="P1049" i="1"/>
  <c r="Q1049" i="1"/>
  <c r="R1049" i="1"/>
  <c r="O1050" i="1"/>
  <c r="P1050" i="1"/>
  <c r="Q1050" i="1"/>
  <c r="R1050" i="1"/>
  <c r="O1051" i="1"/>
  <c r="P1051" i="1"/>
  <c r="Q1051" i="1"/>
  <c r="R1051" i="1"/>
  <c r="O1052" i="1"/>
  <c r="P1052" i="1"/>
  <c r="Q1052" i="1"/>
  <c r="R1052" i="1"/>
  <c r="O1053" i="1"/>
  <c r="P1053" i="1"/>
  <c r="Q1053" i="1"/>
  <c r="R1053" i="1"/>
  <c r="O1054" i="1"/>
  <c r="P1054" i="1"/>
  <c r="Q1054" i="1"/>
  <c r="R1054" i="1"/>
  <c r="H1050" i="1"/>
  <c r="H1051" i="1"/>
  <c r="H1052" i="1"/>
  <c r="H1053" i="1"/>
  <c r="S1054" i="1" l="1"/>
  <c r="S1052" i="1"/>
  <c r="S1050" i="1"/>
  <c r="S1049" i="1"/>
  <c r="S1053" i="1"/>
  <c r="S1064" i="1"/>
  <c r="S1051" i="1"/>
  <c r="S1066" i="1"/>
  <c r="S1065" i="1"/>
  <c r="S1063" i="1"/>
  <c r="L869" i="1" l="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86"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O965" i="1"/>
  <c r="P965" i="1"/>
  <c r="Q965" i="1"/>
  <c r="R965" i="1"/>
  <c r="O966" i="1"/>
  <c r="P966" i="1"/>
  <c r="Q966" i="1"/>
  <c r="R966" i="1"/>
  <c r="O967" i="1"/>
  <c r="P967" i="1"/>
  <c r="Q967" i="1"/>
  <c r="R967" i="1"/>
  <c r="O968" i="1"/>
  <c r="P968" i="1"/>
  <c r="Q968" i="1"/>
  <c r="R968" i="1"/>
  <c r="O969" i="1"/>
  <c r="P969" i="1"/>
  <c r="Q969" i="1"/>
  <c r="R969" i="1"/>
  <c r="O970" i="1"/>
  <c r="P970" i="1"/>
  <c r="Q970" i="1"/>
  <c r="R970" i="1"/>
  <c r="H965" i="1"/>
  <c r="H966" i="1"/>
  <c r="H967" i="1"/>
  <c r="H968" i="1"/>
  <c r="H969" i="1"/>
  <c r="H970" i="1"/>
  <c r="O902" i="1"/>
  <c r="P902" i="1"/>
  <c r="Q902" i="1"/>
  <c r="R902" i="1"/>
  <c r="O903" i="1"/>
  <c r="P903" i="1"/>
  <c r="Q903" i="1"/>
  <c r="R903" i="1"/>
  <c r="O904" i="1"/>
  <c r="P904" i="1"/>
  <c r="Q904" i="1"/>
  <c r="R904" i="1"/>
  <c r="O905" i="1"/>
  <c r="P905" i="1"/>
  <c r="Q905" i="1"/>
  <c r="R905" i="1"/>
  <c r="H901" i="1"/>
  <c r="H902" i="1"/>
  <c r="H903" i="1"/>
  <c r="H904" i="1"/>
  <c r="H905" i="1"/>
  <c r="S966" i="1" l="1"/>
  <c r="S965" i="1"/>
  <c r="S905" i="1"/>
  <c r="S904" i="1"/>
  <c r="S903" i="1"/>
  <c r="S970" i="1"/>
  <c r="S969" i="1"/>
  <c r="S968" i="1"/>
  <c r="S967" i="1"/>
  <c r="S902" i="1"/>
  <c r="O877" i="1" l="1"/>
  <c r="P877" i="1"/>
  <c r="Q877" i="1"/>
  <c r="R877" i="1"/>
  <c r="O878" i="1"/>
  <c r="P878" i="1"/>
  <c r="Q878" i="1"/>
  <c r="R878" i="1"/>
  <c r="O879" i="1"/>
  <c r="P879" i="1"/>
  <c r="Q879" i="1"/>
  <c r="R879" i="1"/>
  <c r="O880" i="1"/>
  <c r="P880" i="1"/>
  <c r="Q880" i="1"/>
  <c r="R880" i="1"/>
  <c r="O881" i="1"/>
  <c r="P881" i="1"/>
  <c r="Q881" i="1"/>
  <c r="R881" i="1"/>
  <c r="O882" i="1"/>
  <c r="P882" i="1"/>
  <c r="Q882" i="1"/>
  <c r="R882" i="1"/>
  <c r="H876" i="1"/>
  <c r="H877" i="1"/>
  <c r="H878" i="1"/>
  <c r="H879" i="1"/>
  <c r="H880" i="1"/>
  <c r="H881" i="1"/>
  <c r="H882" i="1"/>
  <c r="O873" i="1"/>
  <c r="P873" i="1"/>
  <c r="Q873" i="1"/>
  <c r="R873" i="1"/>
  <c r="O874" i="1"/>
  <c r="P874" i="1"/>
  <c r="Q874" i="1"/>
  <c r="R874" i="1"/>
  <c r="O875" i="1"/>
  <c r="P875" i="1"/>
  <c r="Q875" i="1"/>
  <c r="R875" i="1"/>
  <c r="O876" i="1"/>
  <c r="P876" i="1"/>
  <c r="Q876" i="1"/>
  <c r="R876" i="1"/>
  <c r="H875" i="1"/>
  <c r="O861" i="1"/>
  <c r="P861" i="1"/>
  <c r="Q861" i="1"/>
  <c r="R861" i="1"/>
  <c r="O862" i="1"/>
  <c r="P862" i="1"/>
  <c r="Q862" i="1"/>
  <c r="R862" i="1"/>
  <c r="O863" i="1"/>
  <c r="P863" i="1"/>
  <c r="Q863" i="1"/>
  <c r="R863" i="1"/>
  <c r="O864" i="1"/>
  <c r="P864" i="1"/>
  <c r="Q864" i="1"/>
  <c r="R864" i="1"/>
  <c r="O865" i="1"/>
  <c r="P865" i="1"/>
  <c r="Q865" i="1"/>
  <c r="R865" i="1"/>
  <c r="O866" i="1"/>
  <c r="P866" i="1"/>
  <c r="Q866" i="1"/>
  <c r="R866" i="1"/>
  <c r="O867" i="1"/>
  <c r="P867" i="1"/>
  <c r="Q867" i="1"/>
  <c r="R867" i="1"/>
  <c r="O868" i="1"/>
  <c r="P868" i="1"/>
  <c r="Q868" i="1"/>
  <c r="R868" i="1"/>
  <c r="O869" i="1"/>
  <c r="P869" i="1"/>
  <c r="Q869" i="1"/>
  <c r="R869" i="1"/>
  <c r="O870" i="1"/>
  <c r="P870" i="1"/>
  <c r="Q870" i="1"/>
  <c r="R870" i="1"/>
  <c r="O871" i="1"/>
  <c r="P871" i="1"/>
  <c r="Q871" i="1"/>
  <c r="R871" i="1"/>
  <c r="O872" i="1"/>
  <c r="P872" i="1"/>
  <c r="Q872" i="1"/>
  <c r="R872" i="1"/>
  <c r="L862" i="1"/>
  <c r="L863" i="1"/>
  <c r="L864" i="1"/>
  <c r="L865" i="1"/>
  <c r="L866" i="1"/>
  <c r="L867" i="1"/>
  <c r="L868" i="1"/>
  <c r="O857" i="1"/>
  <c r="P857" i="1"/>
  <c r="Q857" i="1"/>
  <c r="R857" i="1"/>
  <c r="O858" i="1"/>
  <c r="P858" i="1"/>
  <c r="Q858" i="1"/>
  <c r="R858" i="1"/>
  <c r="O859" i="1"/>
  <c r="P859" i="1"/>
  <c r="Q859" i="1"/>
  <c r="R859" i="1"/>
  <c r="O860" i="1"/>
  <c r="P860" i="1"/>
  <c r="Q860" i="1"/>
  <c r="R860" i="1"/>
  <c r="L851" i="1"/>
  <c r="L852" i="1"/>
  <c r="L853" i="1"/>
  <c r="L854" i="1"/>
  <c r="L855" i="1"/>
  <c r="L856" i="1"/>
  <c r="L857" i="1"/>
  <c r="L858" i="1"/>
  <c r="L859" i="1"/>
  <c r="L860" i="1"/>
  <c r="L861" i="1"/>
  <c r="H860" i="1"/>
  <c r="H861" i="1"/>
  <c r="H862" i="1"/>
  <c r="H863" i="1"/>
  <c r="H864" i="1"/>
  <c r="H865" i="1"/>
  <c r="H866" i="1"/>
  <c r="O847" i="1"/>
  <c r="P847" i="1"/>
  <c r="Q847" i="1"/>
  <c r="R847" i="1"/>
  <c r="O848" i="1"/>
  <c r="P848" i="1"/>
  <c r="Q848" i="1"/>
  <c r="R848" i="1"/>
  <c r="O849" i="1"/>
  <c r="P849" i="1"/>
  <c r="Q849" i="1"/>
  <c r="R849" i="1"/>
  <c r="O851" i="1"/>
  <c r="P851" i="1"/>
  <c r="Q851" i="1"/>
  <c r="R851" i="1"/>
  <c r="O852" i="1"/>
  <c r="P852" i="1"/>
  <c r="Q852" i="1"/>
  <c r="R852" i="1"/>
  <c r="O853" i="1"/>
  <c r="P853" i="1"/>
  <c r="Q853" i="1"/>
  <c r="R853" i="1"/>
  <c r="O854" i="1"/>
  <c r="P854" i="1"/>
  <c r="Q854" i="1"/>
  <c r="R854" i="1"/>
  <c r="O855" i="1"/>
  <c r="P855" i="1"/>
  <c r="Q855" i="1"/>
  <c r="R855" i="1"/>
  <c r="O856" i="1"/>
  <c r="P856" i="1"/>
  <c r="Q856" i="1"/>
  <c r="R856" i="1"/>
  <c r="L847" i="1"/>
  <c r="L848" i="1"/>
  <c r="L849" i="1"/>
  <c r="H846" i="1"/>
  <c r="H847" i="1"/>
  <c r="H848" i="1"/>
  <c r="H849" i="1"/>
  <c r="H851" i="1"/>
  <c r="H852" i="1"/>
  <c r="H853" i="1"/>
  <c r="H854" i="1"/>
  <c r="H855" i="1"/>
  <c r="H856" i="1"/>
  <c r="O842" i="1"/>
  <c r="P842" i="1"/>
  <c r="Q842" i="1"/>
  <c r="R842" i="1"/>
  <c r="O843" i="1"/>
  <c r="P843" i="1"/>
  <c r="Q843" i="1"/>
  <c r="R843" i="1"/>
  <c r="O844" i="1"/>
  <c r="P844" i="1"/>
  <c r="Q844" i="1"/>
  <c r="R844" i="1"/>
  <c r="O845" i="1"/>
  <c r="P845" i="1"/>
  <c r="Q845" i="1"/>
  <c r="R845" i="1"/>
  <c r="O846" i="1"/>
  <c r="P846" i="1"/>
  <c r="Q846" i="1"/>
  <c r="R846" i="1"/>
  <c r="L840" i="1"/>
  <c r="L841" i="1"/>
  <c r="L842" i="1"/>
  <c r="L843" i="1"/>
  <c r="L844" i="1"/>
  <c r="L845" i="1"/>
  <c r="L846" i="1"/>
  <c r="O839" i="1"/>
  <c r="P839" i="1"/>
  <c r="Q839" i="1"/>
  <c r="R839" i="1"/>
  <c r="O840" i="1"/>
  <c r="P840" i="1"/>
  <c r="Q840" i="1"/>
  <c r="R840" i="1"/>
  <c r="O841" i="1"/>
  <c r="P841" i="1"/>
  <c r="Q841" i="1"/>
  <c r="R841" i="1"/>
  <c r="L825" i="1"/>
  <c r="L826" i="1"/>
  <c r="L827" i="1"/>
  <c r="L850" i="1"/>
  <c r="L828" i="1"/>
  <c r="L829" i="1"/>
  <c r="L830" i="1"/>
  <c r="L831" i="1"/>
  <c r="L832" i="1"/>
  <c r="L833" i="1"/>
  <c r="L834" i="1"/>
  <c r="L835" i="1"/>
  <c r="L836" i="1"/>
  <c r="L837" i="1"/>
  <c r="L838" i="1"/>
  <c r="L839" i="1"/>
  <c r="H841" i="1"/>
  <c r="H842" i="1"/>
  <c r="H843" i="1"/>
  <c r="O818" i="1"/>
  <c r="P818" i="1"/>
  <c r="Q818" i="1"/>
  <c r="R818" i="1"/>
  <c r="O819" i="1"/>
  <c r="P819" i="1"/>
  <c r="Q819" i="1"/>
  <c r="R819" i="1"/>
  <c r="O820" i="1"/>
  <c r="P820" i="1"/>
  <c r="Q820" i="1"/>
  <c r="R820" i="1"/>
  <c r="O821" i="1"/>
  <c r="P821" i="1"/>
  <c r="Q821" i="1"/>
  <c r="R821" i="1"/>
  <c r="O822" i="1"/>
  <c r="P822" i="1"/>
  <c r="Q822" i="1"/>
  <c r="R822" i="1"/>
  <c r="O823" i="1"/>
  <c r="P823" i="1"/>
  <c r="Q823" i="1"/>
  <c r="R823" i="1"/>
  <c r="O824" i="1"/>
  <c r="P824" i="1"/>
  <c r="Q824" i="1"/>
  <c r="R824" i="1"/>
  <c r="O825" i="1"/>
  <c r="P825" i="1"/>
  <c r="Q825" i="1"/>
  <c r="R825" i="1"/>
  <c r="O826" i="1"/>
  <c r="P826" i="1"/>
  <c r="Q826" i="1"/>
  <c r="R826" i="1"/>
  <c r="O827" i="1"/>
  <c r="P827" i="1"/>
  <c r="Q827" i="1"/>
  <c r="R827" i="1"/>
  <c r="L820" i="1"/>
  <c r="L821" i="1"/>
  <c r="L822" i="1"/>
  <c r="L823" i="1"/>
  <c r="L824" i="1"/>
  <c r="H825" i="1"/>
  <c r="H826" i="1"/>
  <c r="H827" i="1"/>
  <c r="O811" i="1"/>
  <c r="P811" i="1"/>
  <c r="Q811" i="1"/>
  <c r="R811" i="1"/>
  <c r="O812" i="1"/>
  <c r="P812" i="1"/>
  <c r="Q812" i="1"/>
  <c r="R812" i="1"/>
  <c r="O813" i="1"/>
  <c r="P813" i="1"/>
  <c r="Q813" i="1"/>
  <c r="R813" i="1"/>
  <c r="O814" i="1"/>
  <c r="P814" i="1"/>
  <c r="Q814" i="1"/>
  <c r="R814" i="1"/>
  <c r="O815" i="1"/>
  <c r="P815" i="1"/>
  <c r="Q815" i="1"/>
  <c r="R815" i="1"/>
  <c r="O816" i="1"/>
  <c r="P816" i="1"/>
  <c r="Q816" i="1"/>
  <c r="R816" i="1"/>
  <c r="O817" i="1"/>
  <c r="P817" i="1"/>
  <c r="Q817" i="1"/>
  <c r="R817" i="1"/>
  <c r="L811" i="1"/>
  <c r="L812" i="1"/>
  <c r="L813" i="1"/>
  <c r="L814" i="1"/>
  <c r="L815" i="1"/>
  <c r="L816" i="1"/>
  <c r="L817" i="1"/>
  <c r="L818" i="1"/>
  <c r="L819" i="1"/>
  <c r="H813" i="1"/>
  <c r="S853" i="1" l="1"/>
  <c r="S852" i="1"/>
  <c r="S851" i="1"/>
  <c r="S849" i="1"/>
  <c r="S848" i="1"/>
  <c r="S866" i="1"/>
  <c r="S874" i="1"/>
  <c r="S880" i="1"/>
  <c r="S878" i="1"/>
  <c r="S868" i="1"/>
  <c r="S867" i="1"/>
  <c r="S876" i="1"/>
  <c r="S877" i="1"/>
  <c r="S882" i="1"/>
  <c r="S870" i="1"/>
  <c r="S881" i="1"/>
  <c r="S860" i="1"/>
  <c r="S859" i="1"/>
  <c r="S858" i="1"/>
  <c r="S865" i="1"/>
  <c r="S862" i="1"/>
  <c r="S861" i="1"/>
  <c r="S875" i="1"/>
  <c r="S873" i="1"/>
  <c r="S879" i="1"/>
  <c r="S864" i="1"/>
  <c r="S863" i="1"/>
  <c r="S869" i="1"/>
  <c r="S847" i="1"/>
  <c r="S872" i="1"/>
  <c r="S871" i="1"/>
  <c r="S845" i="1"/>
  <c r="S857" i="1"/>
  <c r="S843" i="1"/>
  <c r="S856" i="1"/>
  <c r="S855" i="1"/>
  <c r="S854" i="1"/>
  <c r="S844" i="1"/>
  <c r="S842" i="1"/>
  <c r="S825" i="1"/>
  <c r="S821" i="1"/>
  <c r="S820" i="1"/>
  <c r="S819" i="1"/>
  <c r="S841" i="1"/>
  <c r="S840" i="1"/>
  <c r="S839" i="1"/>
  <c r="S846" i="1"/>
  <c r="S814" i="1"/>
  <c r="S818" i="1"/>
  <c r="S812" i="1"/>
  <c r="S811" i="1"/>
  <c r="S827" i="1"/>
  <c r="S826" i="1"/>
  <c r="S817" i="1"/>
  <c r="S816" i="1"/>
  <c r="S815" i="1"/>
  <c r="S813" i="1"/>
  <c r="S824" i="1"/>
  <c r="S823" i="1"/>
  <c r="S822" i="1"/>
  <c r="L810" i="1" l="1"/>
  <c r="L809" i="1"/>
  <c r="L808" i="1"/>
  <c r="L807" i="1"/>
  <c r="L806" i="1"/>
  <c r="L805" i="1"/>
  <c r="L804" i="1"/>
  <c r="L803" i="1"/>
  <c r="L802" i="1"/>
  <c r="L801" i="1"/>
  <c r="L800" i="1"/>
  <c r="L799" i="1"/>
  <c r="L798" i="1"/>
  <c r="O794" i="1"/>
  <c r="P794" i="1"/>
  <c r="Q794" i="1"/>
  <c r="R794" i="1"/>
  <c r="O795" i="1"/>
  <c r="P795" i="1"/>
  <c r="Q795" i="1"/>
  <c r="R795" i="1"/>
  <c r="O796" i="1"/>
  <c r="P796" i="1"/>
  <c r="Q796" i="1"/>
  <c r="R796" i="1"/>
  <c r="O797" i="1"/>
  <c r="P797" i="1"/>
  <c r="Q797" i="1"/>
  <c r="R797" i="1"/>
  <c r="O798" i="1"/>
  <c r="P798" i="1"/>
  <c r="Q798" i="1"/>
  <c r="R798" i="1"/>
  <c r="O799" i="1"/>
  <c r="P799" i="1"/>
  <c r="Q799" i="1"/>
  <c r="R799" i="1"/>
  <c r="L795" i="1"/>
  <c r="L796" i="1"/>
  <c r="L797" i="1"/>
  <c r="H796" i="1"/>
  <c r="H797" i="1"/>
  <c r="H798" i="1"/>
  <c r="H799" i="1"/>
  <c r="L794" i="1"/>
  <c r="L793" i="1"/>
  <c r="L792" i="1"/>
  <c r="L791" i="1"/>
  <c r="L790" i="1"/>
  <c r="L789" i="1"/>
  <c r="L788" i="1"/>
  <c r="L787" i="1"/>
  <c r="L786" i="1"/>
  <c r="L785" i="1"/>
  <c r="L783" i="1"/>
  <c r="L782" i="1"/>
  <c r="L781" i="1"/>
  <c r="O776" i="1"/>
  <c r="P776" i="1"/>
  <c r="Q776" i="1"/>
  <c r="R776" i="1"/>
  <c r="O777" i="1"/>
  <c r="P777" i="1"/>
  <c r="Q777" i="1"/>
  <c r="R777" i="1"/>
  <c r="O778" i="1"/>
  <c r="P778" i="1"/>
  <c r="Q778" i="1"/>
  <c r="R778" i="1"/>
  <c r="O779" i="1"/>
  <c r="P779" i="1"/>
  <c r="Q779" i="1"/>
  <c r="R779" i="1"/>
  <c r="O780" i="1"/>
  <c r="P780" i="1"/>
  <c r="Q780" i="1"/>
  <c r="R780" i="1"/>
  <c r="O781" i="1"/>
  <c r="P781" i="1"/>
  <c r="Q781" i="1"/>
  <c r="R781" i="1"/>
  <c r="L778" i="1"/>
  <c r="L779" i="1"/>
  <c r="L780" i="1"/>
  <c r="H778" i="1"/>
  <c r="H779" i="1"/>
  <c r="H780" i="1"/>
  <c r="H781" i="1"/>
  <c r="L777" i="1"/>
  <c r="L776" i="1"/>
  <c r="L775" i="1"/>
  <c r="L774" i="1"/>
  <c r="L773" i="1"/>
  <c r="L772" i="1"/>
  <c r="L771" i="1"/>
  <c r="L770" i="1"/>
  <c r="L769" i="1"/>
  <c r="L766" i="1"/>
  <c r="L765" i="1"/>
  <c r="O762" i="1"/>
  <c r="P762" i="1"/>
  <c r="Q762" i="1"/>
  <c r="R762" i="1"/>
  <c r="O763" i="1"/>
  <c r="P763" i="1"/>
  <c r="Q763" i="1"/>
  <c r="R763" i="1"/>
  <c r="O764" i="1"/>
  <c r="P764" i="1"/>
  <c r="Q764" i="1"/>
  <c r="R764" i="1"/>
  <c r="O765" i="1"/>
  <c r="P765" i="1"/>
  <c r="Q765" i="1"/>
  <c r="R765" i="1"/>
  <c r="O766" i="1"/>
  <c r="P766" i="1"/>
  <c r="Q766" i="1"/>
  <c r="R766" i="1"/>
  <c r="O769" i="1"/>
  <c r="P769" i="1"/>
  <c r="Q769" i="1"/>
  <c r="R769" i="1"/>
  <c r="O770" i="1"/>
  <c r="P770" i="1"/>
  <c r="Q770" i="1"/>
  <c r="R770" i="1"/>
  <c r="L761" i="1"/>
  <c r="L762" i="1"/>
  <c r="L763" i="1"/>
  <c r="L764" i="1"/>
  <c r="H761" i="1"/>
  <c r="H762" i="1"/>
  <c r="H763" i="1"/>
  <c r="H764" i="1"/>
  <c r="H765" i="1"/>
  <c r="H766" i="1"/>
  <c r="H769" i="1"/>
  <c r="L760" i="1"/>
  <c r="L759" i="1"/>
  <c r="L784" i="1"/>
  <c r="L758" i="1"/>
  <c r="L757" i="1"/>
  <c r="L756" i="1"/>
  <c r="L755" i="1"/>
  <c r="L754" i="1"/>
  <c r="L753" i="1"/>
  <c r="L752" i="1"/>
  <c r="L751" i="1"/>
  <c r="L750" i="1"/>
  <c r="L749" i="1"/>
  <c r="L748" i="1"/>
  <c r="L747" i="1"/>
  <c r="L745" i="1"/>
  <c r="O718" i="1"/>
  <c r="P718" i="1"/>
  <c r="Q718" i="1"/>
  <c r="R718" i="1"/>
  <c r="O719" i="1"/>
  <c r="P719" i="1"/>
  <c r="Q719" i="1"/>
  <c r="R719" i="1"/>
  <c r="O720" i="1"/>
  <c r="P720" i="1"/>
  <c r="Q720" i="1"/>
  <c r="R720" i="1"/>
  <c r="O721" i="1"/>
  <c r="P721" i="1"/>
  <c r="Q721" i="1"/>
  <c r="R721" i="1"/>
  <c r="O722" i="1"/>
  <c r="P722" i="1"/>
  <c r="Q722" i="1"/>
  <c r="R722" i="1"/>
  <c r="O723" i="1"/>
  <c r="P723" i="1"/>
  <c r="Q723" i="1"/>
  <c r="R723" i="1"/>
  <c r="O724" i="1"/>
  <c r="P724" i="1"/>
  <c r="Q724" i="1"/>
  <c r="R724" i="1"/>
  <c r="O725" i="1"/>
  <c r="P725" i="1"/>
  <c r="Q725" i="1"/>
  <c r="R725" i="1"/>
  <c r="O726" i="1"/>
  <c r="P726" i="1"/>
  <c r="Q726" i="1"/>
  <c r="R726" i="1"/>
  <c r="O727" i="1"/>
  <c r="P727" i="1"/>
  <c r="Q727" i="1"/>
  <c r="R727" i="1"/>
  <c r="O728" i="1"/>
  <c r="P728" i="1"/>
  <c r="Q728" i="1"/>
  <c r="R728" i="1"/>
  <c r="O729" i="1"/>
  <c r="P729" i="1"/>
  <c r="Q729" i="1"/>
  <c r="R729" i="1"/>
  <c r="O730" i="1"/>
  <c r="P730" i="1"/>
  <c r="Q730" i="1"/>
  <c r="R730" i="1"/>
  <c r="O731" i="1"/>
  <c r="P731" i="1"/>
  <c r="Q731" i="1"/>
  <c r="R731" i="1"/>
  <c r="O732" i="1"/>
  <c r="P732" i="1"/>
  <c r="Q732" i="1"/>
  <c r="R732" i="1"/>
  <c r="O733" i="1"/>
  <c r="P733" i="1"/>
  <c r="Q733" i="1"/>
  <c r="R733" i="1"/>
  <c r="O734" i="1"/>
  <c r="P734" i="1"/>
  <c r="Q734" i="1"/>
  <c r="R734" i="1"/>
  <c r="O735" i="1"/>
  <c r="P735" i="1"/>
  <c r="Q735" i="1"/>
  <c r="R735" i="1"/>
  <c r="O736" i="1"/>
  <c r="P736" i="1"/>
  <c r="Q736" i="1"/>
  <c r="R736" i="1"/>
  <c r="O737" i="1"/>
  <c r="P737" i="1"/>
  <c r="Q737" i="1"/>
  <c r="R737" i="1"/>
  <c r="O738" i="1"/>
  <c r="P738" i="1"/>
  <c r="Q738" i="1"/>
  <c r="R738" i="1"/>
  <c r="O739" i="1"/>
  <c r="P739" i="1"/>
  <c r="Q739" i="1"/>
  <c r="R739" i="1"/>
  <c r="O740" i="1"/>
  <c r="P740" i="1"/>
  <c r="Q740" i="1"/>
  <c r="R740" i="1"/>
  <c r="O741" i="1"/>
  <c r="P741" i="1"/>
  <c r="Q741" i="1"/>
  <c r="R741" i="1"/>
  <c r="O742" i="1"/>
  <c r="P742" i="1"/>
  <c r="Q742" i="1"/>
  <c r="R742" i="1"/>
  <c r="O767" i="1"/>
  <c r="P767" i="1"/>
  <c r="Q767" i="1"/>
  <c r="R767" i="1"/>
  <c r="O768" i="1"/>
  <c r="P768" i="1"/>
  <c r="Q768" i="1"/>
  <c r="R768" i="1"/>
  <c r="O743" i="1"/>
  <c r="P743" i="1"/>
  <c r="Q743" i="1"/>
  <c r="R743" i="1"/>
  <c r="O744" i="1"/>
  <c r="P744" i="1"/>
  <c r="Q744" i="1"/>
  <c r="R744" i="1"/>
  <c r="O746" i="1"/>
  <c r="P746" i="1"/>
  <c r="Q746" i="1"/>
  <c r="R746" i="1"/>
  <c r="O745" i="1"/>
  <c r="P745" i="1"/>
  <c r="Q745" i="1"/>
  <c r="R745" i="1"/>
  <c r="L743" i="1"/>
  <c r="L744" i="1"/>
  <c r="L746" i="1"/>
  <c r="H745" i="1"/>
  <c r="L768" i="1"/>
  <c r="L767"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O712" i="1"/>
  <c r="P712" i="1"/>
  <c r="Q712" i="1"/>
  <c r="R712" i="1"/>
  <c r="O711" i="1"/>
  <c r="P711" i="1"/>
  <c r="Q711" i="1"/>
  <c r="R711" i="1"/>
  <c r="H712" i="1"/>
  <c r="H711" i="1"/>
  <c r="S781" i="1" l="1"/>
  <c r="S779" i="1"/>
  <c r="S778" i="1"/>
  <c r="S777" i="1"/>
  <c r="S776" i="1"/>
  <c r="S799" i="1"/>
  <c r="S798" i="1"/>
  <c r="S741" i="1"/>
  <c r="S737" i="1"/>
  <c r="S734" i="1"/>
  <c r="S733" i="1"/>
  <c r="S732" i="1"/>
  <c r="S731" i="1"/>
  <c r="S729" i="1"/>
  <c r="S728" i="1"/>
  <c r="S727" i="1"/>
  <c r="S722" i="1"/>
  <c r="S721" i="1"/>
  <c r="S725" i="1"/>
  <c r="S746" i="1"/>
  <c r="S743" i="1"/>
  <c r="S768" i="1"/>
  <c r="S767" i="1"/>
  <c r="S797" i="1"/>
  <c r="S712" i="1"/>
  <c r="S744" i="1"/>
  <c r="S740" i="1"/>
  <c r="S739" i="1"/>
  <c r="S738" i="1"/>
  <c r="S730" i="1"/>
  <c r="S724" i="1"/>
  <c r="S723" i="1"/>
  <c r="S765" i="1"/>
  <c r="S764" i="1"/>
  <c r="S762" i="1"/>
  <c r="S780" i="1"/>
  <c r="S796" i="1"/>
  <c r="S795" i="1"/>
  <c r="S794" i="1"/>
  <c r="S742" i="1"/>
  <c r="S736" i="1"/>
  <c r="S735" i="1"/>
  <c r="S726" i="1"/>
  <c r="S720" i="1"/>
  <c r="S719" i="1"/>
  <c r="S718" i="1"/>
  <c r="S763" i="1"/>
  <c r="S770" i="1"/>
  <c r="S769" i="1"/>
  <c r="S766" i="1"/>
  <c r="S745" i="1"/>
  <c r="S711" i="1"/>
  <c r="L675" i="1" l="1"/>
  <c r="L592" i="1"/>
  <c r="O588" i="1"/>
  <c r="P588" i="1"/>
  <c r="Q588" i="1"/>
  <c r="R588" i="1"/>
  <c r="O589" i="1"/>
  <c r="P589" i="1"/>
  <c r="Q589" i="1"/>
  <c r="R589" i="1"/>
  <c r="O590" i="1"/>
  <c r="P590" i="1"/>
  <c r="Q590" i="1"/>
  <c r="R590" i="1"/>
  <c r="O591" i="1"/>
  <c r="P591" i="1"/>
  <c r="Q591" i="1"/>
  <c r="R591" i="1"/>
  <c r="O592" i="1"/>
  <c r="P592" i="1"/>
  <c r="Q592" i="1"/>
  <c r="R592" i="1"/>
  <c r="O646" i="1"/>
  <c r="P646" i="1"/>
  <c r="Q646" i="1"/>
  <c r="R646" i="1"/>
  <c r="O593" i="1"/>
  <c r="P593" i="1"/>
  <c r="Q593" i="1"/>
  <c r="R593" i="1"/>
  <c r="L590" i="1"/>
  <c r="L591" i="1"/>
  <c r="L646" i="1"/>
  <c r="L593" i="1"/>
  <c r="H592"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4" i="1"/>
  <c r="L672" i="1"/>
  <c r="L671" i="1"/>
  <c r="L670" i="1"/>
  <c r="O667" i="1"/>
  <c r="P667" i="1"/>
  <c r="Q667" i="1"/>
  <c r="R667" i="1"/>
  <c r="O668" i="1"/>
  <c r="P668" i="1"/>
  <c r="Q668" i="1"/>
  <c r="R668" i="1"/>
  <c r="O669" i="1"/>
  <c r="P669" i="1"/>
  <c r="Q669" i="1"/>
  <c r="R669" i="1"/>
  <c r="O670" i="1"/>
  <c r="P670" i="1"/>
  <c r="Q670" i="1"/>
  <c r="R670" i="1"/>
  <c r="O671" i="1"/>
  <c r="P671" i="1"/>
  <c r="Q671" i="1"/>
  <c r="R671" i="1"/>
  <c r="L668" i="1"/>
  <c r="L669" i="1"/>
  <c r="H670" i="1"/>
  <c r="L667" i="1"/>
  <c r="L666" i="1"/>
  <c r="L665" i="1"/>
  <c r="L664" i="1"/>
  <c r="L663" i="1"/>
  <c r="L662" i="1"/>
  <c r="L661" i="1"/>
  <c r="L660" i="1"/>
  <c r="L659" i="1"/>
  <c r="L658" i="1"/>
  <c r="L657" i="1"/>
  <c r="L656" i="1"/>
  <c r="L655" i="1"/>
  <c r="L654" i="1"/>
  <c r="L653" i="1"/>
  <c r="L652" i="1"/>
  <c r="L651" i="1"/>
  <c r="L650" i="1"/>
  <c r="L649" i="1"/>
  <c r="L648" i="1"/>
  <c r="L647" i="1"/>
  <c r="L644" i="1"/>
  <c r="L643" i="1"/>
  <c r="L642" i="1"/>
  <c r="L641" i="1"/>
  <c r="L640" i="1"/>
  <c r="L639" i="1"/>
  <c r="L638" i="1"/>
  <c r="L637" i="1"/>
  <c r="L636" i="1"/>
  <c r="L635" i="1"/>
  <c r="L634" i="1"/>
  <c r="L633" i="1"/>
  <c r="L632" i="1"/>
  <c r="L631" i="1"/>
  <c r="L630" i="1"/>
  <c r="L629" i="1"/>
  <c r="L628" i="1"/>
  <c r="L627" i="1"/>
  <c r="L626" i="1"/>
  <c r="L625" i="1"/>
  <c r="L624" i="1"/>
  <c r="O624" i="1"/>
  <c r="P624" i="1"/>
  <c r="Q624" i="1"/>
  <c r="R624" i="1"/>
  <c r="O625" i="1"/>
  <c r="P625" i="1"/>
  <c r="Q625" i="1"/>
  <c r="R625" i="1"/>
  <c r="O626" i="1"/>
  <c r="P626" i="1"/>
  <c r="Q626" i="1"/>
  <c r="R626" i="1"/>
  <c r="O627" i="1"/>
  <c r="P627" i="1"/>
  <c r="Q627" i="1"/>
  <c r="R627" i="1"/>
  <c r="O628" i="1"/>
  <c r="P628" i="1"/>
  <c r="Q628" i="1"/>
  <c r="R628" i="1"/>
  <c r="L623" i="1"/>
  <c r="H623" i="1"/>
  <c r="H624" i="1"/>
  <c r="H625" i="1"/>
  <c r="L622" i="1"/>
  <c r="L621" i="1"/>
  <c r="L620" i="1"/>
  <c r="L673" i="1"/>
  <c r="L645" i="1"/>
  <c r="L619" i="1"/>
  <c r="L618" i="1"/>
  <c r="L617" i="1"/>
  <c r="L616" i="1"/>
  <c r="L615" i="1"/>
  <c r="L614" i="1"/>
  <c r="L613" i="1"/>
  <c r="L612" i="1"/>
  <c r="L611" i="1"/>
  <c r="L610" i="1"/>
  <c r="L609" i="1"/>
  <c r="L608" i="1"/>
  <c r="L607" i="1"/>
  <c r="L606" i="1"/>
  <c r="L601" i="1"/>
  <c r="L604" i="1"/>
  <c r="L602" i="1"/>
  <c r="L603" i="1"/>
  <c r="L605" i="1"/>
  <c r="L599" i="1"/>
  <c r="L598" i="1"/>
  <c r="L597" i="1"/>
  <c r="L596" i="1"/>
  <c r="L595" i="1"/>
  <c r="L594" i="1"/>
  <c r="L589" i="1"/>
  <c r="L588" i="1"/>
  <c r="L587" i="1"/>
  <c r="L586" i="1"/>
  <c r="O585" i="1"/>
  <c r="P585" i="1"/>
  <c r="Q585" i="1"/>
  <c r="R585" i="1"/>
  <c r="O586" i="1"/>
  <c r="P586" i="1"/>
  <c r="Q586" i="1"/>
  <c r="R586"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H586" i="1"/>
  <c r="L600" i="1"/>
  <c r="L551" i="1"/>
  <c r="L550" i="1"/>
  <c r="L549" i="1"/>
  <c r="L548" i="1"/>
  <c r="L547" i="1"/>
  <c r="S589" i="1" l="1"/>
  <c r="S670" i="1"/>
  <c r="S669" i="1"/>
  <c r="S668" i="1"/>
  <c r="S667" i="1"/>
  <c r="S593" i="1"/>
  <c r="S646" i="1"/>
  <c r="S591" i="1"/>
  <c r="S588" i="1"/>
  <c r="S590" i="1"/>
  <c r="S592" i="1"/>
  <c r="S627" i="1"/>
  <c r="S624" i="1"/>
  <c r="S671" i="1"/>
  <c r="S628" i="1"/>
  <c r="S625" i="1"/>
  <c r="S626" i="1"/>
  <c r="S585" i="1"/>
  <c r="S586" i="1"/>
  <c r="L372" i="1" l="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87"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O491" i="1"/>
  <c r="P491" i="1"/>
  <c r="Q491" i="1"/>
  <c r="R491" i="1"/>
  <c r="H491" i="1"/>
  <c r="O453" i="1"/>
  <c r="P453" i="1"/>
  <c r="Q453" i="1"/>
  <c r="R453" i="1"/>
  <c r="H453" i="1"/>
  <c r="H454" i="1"/>
  <c r="O399" i="1"/>
  <c r="P399" i="1"/>
  <c r="Q399" i="1"/>
  <c r="R399" i="1"/>
  <c r="O400" i="1"/>
  <c r="P400" i="1"/>
  <c r="Q400" i="1"/>
  <c r="R400" i="1"/>
  <c r="H399" i="1"/>
  <c r="O409" i="1"/>
  <c r="P409" i="1"/>
  <c r="Q409" i="1"/>
  <c r="R409" i="1"/>
  <c r="O410" i="1"/>
  <c r="P410" i="1"/>
  <c r="Q410" i="1"/>
  <c r="R410" i="1"/>
  <c r="O411" i="1"/>
  <c r="P411" i="1"/>
  <c r="Q411" i="1"/>
  <c r="R411" i="1"/>
  <c r="O412" i="1"/>
  <c r="P412" i="1"/>
  <c r="Q412" i="1"/>
  <c r="R412" i="1"/>
  <c r="O413" i="1"/>
  <c r="P413" i="1"/>
  <c r="Q413" i="1"/>
  <c r="R413" i="1"/>
  <c r="H412" i="1"/>
  <c r="S491" i="1" l="1"/>
  <c r="S453" i="1"/>
  <c r="S412" i="1"/>
  <c r="S410" i="1"/>
  <c r="S399" i="1"/>
  <c r="S400" i="1"/>
  <c r="S411" i="1"/>
  <c r="S409" i="1"/>
  <c r="S413" i="1"/>
  <c r="C1906" i="1" l="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O321" i="1"/>
  <c r="P321" i="1"/>
  <c r="Q321" i="1"/>
  <c r="R321" i="1"/>
  <c r="O322" i="1"/>
  <c r="P322" i="1"/>
  <c r="Q322" i="1"/>
  <c r="R322" i="1"/>
  <c r="O323" i="1"/>
  <c r="P323" i="1"/>
  <c r="Q323" i="1"/>
  <c r="R323" i="1"/>
  <c r="O324" i="1"/>
  <c r="P324" i="1"/>
  <c r="Q324" i="1"/>
  <c r="R324" i="1"/>
  <c r="O325" i="1"/>
  <c r="P325" i="1"/>
  <c r="Q325" i="1"/>
  <c r="R325" i="1"/>
  <c r="O326" i="1"/>
  <c r="P326" i="1"/>
  <c r="Q326" i="1"/>
  <c r="R326" i="1"/>
  <c r="O327" i="1"/>
  <c r="P327" i="1"/>
  <c r="Q327" i="1"/>
  <c r="R327" i="1"/>
  <c r="O328" i="1"/>
  <c r="P328" i="1"/>
  <c r="Q328" i="1"/>
  <c r="R328" i="1"/>
  <c r="O329" i="1"/>
  <c r="P329" i="1"/>
  <c r="Q329" i="1"/>
  <c r="R329" i="1"/>
  <c r="O330" i="1"/>
  <c r="P330" i="1"/>
  <c r="Q330" i="1"/>
  <c r="R330" i="1"/>
  <c r="H325" i="1"/>
  <c r="H326" i="1"/>
  <c r="H327" i="1"/>
  <c r="H328" i="1"/>
  <c r="O320" i="1"/>
  <c r="P320" i="1"/>
  <c r="Q320" i="1"/>
  <c r="R320" i="1"/>
  <c r="O312" i="1"/>
  <c r="P312" i="1"/>
  <c r="Q312" i="1"/>
  <c r="R312" i="1"/>
  <c r="O313" i="1"/>
  <c r="P313" i="1"/>
  <c r="Q313" i="1"/>
  <c r="R313" i="1"/>
  <c r="O314" i="1"/>
  <c r="P314" i="1"/>
  <c r="Q314" i="1"/>
  <c r="R314" i="1"/>
  <c r="O315" i="1"/>
  <c r="P315" i="1"/>
  <c r="Q315" i="1"/>
  <c r="R315" i="1"/>
  <c r="O316" i="1"/>
  <c r="P316" i="1"/>
  <c r="Q316" i="1"/>
  <c r="R316" i="1"/>
  <c r="O317" i="1"/>
  <c r="P317" i="1"/>
  <c r="Q317" i="1"/>
  <c r="R317" i="1"/>
  <c r="O318" i="1"/>
  <c r="P318" i="1"/>
  <c r="Q318" i="1"/>
  <c r="R318" i="1"/>
  <c r="O319" i="1"/>
  <c r="P319" i="1"/>
  <c r="Q319" i="1"/>
  <c r="R319" i="1"/>
  <c r="H323" i="1"/>
  <c r="H324" i="1"/>
  <c r="S320" i="1" l="1"/>
  <c r="S329" i="1"/>
  <c r="S327" i="1"/>
  <c r="S326" i="1"/>
  <c r="S330" i="1"/>
  <c r="S328" i="1"/>
  <c r="S322" i="1"/>
  <c r="S325" i="1"/>
  <c r="S324" i="1"/>
  <c r="S323" i="1"/>
  <c r="S318" i="1"/>
  <c r="S316" i="1"/>
  <c r="S312" i="1"/>
  <c r="S321" i="1"/>
  <c r="S319" i="1"/>
  <c r="S317" i="1"/>
  <c r="S315" i="1"/>
  <c r="S314" i="1"/>
  <c r="S313" i="1"/>
  <c r="L161" i="1" l="1"/>
  <c r="L162" i="1"/>
  <c r="L163" i="1"/>
  <c r="L164" i="1"/>
  <c r="L165" i="1"/>
  <c r="L166" i="1"/>
  <c r="L167" i="1"/>
  <c r="L168" i="1"/>
  <c r="L169" i="1"/>
  <c r="L170" i="1"/>
  <c r="L171" i="1"/>
  <c r="L172" i="1"/>
  <c r="L173" i="1"/>
  <c r="L199"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O111" i="1" l="1"/>
  <c r="P111" i="1"/>
  <c r="Q111" i="1"/>
  <c r="R111" i="1"/>
  <c r="O112" i="1"/>
  <c r="P112" i="1"/>
  <c r="Q112" i="1"/>
  <c r="R112" i="1"/>
  <c r="O113" i="1"/>
  <c r="P113" i="1"/>
  <c r="Q113" i="1"/>
  <c r="R113" i="1"/>
  <c r="O114" i="1"/>
  <c r="P114" i="1"/>
  <c r="Q114" i="1"/>
  <c r="R114" i="1"/>
  <c r="O115" i="1"/>
  <c r="P115" i="1"/>
  <c r="Q115" i="1"/>
  <c r="R115" i="1"/>
  <c r="O116" i="1"/>
  <c r="P116" i="1"/>
  <c r="Q116" i="1"/>
  <c r="R116" i="1"/>
  <c r="O117" i="1"/>
  <c r="P117" i="1"/>
  <c r="Q117" i="1"/>
  <c r="R117" i="1"/>
  <c r="O118" i="1"/>
  <c r="P118" i="1"/>
  <c r="Q118" i="1"/>
  <c r="R118" i="1"/>
  <c r="O119" i="1"/>
  <c r="P119" i="1"/>
  <c r="Q119" i="1"/>
  <c r="R119" i="1"/>
  <c r="O120" i="1"/>
  <c r="P120" i="1"/>
  <c r="Q120" i="1"/>
  <c r="R120" i="1"/>
  <c r="O121" i="1"/>
  <c r="P121" i="1"/>
  <c r="Q121" i="1"/>
  <c r="R121" i="1"/>
  <c r="O122" i="1"/>
  <c r="P122" i="1"/>
  <c r="Q122" i="1"/>
  <c r="R122" i="1"/>
  <c r="O123" i="1"/>
  <c r="P123" i="1"/>
  <c r="Q123" i="1"/>
  <c r="R123" i="1"/>
  <c r="O124" i="1"/>
  <c r="P124" i="1"/>
  <c r="Q124" i="1"/>
  <c r="R124" i="1"/>
  <c r="O125" i="1"/>
  <c r="P125" i="1"/>
  <c r="Q125" i="1"/>
  <c r="R125" i="1"/>
  <c r="O126" i="1"/>
  <c r="P126" i="1"/>
  <c r="Q126" i="1"/>
  <c r="R126" i="1"/>
  <c r="O127" i="1"/>
  <c r="P127" i="1"/>
  <c r="Q127" i="1"/>
  <c r="R127" i="1"/>
  <c r="O128" i="1"/>
  <c r="P128" i="1"/>
  <c r="Q128" i="1"/>
  <c r="R128" i="1"/>
  <c r="O130" i="1"/>
  <c r="P130" i="1"/>
  <c r="Q130" i="1"/>
  <c r="R130" i="1"/>
  <c r="O129" i="1"/>
  <c r="P129" i="1"/>
  <c r="Q129" i="1"/>
  <c r="R129" i="1"/>
  <c r="O131" i="1"/>
  <c r="P131" i="1"/>
  <c r="Q131" i="1"/>
  <c r="R131" i="1"/>
  <c r="O132" i="1"/>
  <c r="P132" i="1"/>
  <c r="Q132" i="1"/>
  <c r="R132" i="1"/>
  <c r="O133" i="1"/>
  <c r="P133" i="1"/>
  <c r="Q133" i="1"/>
  <c r="R133" i="1"/>
  <c r="O134" i="1"/>
  <c r="P134" i="1"/>
  <c r="Q134" i="1"/>
  <c r="R134" i="1"/>
  <c r="O135" i="1"/>
  <c r="P135" i="1"/>
  <c r="Q135" i="1"/>
  <c r="R135" i="1"/>
  <c r="O136" i="1"/>
  <c r="P136" i="1"/>
  <c r="Q136" i="1"/>
  <c r="R136" i="1"/>
  <c r="O137" i="1"/>
  <c r="P137" i="1"/>
  <c r="Q137" i="1"/>
  <c r="R137" i="1"/>
  <c r="O138" i="1"/>
  <c r="P138" i="1"/>
  <c r="Q138" i="1"/>
  <c r="R138" i="1"/>
  <c r="O139" i="1"/>
  <c r="P139" i="1"/>
  <c r="Q139" i="1"/>
  <c r="R139" i="1"/>
  <c r="O140" i="1"/>
  <c r="P140" i="1"/>
  <c r="Q140" i="1"/>
  <c r="R140" i="1"/>
  <c r="O141" i="1"/>
  <c r="P141" i="1"/>
  <c r="Q141" i="1"/>
  <c r="R141" i="1"/>
  <c r="O142" i="1"/>
  <c r="P142" i="1"/>
  <c r="Q142" i="1"/>
  <c r="R142" i="1"/>
  <c r="O143" i="1"/>
  <c r="P143" i="1"/>
  <c r="Q143" i="1"/>
  <c r="R143" i="1"/>
  <c r="O144" i="1"/>
  <c r="P144" i="1"/>
  <c r="Q144" i="1"/>
  <c r="R144" i="1"/>
  <c r="O145" i="1"/>
  <c r="P145" i="1"/>
  <c r="Q145" i="1"/>
  <c r="R145" i="1"/>
  <c r="O146" i="1"/>
  <c r="P146" i="1"/>
  <c r="Q146" i="1"/>
  <c r="R146" i="1"/>
  <c r="O147" i="1"/>
  <c r="P147" i="1"/>
  <c r="Q147" i="1"/>
  <c r="R147" i="1"/>
  <c r="O148" i="1"/>
  <c r="P148" i="1"/>
  <c r="Q148" i="1"/>
  <c r="R148" i="1"/>
  <c r="O149" i="1"/>
  <c r="P149" i="1"/>
  <c r="Q149" i="1"/>
  <c r="R149" i="1"/>
  <c r="O150" i="1"/>
  <c r="P150" i="1"/>
  <c r="Q150" i="1"/>
  <c r="R150" i="1"/>
  <c r="O151" i="1"/>
  <c r="P151" i="1"/>
  <c r="Q151" i="1"/>
  <c r="R151" i="1"/>
  <c r="O152" i="1"/>
  <c r="P152" i="1"/>
  <c r="Q152" i="1"/>
  <c r="R152" i="1"/>
  <c r="O153" i="1"/>
  <c r="P153" i="1"/>
  <c r="Q153" i="1"/>
  <c r="R153" i="1"/>
  <c r="O154" i="1"/>
  <c r="P154" i="1"/>
  <c r="Q154" i="1"/>
  <c r="R154" i="1"/>
  <c r="O155" i="1"/>
  <c r="P155" i="1"/>
  <c r="Q155" i="1"/>
  <c r="R155" i="1"/>
  <c r="O156" i="1"/>
  <c r="P156" i="1"/>
  <c r="Q156" i="1"/>
  <c r="R156" i="1"/>
  <c r="O157" i="1"/>
  <c r="P157" i="1"/>
  <c r="Q157" i="1"/>
  <c r="R157" i="1"/>
  <c r="O158" i="1"/>
  <c r="P158" i="1"/>
  <c r="Q158" i="1"/>
  <c r="R158" i="1"/>
  <c r="O159" i="1"/>
  <c r="P159" i="1"/>
  <c r="Q159" i="1"/>
  <c r="R159" i="1"/>
  <c r="O160" i="1"/>
  <c r="P160" i="1"/>
  <c r="Q160" i="1"/>
  <c r="R160" i="1"/>
  <c r="O161" i="1"/>
  <c r="P161" i="1"/>
  <c r="Q161" i="1"/>
  <c r="R161" i="1"/>
  <c r="O162" i="1"/>
  <c r="P162" i="1"/>
  <c r="Q162" i="1"/>
  <c r="R162" i="1"/>
  <c r="O163" i="1"/>
  <c r="P163" i="1"/>
  <c r="Q163" i="1"/>
  <c r="R163" i="1"/>
  <c r="O164" i="1"/>
  <c r="P164" i="1"/>
  <c r="Q164" i="1"/>
  <c r="R164" i="1"/>
  <c r="O165" i="1"/>
  <c r="P165" i="1"/>
  <c r="Q165" i="1"/>
  <c r="R165" i="1"/>
  <c r="O166" i="1"/>
  <c r="P166" i="1"/>
  <c r="Q166" i="1"/>
  <c r="R166" i="1"/>
  <c r="O167" i="1"/>
  <c r="P167" i="1"/>
  <c r="Q167" i="1"/>
  <c r="R167" i="1"/>
  <c r="O168" i="1"/>
  <c r="P168" i="1"/>
  <c r="Q168" i="1"/>
  <c r="R168" i="1"/>
  <c r="O169" i="1"/>
  <c r="P169" i="1"/>
  <c r="Q169" i="1"/>
  <c r="R169" i="1"/>
  <c r="O170" i="1"/>
  <c r="P170" i="1"/>
  <c r="Q170" i="1"/>
  <c r="R170" i="1"/>
  <c r="O171" i="1"/>
  <c r="P171" i="1"/>
  <c r="Q171" i="1"/>
  <c r="R171" i="1"/>
  <c r="O172" i="1"/>
  <c r="P172" i="1"/>
  <c r="Q172" i="1"/>
  <c r="R172" i="1"/>
  <c r="O173" i="1"/>
  <c r="P173" i="1"/>
  <c r="Q173" i="1"/>
  <c r="R173" i="1"/>
  <c r="O199" i="1"/>
  <c r="P199" i="1"/>
  <c r="Q199" i="1"/>
  <c r="R199" i="1"/>
  <c r="O174" i="1"/>
  <c r="P174" i="1"/>
  <c r="Q174" i="1"/>
  <c r="R174" i="1"/>
  <c r="O175" i="1"/>
  <c r="P175" i="1"/>
  <c r="Q175" i="1"/>
  <c r="R175" i="1"/>
  <c r="O176" i="1"/>
  <c r="P176" i="1"/>
  <c r="Q176" i="1"/>
  <c r="R176" i="1"/>
  <c r="O177" i="1"/>
  <c r="P177" i="1"/>
  <c r="Q177" i="1"/>
  <c r="R177" i="1"/>
  <c r="O178" i="1"/>
  <c r="P178" i="1"/>
  <c r="Q178" i="1"/>
  <c r="R178" i="1"/>
  <c r="O179" i="1"/>
  <c r="P179" i="1"/>
  <c r="Q179" i="1"/>
  <c r="R179" i="1"/>
  <c r="O180" i="1"/>
  <c r="P180" i="1"/>
  <c r="Q180" i="1"/>
  <c r="R180" i="1"/>
  <c r="O181" i="1"/>
  <c r="P181" i="1"/>
  <c r="Q181" i="1"/>
  <c r="R181" i="1"/>
  <c r="O182" i="1"/>
  <c r="P182" i="1"/>
  <c r="Q182" i="1"/>
  <c r="R182" i="1"/>
  <c r="O183" i="1"/>
  <c r="P183" i="1"/>
  <c r="Q183" i="1"/>
  <c r="R183" i="1"/>
  <c r="O184" i="1"/>
  <c r="P184" i="1"/>
  <c r="Q184" i="1"/>
  <c r="R184" i="1"/>
  <c r="O185" i="1"/>
  <c r="P185" i="1"/>
  <c r="Q185" i="1"/>
  <c r="R185" i="1"/>
  <c r="O186" i="1"/>
  <c r="P186" i="1"/>
  <c r="Q186" i="1"/>
  <c r="R186" i="1"/>
  <c r="O187" i="1"/>
  <c r="P187" i="1"/>
  <c r="Q187" i="1"/>
  <c r="R187" i="1"/>
  <c r="O188" i="1"/>
  <c r="P188" i="1"/>
  <c r="Q188" i="1"/>
  <c r="R188" i="1"/>
  <c r="O189" i="1"/>
  <c r="P189" i="1"/>
  <c r="Q189" i="1"/>
  <c r="R189" i="1"/>
  <c r="O190" i="1"/>
  <c r="P190" i="1"/>
  <c r="Q190" i="1"/>
  <c r="R190" i="1"/>
  <c r="O191" i="1"/>
  <c r="P191" i="1"/>
  <c r="Q191" i="1"/>
  <c r="R191" i="1"/>
  <c r="O192" i="1"/>
  <c r="P192" i="1"/>
  <c r="Q192" i="1"/>
  <c r="R192" i="1"/>
  <c r="O193" i="1"/>
  <c r="P193" i="1"/>
  <c r="Q193" i="1"/>
  <c r="R193" i="1"/>
  <c r="O194" i="1"/>
  <c r="P194" i="1"/>
  <c r="Q194" i="1"/>
  <c r="R194" i="1"/>
  <c r="O195" i="1"/>
  <c r="P195" i="1"/>
  <c r="Q195" i="1"/>
  <c r="R195" i="1"/>
  <c r="O196" i="1"/>
  <c r="P196" i="1"/>
  <c r="Q196" i="1"/>
  <c r="R196" i="1"/>
  <c r="O197" i="1"/>
  <c r="P197" i="1"/>
  <c r="Q197" i="1"/>
  <c r="R197" i="1"/>
  <c r="O198" i="1"/>
  <c r="P198" i="1"/>
  <c r="Q198" i="1"/>
  <c r="R198" i="1"/>
  <c r="O200" i="1"/>
  <c r="P200" i="1"/>
  <c r="Q200" i="1"/>
  <c r="R200" i="1"/>
  <c r="O201" i="1"/>
  <c r="P201" i="1"/>
  <c r="Q201" i="1"/>
  <c r="R201" i="1"/>
  <c r="O202" i="1"/>
  <c r="P202" i="1"/>
  <c r="Q202" i="1"/>
  <c r="R202" i="1"/>
  <c r="O203" i="1"/>
  <c r="P203" i="1"/>
  <c r="Q203" i="1"/>
  <c r="R203" i="1"/>
  <c r="O204" i="1"/>
  <c r="P204" i="1"/>
  <c r="Q204" i="1"/>
  <c r="R204" i="1"/>
  <c r="O205" i="1"/>
  <c r="P205" i="1"/>
  <c r="Q205" i="1"/>
  <c r="R205" i="1"/>
  <c r="O206" i="1"/>
  <c r="P206" i="1"/>
  <c r="Q206" i="1"/>
  <c r="R206" i="1"/>
  <c r="O207" i="1"/>
  <c r="P207" i="1"/>
  <c r="Q207" i="1"/>
  <c r="R207" i="1"/>
  <c r="O208" i="1"/>
  <c r="P208" i="1"/>
  <c r="Q208" i="1"/>
  <c r="R208" i="1"/>
  <c r="O209" i="1"/>
  <c r="P209" i="1"/>
  <c r="Q209" i="1"/>
  <c r="R209" i="1"/>
  <c r="O210" i="1"/>
  <c r="P210" i="1"/>
  <c r="Q210" i="1"/>
  <c r="R210" i="1"/>
  <c r="O211" i="1"/>
  <c r="P211" i="1"/>
  <c r="Q211" i="1"/>
  <c r="R211" i="1"/>
  <c r="O212" i="1"/>
  <c r="P212" i="1"/>
  <c r="Q212" i="1"/>
  <c r="R212" i="1"/>
  <c r="O213" i="1"/>
  <c r="P213" i="1"/>
  <c r="Q213" i="1"/>
  <c r="R213" i="1"/>
  <c r="O214" i="1"/>
  <c r="P214" i="1"/>
  <c r="Q214" i="1"/>
  <c r="R214" i="1"/>
  <c r="O215" i="1"/>
  <c r="P215" i="1"/>
  <c r="Q215" i="1"/>
  <c r="R215" i="1"/>
  <c r="O216" i="1"/>
  <c r="P216" i="1"/>
  <c r="Q216" i="1"/>
  <c r="R216" i="1"/>
  <c r="O217" i="1"/>
  <c r="P217" i="1"/>
  <c r="Q217" i="1"/>
  <c r="R217" i="1"/>
  <c r="O218" i="1"/>
  <c r="P218" i="1"/>
  <c r="Q218" i="1"/>
  <c r="R218" i="1"/>
  <c r="O219" i="1"/>
  <c r="P219" i="1"/>
  <c r="Q219" i="1"/>
  <c r="R219" i="1"/>
  <c r="O220" i="1"/>
  <c r="P220" i="1"/>
  <c r="Q220" i="1"/>
  <c r="R220" i="1"/>
  <c r="O221" i="1"/>
  <c r="P221" i="1"/>
  <c r="Q221" i="1"/>
  <c r="R221" i="1"/>
  <c r="O222" i="1"/>
  <c r="P222" i="1"/>
  <c r="Q222" i="1"/>
  <c r="R222" i="1"/>
  <c r="O223" i="1"/>
  <c r="P223" i="1"/>
  <c r="Q223" i="1"/>
  <c r="R223" i="1"/>
  <c r="O224" i="1"/>
  <c r="P224" i="1"/>
  <c r="Q224" i="1"/>
  <c r="R224" i="1"/>
  <c r="O225" i="1"/>
  <c r="P225" i="1"/>
  <c r="Q225" i="1"/>
  <c r="R225" i="1"/>
  <c r="O226" i="1"/>
  <c r="P226" i="1"/>
  <c r="Q226" i="1"/>
  <c r="R226" i="1"/>
  <c r="O227" i="1"/>
  <c r="P227" i="1"/>
  <c r="Q227" i="1"/>
  <c r="R227" i="1"/>
  <c r="O228" i="1"/>
  <c r="P228" i="1"/>
  <c r="Q228" i="1"/>
  <c r="R228" i="1"/>
  <c r="O229" i="1"/>
  <c r="P229" i="1"/>
  <c r="Q229" i="1"/>
  <c r="R229" i="1"/>
  <c r="O230" i="1"/>
  <c r="P230" i="1"/>
  <c r="Q230" i="1"/>
  <c r="R230" i="1"/>
  <c r="O231" i="1"/>
  <c r="P231" i="1"/>
  <c r="Q231" i="1"/>
  <c r="R231" i="1"/>
  <c r="O232" i="1"/>
  <c r="P232" i="1"/>
  <c r="Q232" i="1"/>
  <c r="R232" i="1"/>
  <c r="L149" i="1"/>
  <c r="L150" i="1"/>
  <c r="L151" i="1"/>
  <c r="L152" i="1"/>
  <c r="L153" i="1"/>
  <c r="L154" i="1"/>
  <c r="L155" i="1"/>
  <c r="L156" i="1"/>
  <c r="L157" i="1"/>
  <c r="L158" i="1"/>
  <c r="L159" i="1"/>
  <c r="L160" i="1"/>
  <c r="H232" i="1"/>
  <c r="H209" i="1"/>
  <c r="H177" i="1"/>
  <c r="H178" i="1"/>
  <c r="S198" i="1" l="1"/>
  <c r="S167" i="1"/>
  <c r="S165" i="1"/>
  <c r="S163" i="1"/>
  <c r="S161" i="1"/>
  <c r="S159" i="1"/>
  <c r="S151" i="1"/>
  <c r="S150" i="1"/>
  <c r="S149" i="1"/>
  <c r="S147" i="1"/>
  <c r="S146" i="1"/>
  <c r="S145" i="1"/>
  <c r="S143" i="1"/>
  <c r="S135" i="1"/>
  <c r="S119" i="1"/>
  <c r="S118" i="1"/>
  <c r="S117" i="1"/>
  <c r="S115" i="1"/>
  <c r="S114" i="1"/>
  <c r="S113" i="1"/>
  <c r="S111" i="1"/>
  <c r="S215" i="1"/>
  <c r="S214" i="1"/>
  <c r="S213" i="1"/>
  <c r="S211" i="1"/>
  <c r="S207" i="1"/>
  <c r="S166" i="1"/>
  <c r="S162" i="1"/>
  <c r="S224" i="1"/>
  <c r="S223" i="1"/>
  <c r="S220" i="1"/>
  <c r="S187" i="1"/>
  <c r="S186" i="1"/>
  <c r="S183" i="1"/>
  <c r="S182" i="1"/>
  <c r="S172" i="1"/>
  <c r="S171" i="1"/>
  <c r="S168" i="1"/>
  <c r="S231" i="1"/>
  <c r="S124" i="1"/>
  <c r="S120" i="1"/>
  <c r="S229" i="1"/>
  <c r="S227" i="1"/>
  <c r="S208" i="1"/>
  <c r="S197" i="1"/>
  <c r="S196" i="1"/>
  <c r="S194" i="1"/>
  <c r="S193" i="1"/>
  <c r="S192" i="1"/>
  <c r="S190" i="1"/>
  <c r="S156" i="1"/>
  <c r="S155" i="1"/>
  <c r="S152" i="1"/>
  <c r="S134" i="1"/>
  <c r="S133" i="1"/>
  <c r="S131" i="1"/>
  <c r="S129" i="1"/>
  <c r="S130" i="1"/>
  <c r="S127" i="1"/>
  <c r="S123" i="1"/>
  <c r="S230" i="1"/>
  <c r="S219" i="1"/>
  <c r="S218" i="1"/>
  <c r="S217" i="1"/>
  <c r="S204" i="1"/>
  <c r="S203" i="1"/>
  <c r="S200" i="1"/>
  <c r="S181" i="1"/>
  <c r="S180" i="1"/>
  <c r="S178" i="1"/>
  <c r="S177" i="1"/>
  <c r="S176" i="1"/>
  <c r="S174" i="1"/>
  <c r="S140" i="1"/>
  <c r="S139" i="1"/>
  <c r="S136" i="1"/>
  <c r="S226" i="1"/>
  <c r="S216" i="1"/>
  <c r="S210" i="1"/>
  <c r="S209" i="1"/>
  <c r="S232" i="1"/>
  <c r="S225" i="1"/>
  <c r="S228" i="1"/>
  <c r="S222" i="1"/>
  <c r="S221" i="1"/>
  <c r="S212" i="1"/>
  <c r="S206" i="1"/>
  <c r="S205" i="1"/>
  <c r="S195" i="1"/>
  <c r="S189" i="1"/>
  <c r="S188" i="1"/>
  <c r="S179" i="1"/>
  <c r="S199" i="1"/>
  <c r="S173" i="1"/>
  <c r="S164" i="1"/>
  <c r="S158" i="1"/>
  <c r="S157" i="1"/>
  <c r="S148" i="1"/>
  <c r="S142" i="1"/>
  <c r="S141" i="1"/>
  <c r="S132" i="1"/>
  <c r="S126" i="1"/>
  <c r="S125" i="1"/>
  <c r="S116" i="1"/>
  <c r="S202" i="1"/>
  <c r="S201" i="1"/>
  <c r="S191" i="1"/>
  <c r="S185" i="1"/>
  <c r="S184" i="1"/>
  <c r="S175" i="1"/>
  <c r="S170" i="1"/>
  <c r="S169" i="1"/>
  <c r="S160" i="1"/>
  <c r="S154" i="1"/>
  <c r="S153" i="1"/>
  <c r="S144" i="1"/>
  <c r="S138" i="1"/>
  <c r="S137" i="1"/>
  <c r="S128" i="1"/>
  <c r="S122" i="1"/>
  <c r="S121" i="1"/>
  <c r="S112" i="1"/>
  <c r="L15" i="1" l="1"/>
  <c r="L16" i="1"/>
  <c r="L17" i="1"/>
  <c r="L18" i="1"/>
  <c r="L19" i="1"/>
  <c r="L37" i="1"/>
  <c r="L20" i="1"/>
  <c r="L21" i="1"/>
  <c r="L22" i="1"/>
  <c r="L23" i="1"/>
  <c r="L24" i="1"/>
  <c r="L25" i="1"/>
  <c r="L26" i="1"/>
  <c r="L27" i="1"/>
  <c r="L28" i="1"/>
  <c r="L29" i="1"/>
  <c r="L30" i="1"/>
  <c r="L31" i="1"/>
  <c r="L32" i="1"/>
  <c r="L33" i="1"/>
  <c r="L34" i="1"/>
  <c r="L35" i="1"/>
  <c r="L36"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30" i="1"/>
  <c r="L129" i="1"/>
  <c r="L131" i="1"/>
  <c r="L132" i="1"/>
  <c r="L133" i="1"/>
  <c r="L134" i="1"/>
  <c r="L135" i="1"/>
  <c r="L136" i="1"/>
  <c r="L137" i="1"/>
  <c r="L138" i="1"/>
  <c r="L139" i="1"/>
  <c r="L140" i="1"/>
  <c r="L141" i="1"/>
  <c r="L142" i="1"/>
  <c r="L143" i="1"/>
  <c r="L144" i="1"/>
  <c r="L145" i="1"/>
  <c r="L146" i="1"/>
  <c r="L147" i="1"/>
  <c r="L148" i="1"/>
  <c r="O86" i="1"/>
  <c r="P86" i="1"/>
  <c r="Q86" i="1"/>
  <c r="R86" i="1"/>
  <c r="H86" i="1"/>
  <c r="S86" i="1" l="1"/>
  <c r="O2" i="1"/>
  <c r="P2" i="1"/>
  <c r="Q2" i="1"/>
  <c r="R2" i="1"/>
  <c r="O3" i="1"/>
  <c r="P3" i="1"/>
  <c r="Q3" i="1"/>
  <c r="R3" i="1"/>
  <c r="O4" i="1"/>
  <c r="P4" i="1"/>
  <c r="Q4" i="1"/>
  <c r="R4" i="1"/>
  <c r="O5" i="1"/>
  <c r="P5" i="1"/>
  <c r="Q5" i="1"/>
  <c r="R5" i="1"/>
  <c r="O6" i="1"/>
  <c r="P6" i="1"/>
  <c r="Q6" i="1"/>
  <c r="R6" i="1"/>
  <c r="O7" i="1"/>
  <c r="P7" i="1"/>
  <c r="Q7" i="1"/>
  <c r="R7" i="1"/>
  <c r="O8" i="1"/>
  <c r="P8" i="1"/>
  <c r="Q8" i="1"/>
  <c r="R8" i="1"/>
  <c r="O9" i="1"/>
  <c r="P9" i="1"/>
  <c r="Q9" i="1"/>
  <c r="R9" i="1"/>
  <c r="O10" i="1"/>
  <c r="P10" i="1"/>
  <c r="Q10" i="1"/>
  <c r="R10" i="1"/>
  <c r="O11" i="1"/>
  <c r="P11" i="1"/>
  <c r="Q11" i="1"/>
  <c r="R11" i="1"/>
  <c r="O12" i="1"/>
  <c r="P12" i="1"/>
  <c r="Q12" i="1"/>
  <c r="R12" i="1"/>
  <c r="O13" i="1"/>
  <c r="P13" i="1"/>
  <c r="Q13" i="1"/>
  <c r="R13" i="1"/>
  <c r="O14" i="1"/>
  <c r="P14" i="1"/>
  <c r="Q14" i="1"/>
  <c r="R14" i="1"/>
  <c r="O15" i="1"/>
  <c r="P15" i="1"/>
  <c r="Q15" i="1"/>
  <c r="R15" i="1"/>
  <c r="O16" i="1"/>
  <c r="P16" i="1"/>
  <c r="Q16" i="1"/>
  <c r="R16" i="1"/>
  <c r="O17" i="1"/>
  <c r="P17" i="1"/>
  <c r="Q17" i="1"/>
  <c r="R17" i="1"/>
  <c r="O18" i="1"/>
  <c r="P18" i="1"/>
  <c r="Q18" i="1"/>
  <c r="R18" i="1"/>
  <c r="O19" i="1"/>
  <c r="P19" i="1"/>
  <c r="Q19" i="1"/>
  <c r="R19" i="1"/>
  <c r="O37" i="1"/>
  <c r="P37" i="1"/>
  <c r="Q37" i="1"/>
  <c r="R37" i="1"/>
  <c r="O20" i="1"/>
  <c r="P20" i="1"/>
  <c r="Q20" i="1"/>
  <c r="R20" i="1"/>
  <c r="O21" i="1"/>
  <c r="P21" i="1"/>
  <c r="Q21" i="1"/>
  <c r="R21" i="1"/>
  <c r="O22" i="1"/>
  <c r="P22" i="1"/>
  <c r="Q22" i="1"/>
  <c r="R22" i="1"/>
  <c r="O23" i="1"/>
  <c r="P23" i="1"/>
  <c r="Q23" i="1"/>
  <c r="R23" i="1"/>
  <c r="O24" i="1"/>
  <c r="P24" i="1"/>
  <c r="Q24" i="1"/>
  <c r="R24" i="1"/>
  <c r="O25" i="1"/>
  <c r="P25" i="1"/>
  <c r="Q25" i="1"/>
  <c r="R25" i="1"/>
  <c r="O26" i="1"/>
  <c r="P26" i="1"/>
  <c r="Q26" i="1"/>
  <c r="R26" i="1"/>
  <c r="O27" i="1"/>
  <c r="P27" i="1"/>
  <c r="Q27" i="1"/>
  <c r="R27" i="1"/>
  <c r="O28" i="1"/>
  <c r="P28" i="1"/>
  <c r="Q28" i="1"/>
  <c r="R28" i="1"/>
  <c r="O29" i="1"/>
  <c r="P29" i="1"/>
  <c r="Q29" i="1"/>
  <c r="R29" i="1"/>
  <c r="O30" i="1"/>
  <c r="P30" i="1"/>
  <c r="Q30" i="1"/>
  <c r="R30" i="1"/>
  <c r="O31" i="1"/>
  <c r="P31" i="1"/>
  <c r="Q31" i="1"/>
  <c r="R31" i="1"/>
  <c r="O32" i="1"/>
  <c r="P32" i="1"/>
  <c r="Q32" i="1"/>
  <c r="R32" i="1"/>
  <c r="O33" i="1"/>
  <c r="P33" i="1"/>
  <c r="Q33" i="1"/>
  <c r="R33" i="1"/>
  <c r="O34" i="1"/>
  <c r="P34" i="1"/>
  <c r="Q34" i="1"/>
  <c r="R34" i="1"/>
  <c r="O35" i="1"/>
  <c r="P35" i="1"/>
  <c r="Q35" i="1"/>
  <c r="R35" i="1"/>
  <c r="O36" i="1"/>
  <c r="P36" i="1"/>
  <c r="Q36" i="1"/>
  <c r="R36" i="1"/>
  <c r="O38" i="1"/>
  <c r="P38" i="1"/>
  <c r="Q38" i="1"/>
  <c r="R38" i="1"/>
  <c r="O39" i="1"/>
  <c r="P39" i="1"/>
  <c r="Q39" i="1"/>
  <c r="R39" i="1"/>
  <c r="O40" i="1"/>
  <c r="P40" i="1"/>
  <c r="Q40" i="1"/>
  <c r="R40" i="1"/>
  <c r="O41" i="1"/>
  <c r="P41" i="1"/>
  <c r="Q41" i="1"/>
  <c r="R41" i="1"/>
  <c r="O42" i="1"/>
  <c r="P42" i="1"/>
  <c r="Q42" i="1"/>
  <c r="R42" i="1"/>
  <c r="O43" i="1"/>
  <c r="P43" i="1"/>
  <c r="Q43" i="1"/>
  <c r="R43" i="1"/>
  <c r="O44" i="1"/>
  <c r="P44" i="1"/>
  <c r="Q44" i="1"/>
  <c r="R44" i="1"/>
  <c r="O45" i="1"/>
  <c r="P45" i="1"/>
  <c r="Q45" i="1"/>
  <c r="R45" i="1"/>
  <c r="O46" i="1"/>
  <c r="P46" i="1"/>
  <c r="Q46" i="1"/>
  <c r="R46" i="1"/>
  <c r="O47" i="1"/>
  <c r="P47" i="1"/>
  <c r="Q47" i="1"/>
  <c r="R47" i="1"/>
  <c r="O48" i="1"/>
  <c r="P48" i="1"/>
  <c r="Q48" i="1"/>
  <c r="R48" i="1"/>
  <c r="O49" i="1"/>
  <c r="P49" i="1"/>
  <c r="Q49" i="1"/>
  <c r="R49" i="1"/>
  <c r="O50" i="1"/>
  <c r="P50" i="1"/>
  <c r="Q50" i="1"/>
  <c r="R50" i="1"/>
  <c r="O51" i="1"/>
  <c r="P51" i="1"/>
  <c r="Q51" i="1"/>
  <c r="R51" i="1"/>
  <c r="L2" i="1"/>
  <c r="L3" i="1"/>
  <c r="L4" i="1"/>
  <c r="L5" i="1"/>
  <c r="L6" i="1"/>
  <c r="L7" i="1"/>
  <c r="L8" i="1"/>
  <c r="L9" i="1"/>
  <c r="L10" i="1"/>
  <c r="L11" i="1"/>
  <c r="L12" i="1"/>
  <c r="L13" i="1"/>
  <c r="L14" i="1"/>
  <c r="H50" i="1"/>
  <c r="S34" i="1" l="1"/>
  <c r="S28" i="1"/>
  <c r="S51" i="1"/>
  <c r="S48" i="1"/>
  <c r="S43" i="1"/>
  <c r="S9" i="1"/>
  <c r="S5" i="1"/>
  <c r="S49" i="1"/>
  <c r="S47" i="1"/>
  <c r="S26" i="1"/>
  <c r="S24" i="1"/>
  <c r="S23" i="1"/>
  <c r="S22" i="1"/>
  <c r="S21" i="1"/>
  <c r="S19" i="1"/>
  <c r="S17" i="1"/>
  <c r="S16" i="1"/>
  <c r="S15" i="1"/>
  <c r="S14" i="1"/>
  <c r="S13" i="1"/>
  <c r="S36" i="1"/>
  <c r="S42" i="1"/>
  <c r="S41" i="1"/>
  <c r="S40" i="1"/>
  <c r="S39" i="1"/>
  <c r="S38" i="1"/>
  <c r="S20" i="1"/>
  <c r="S11" i="1"/>
  <c r="S3" i="1"/>
  <c r="S45" i="1"/>
  <c r="S32" i="1"/>
  <c r="S31" i="1"/>
  <c r="S30" i="1"/>
  <c r="S29" i="1"/>
  <c r="S8" i="1"/>
  <c r="S7" i="1"/>
  <c r="S6" i="1"/>
  <c r="S46" i="1"/>
  <c r="S44" i="1"/>
  <c r="S35" i="1"/>
  <c r="S27" i="1"/>
  <c r="S37" i="1"/>
  <c r="S12" i="1"/>
  <c r="S4" i="1"/>
  <c r="S2" i="1"/>
  <c r="S33" i="1"/>
  <c r="S25" i="1"/>
  <c r="S18" i="1"/>
  <c r="S10" i="1"/>
  <c r="S50" i="1"/>
  <c r="L246" i="19" l="1"/>
  <c r="N226" i="19"/>
  <c r="O226" i="19"/>
  <c r="P226" i="19"/>
  <c r="Q226" i="19"/>
  <c r="H226" i="19"/>
  <c r="B18" i="17"/>
  <c r="B16" i="17"/>
  <c r="B14" i="17"/>
  <c r="B17" i="17"/>
  <c r="B4" i="17"/>
  <c r="B8" i="17"/>
  <c r="B20" i="17"/>
  <c r="B5" i="17"/>
  <c r="B27" i="17"/>
  <c r="B10" i="17"/>
  <c r="B19" i="17"/>
  <c r="B21" i="17"/>
  <c r="B22" i="17"/>
  <c r="B6" i="17"/>
  <c r="B23" i="17"/>
  <c r="B15" i="17"/>
  <c r="B3" i="17"/>
  <c r="B25" i="17"/>
  <c r="B7" i="17"/>
  <c r="B13" i="17"/>
  <c r="B26" i="17"/>
  <c r="B24" i="17"/>
  <c r="B11" i="17"/>
  <c r="B9" i="17"/>
  <c r="B12" i="17"/>
  <c r="R226" i="19" l="1"/>
  <c r="H236" i="19" l="1"/>
  <c r="N131" i="19"/>
  <c r="O131" i="19"/>
  <c r="P131" i="19"/>
  <c r="Q131" i="19"/>
  <c r="H131" i="19"/>
  <c r="N99" i="19"/>
  <c r="O99" i="19"/>
  <c r="P99" i="19"/>
  <c r="Q99" i="19"/>
  <c r="H99" i="19"/>
  <c r="R131" i="19" l="1"/>
  <c r="R99" i="19"/>
  <c r="H52" i="19"/>
  <c r="H50" i="19"/>
  <c r="H42" i="19"/>
  <c r="N19" i="19"/>
  <c r="O19" i="19"/>
  <c r="P19" i="19"/>
  <c r="Q19" i="19"/>
  <c r="H19" i="19"/>
  <c r="R19" i="19" l="1"/>
  <c r="H857" i="1" l="1"/>
  <c r="O786" i="1" l="1"/>
  <c r="P786" i="1"/>
  <c r="Q786" i="1"/>
  <c r="R786" i="1"/>
  <c r="H786" i="1"/>
  <c r="O772" i="1"/>
  <c r="P772" i="1"/>
  <c r="Q772" i="1"/>
  <c r="R772" i="1"/>
  <c r="H772" i="1"/>
  <c r="H730" i="1"/>
  <c r="S772" i="1" l="1"/>
  <c r="S786" i="1"/>
  <c r="H1722" i="1" l="1"/>
  <c r="O1713" i="1"/>
  <c r="P1713" i="1"/>
  <c r="Q1713" i="1"/>
  <c r="R1713" i="1"/>
  <c r="H1713" i="1"/>
  <c r="O1648" i="1"/>
  <c r="P1648" i="1"/>
  <c r="Q1648" i="1"/>
  <c r="R1648" i="1"/>
  <c r="H1648" i="1"/>
  <c r="S1648" i="1" l="1"/>
  <c r="S1713" i="1"/>
  <c r="H1390" i="1" l="1"/>
  <c r="H1368" i="1"/>
  <c r="H1282" i="1" l="1"/>
  <c r="O1247" i="1" l="1"/>
  <c r="O1221" i="1"/>
  <c r="P1221" i="1"/>
  <c r="Q1221" i="1"/>
  <c r="R1221" i="1"/>
  <c r="H1221" i="1"/>
  <c r="O1273" i="1"/>
  <c r="P1273" i="1"/>
  <c r="Q1273" i="1"/>
  <c r="R1273" i="1"/>
  <c r="O1274" i="1"/>
  <c r="P1274" i="1"/>
  <c r="Q1274" i="1"/>
  <c r="R1274" i="1"/>
  <c r="H1273" i="1"/>
  <c r="O1275" i="1"/>
  <c r="P1275" i="1"/>
  <c r="Q1275" i="1"/>
  <c r="R1275" i="1"/>
  <c r="H1272" i="1"/>
  <c r="H1274" i="1"/>
  <c r="S1221" i="1" l="1"/>
  <c r="S1273" i="1"/>
  <c r="S1275" i="1"/>
  <c r="S1274" i="1"/>
  <c r="O1141" i="1" l="1"/>
  <c r="P1141" i="1"/>
  <c r="Q1141" i="1"/>
  <c r="R1141" i="1"/>
  <c r="H1141" i="1"/>
  <c r="S1141" i="1" l="1"/>
  <c r="O1116" i="1"/>
  <c r="P1116" i="1"/>
  <c r="Q1116" i="1"/>
  <c r="R1116" i="1"/>
  <c r="O1117" i="1"/>
  <c r="P1117" i="1"/>
  <c r="Q1117" i="1"/>
  <c r="R1117" i="1"/>
  <c r="H1116" i="1"/>
  <c r="O1115" i="1"/>
  <c r="P1115" i="1"/>
  <c r="Q1115" i="1"/>
  <c r="R1115" i="1"/>
  <c r="H1115" i="1"/>
  <c r="O1104" i="1"/>
  <c r="P1104" i="1"/>
  <c r="Q1104" i="1"/>
  <c r="R1104" i="1"/>
  <c r="H1104" i="1"/>
  <c r="S1115" i="1" l="1"/>
  <c r="S1104" i="1"/>
  <c r="S1116" i="1"/>
  <c r="S1117" i="1"/>
  <c r="O1096" i="1" l="1"/>
  <c r="P1096" i="1"/>
  <c r="Q1096" i="1"/>
  <c r="R1096" i="1"/>
  <c r="H1096" i="1"/>
  <c r="S1096" i="1" l="1"/>
  <c r="O975" i="1" l="1"/>
  <c r="P975" i="1"/>
  <c r="Q975" i="1"/>
  <c r="R975" i="1"/>
  <c r="H975" i="1"/>
  <c r="S975" i="1" l="1"/>
  <c r="O677" i="1" l="1"/>
  <c r="P677" i="1"/>
  <c r="Q677" i="1"/>
  <c r="R677" i="1"/>
  <c r="O678" i="1"/>
  <c r="P678" i="1"/>
  <c r="Q678" i="1"/>
  <c r="R678" i="1"/>
  <c r="H677" i="1"/>
  <c r="O656" i="1"/>
  <c r="P656" i="1"/>
  <c r="Q656" i="1"/>
  <c r="R656" i="1"/>
  <c r="H656" i="1"/>
  <c r="H626" i="1"/>
  <c r="S656" i="1" l="1"/>
  <c r="S677" i="1"/>
  <c r="S678" i="1"/>
  <c r="O529" i="1" l="1"/>
  <c r="P529" i="1"/>
  <c r="Q529" i="1"/>
  <c r="R529" i="1"/>
  <c r="H529" i="1"/>
  <c r="O517" i="1"/>
  <c r="P517" i="1"/>
  <c r="Q517" i="1"/>
  <c r="R517" i="1"/>
  <c r="H517" i="1"/>
  <c r="S529" i="1" l="1"/>
  <c r="S517" i="1"/>
  <c r="O360" i="1"/>
  <c r="P360" i="1"/>
  <c r="Q360" i="1"/>
  <c r="R360" i="1"/>
  <c r="O361" i="1"/>
  <c r="P361" i="1"/>
  <c r="Q361" i="1"/>
  <c r="R361" i="1"/>
  <c r="H360" i="1"/>
  <c r="H361" i="1"/>
  <c r="O339" i="1"/>
  <c r="P339" i="1"/>
  <c r="Q339" i="1"/>
  <c r="R339" i="1"/>
  <c r="H339" i="1"/>
  <c r="O335" i="1"/>
  <c r="P335" i="1"/>
  <c r="Q335" i="1"/>
  <c r="R335" i="1"/>
  <c r="H335" i="1"/>
  <c r="S360" i="1" l="1"/>
  <c r="S339" i="1"/>
  <c r="S361" i="1"/>
  <c r="S335" i="1"/>
  <c r="O282" i="1" l="1"/>
  <c r="P282" i="1"/>
  <c r="Q282" i="1"/>
  <c r="R282" i="1"/>
  <c r="H282" i="1"/>
  <c r="P244" i="1"/>
  <c r="Q244" i="1"/>
  <c r="R244" i="1"/>
  <c r="O244" i="1"/>
  <c r="H244" i="1"/>
  <c r="H245" i="1"/>
  <c r="S282" i="1" l="1"/>
  <c r="S244" i="1"/>
  <c r="O69" i="1"/>
  <c r="P69" i="1"/>
  <c r="Q69" i="1"/>
  <c r="R69" i="1"/>
  <c r="P70" i="1"/>
  <c r="Q70" i="1"/>
  <c r="R70" i="1"/>
  <c r="H94" i="1"/>
  <c r="O94" i="1"/>
  <c r="P94" i="1"/>
  <c r="Q94" i="1"/>
  <c r="R94" i="1"/>
  <c r="H189" i="1"/>
  <c r="H169" i="1"/>
  <c r="S70" i="1" l="1"/>
  <c r="S94" i="1"/>
  <c r="S69" i="1"/>
  <c r="H95" i="1"/>
  <c r="H96" i="1"/>
  <c r="H97" i="1"/>
  <c r="H98" i="1"/>
  <c r="H99" i="1"/>
  <c r="H100" i="1"/>
  <c r="H101" i="1"/>
  <c r="H102" i="1"/>
  <c r="H103" i="1"/>
  <c r="H104" i="1"/>
  <c r="H14" i="1" l="1"/>
  <c r="N245" i="19" l="1"/>
  <c r="O245" i="19"/>
  <c r="P245" i="19"/>
  <c r="Q245" i="19"/>
  <c r="H245" i="19"/>
  <c r="N208" i="19"/>
  <c r="O208" i="19"/>
  <c r="P208" i="19"/>
  <c r="Q208" i="19"/>
  <c r="H208" i="19"/>
  <c r="N174" i="19"/>
  <c r="O174" i="19"/>
  <c r="P174" i="19"/>
  <c r="Q174" i="19"/>
  <c r="H174" i="19"/>
  <c r="H160" i="19"/>
  <c r="R174" i="19" l="1"/>
  <c r="R208" i="19"/>
  <c r="R245" i="19"/>
  <c r="N103" i="19" l="1"/>
  <c r="O103" i="19"/>
  <c r="P103" i="19"/>
  <c r="Q103" i="19"/>
  <c r="H103" i="19"/>
  <c r="R103" i="19" l="1"/>
  <c r="H1807" i="1"/>
  <c r="H1802" i="1"/>
  <c r="H1798" i="1"/>
  <c r="H1759" i="1"/>
  <c r="O1759" i="1"/>
  <c r="P1759" i="1"/>
  <c r="Q1759" i="1"/>
  <c r="R1759" i="1"/>
  <c r="S1759" i="1" l="1"/>
  <c r="O1664" i="1" l="1"/>
  <c r="P1664" i="1"/>
  <c r="Q1664" i="1"/>
  <c r="R1664" i="1"/>
  <c r="O1665" i="1"/>
  <c r="P1665" i="1"/>
  <c r="Q1665" i="1"/>
  <c r="R1665" i="1"/>
  <c r="H1664" i="1"/>
  <c r="O1749" i="1"/>
  <c r="P1749" i="1"/>
  <c r="Q1749" i="1"/>
  <c r="R1749" i="1"/>
  <c r="H1749" i="1"/>
  <c r="S1664" i="1" l="1"/>
  <c r="S1749" i="1"/>
  <c r="S1665" i="1"/>
  <c r="H1360" i="1" l="1"/>
  <c r="O1309" i="1" l="1"/>
  <c r="P1309" i="1"/>
  <c r="Q1309" i="1"/>
  <c r="R1309" i="1"/>
  <c r="H1309" i="1"/>
  <c r="S1309" i="1" l="1"/>
  <c r="P1253" i="1"/>
  <c r="Q1253" i="1"/>
  <c r="R1253" i="1"/>
  <c r="O1236" i="1"/>
  <c r="P1236" i="1"/>
  <c r="Q1236" i="1"/>
  <c r="R1236" i="1"/>
  <c r="H1236" i="1"/>
  <c r="H1187" i="1"/>
  <c r="H1173" i="1"/>
  <c r="O1169" i="1"/>
  <c r="P1169" i="1"/>
  <c r="Q1169" i="1"/>
  <c r="R1169" i="1"/>
  <c r="H1169" i="1"/>
  <c r="S1236" i="1" l="1"/>
  <c r="S1169" i="1"/>
  <c r="S1253" i="1"/>
  <c r="O1023" i="1" l="1"/>
  <c r="P1023" i="1"/>
  <c r="Q1023" i="1"/>
  <c r="R1023" i="1"/>
  <c r="H1023" i="1"/>
  <c r="O981" i="1"/>
  <c r="P981" i="1"/>
  <c r="Q981" i="1"/>
  <c r="R981" i="1"/>
  <c r="H981" i="1"/>
  <c r="O957" i="1"/>
  <c r="P957" i="1"/>
  <c r="Q957" i="1"/>
  <c r="R957" i="1"/>
  <c r="H957" i="1"/>
  <c r="O934" i="1"/>
  <c r="P934" i="1"/>
  <c r="Q934" i="1"/>
  <c r="R934" i="1"/>
  <c r="H934" i="1"/>
  <c r="S981" i="1" l="1"/>
  <c r="S1023" i="1"/>
  <c r="S934" i="1"/>
  <c r="S957" i="1"/>
  <c r="H1135" i="1" l="1"/>
  <c r="R1152" i="1"/>
  <c r="Q1152" i="1"/>
  <c r="P1152" i="1"/>
  <c r="R1151" i="1"/>
  <c r="Q1151" i="1"/>
  <c r="P1151" i="1"/>
  <c r="R1150" i="1"/>
  <c r="Q1150" i="1"/>
  <c r="P1150" i="1"/>
  <c r="R1149" i="1"/>
  <c r="Q1149" i="1"/>
  <c r="P1149" i="1"/>
  <c r="R1144" i="1"/>
  <c r="Q1144" i="1"/>
  <c r="P1144" i="1"/>
  <c r="R1143" i="1"/>
  <c r="Q1143" i="1"/>
  <c r="P1143" i="1"/>
  <c r="R1142" i="1"/>
  <c r="Q1142" i="1"/>
  <c r="P1142" i="1"/>
  <c r="R1140" i="1"/>
  <c r="Q1140" i="1"/>
  <c r="P1140" i="1"/>
  <c r="R1139" i="1"/>
  <c r="Q1139" i="1"/>
  <c r="P1139" i="1"/>
  <c r="R1138" i="1"/>
  <c r="Q1138" i="1"/>
  <c r="P1138" i="1"/>
  <c r="R1137" i="1"/>
  <c r="Q1137" i="1"/>
  <c r="P1137" i="1"/>
  <c r="R1136" i="1"/>
  <c r="Q1136" i="1"/>
  <c r="P1136" i="1"/>
  <c r="R1135" i="1"/>
  <c r="Q1135" i="1"/>
  <c r="P1135" i="1"/>
  <c r="R1134" i="1"/>
  <c r="Q1134" i="1"/>
  <c r="P1134" i="1"/>
  <c r="R1133" i="1"/>
  <c r="Q1133" i="1"/>
  <c r="P1133" i="1"/>
  <c r="R1132" i="1"/>
  <c r="Q1132" i="1"/>
  <c r="P1132" i="1"/>
  <c r="R1131" i="1"/>
  <c r="Q1131" i="1"/>
  <c r="P1131" i="1"/>
  <c r="R1130" i="1"/>
  <c r="Q1130" i="1"/>
  <c r="P1130" i="1"/>
  <c r="O1130" i="1"/>
  <c r="O1131" i="1"/>
  <c r="O1132" i="1"/>
  <c r="O1133" i="1"/>
  <c r="O1134" i="1"/>
  <c r="O1135" i="1"/>
  <c r="O1136" i="1"/>
  <c r="O1137" i="1"/>
  <c r="O1138" i="1"/>
  <c r="O1139" i="1"/>
  <c r="O1140" i="1"/>
  <c r="O1142" i="1"/>
  <c r="O1143" i="1"/>
  <c r="O1144" i="1"/>
  <c r="O1149" i="1"/>
  <c r="O1150" i="1"/>
  <c r="O1151" i="1"/>
  <c r="O1152" i="1"/>
  <c r="S1130" i="1" l="1"/>
  <c r="S1133" i="1"/>
  <c r="S1137" i="1"/>
  <c r="S1142" i="1"/>
  <c r="S1152" i="1"/>
  <c r="S1136" i="1"/>
  <c r="S1140" i="1"/>
  <c r="S1151" i="1"/>
  <c r="S1139" i="1"/>
  <c r="S1144" i="1"/>
  <c r="S1150" i="1"/>
  <c r="S1131" i="1"/>
  <c r="S1134" i="1"/>
  <c r="S1138" i="1"/>
  <c r="S1143" i="1"/>
  <c r="S1149" i="1"/>
  <c r="S1132" i="1"/>
  <c r="S1135" i="1"/>
  <c r="O1108" i="1"/>
  <c r="P1108" i="1"/>
  <c r="Q1108" i="1"/>
  <c r="R1108" i="1"/>
  <c r="H1108" i="1"/>
  <c r="S1108" i="1" l="1"/>
  <c r="O1088" i="1" l="1"/>
  <c r="P1088" i="1"/>
  <c r="Q1088" i="1"/>
  <c r="R1088" i="1"/>
  <c r="H1088" i="1"/>
  <c r="S1088" i="1" l="1"/>
  <c r="O884" i="1"/>
  <c r="P884" i="1"/>
  <c r="Q884" i="1"/>
  <c r="R884" i="1"/>
  <c r="H884" i="1"/>
  <c r="O828" i="1"/>
  <c r="P828" i="1"/>
  <c r="Q828" i="1"/>
  <c r="R828" i="1"/>
  <c r="O829" i="1"/>
  <c r="P829" i="1"/>
  <c r="Q829" i="1"/>
  <c r="R829" i="1"/>
  <c r="H828" i="1"/>
  <c r="S828" i="1" l="1"/>
  <c r="S829" i="1"/>
  <c r="S884" i="1"/>
  <c r="O750" i="1"/>
  <c r="P750" i="1"/>
  <c r="Q750" i="1"/>
  <c r="R750" i="1"/>
  <c r="H750" i="1"/>
  <c r="H723" i="1"/>
  <c r="S750" i="1" l="1"/>
  <c r="H572" i="1"/>
  <c r="O572" i="1"/>
  <c r="P572" i="1"/>
  <c r="Q572" i="1"/>
  <c r="R572" i="1"/>
  <c r="S572" i="1" l="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401" i="1"/>
  <c r="O402" i="1"/>
  <c r="O403" i="1"/>
  <c r="O404" i="1"/>
  <c r="O405" i="1"/>
  <c r="O406" i="1"/>
  <c r="O407" i="1"/>
  <c r="O408" i="1"/>
  <c r="O414" i="1"/>
  <c r="O415" i="1"/>
  <c r="O416" i="1"/>
  <c r="O417" i="1"/>
  <c r="O418" i="1"/>
  <c r="O419" i="1"/>
  <c r="O420" i="1"/>
  <c r="O421" i="1"/>
  <c r="O422" i="1"/>
  <c r="O423" i="1"/>
  <c r="O424" i="1"/>
  <c r="O425" i="1"/>
  <c r="O426" i="1"/>
  <c r="O427" i="1"/>
  <c r="O428" i="1"/>
  <c r="O429" i="1"/>
  <c r="O430" i="1"/>
  <c r="O431" i="1"/>
  <c r="O432" i="1"/>
  <c r="O487" i="1"/>
  <c r="O433" i="1"/>
  <c r="O434" i="1"/>
  <c r="O435" i="1"/>
  <c r="O436" i="1"/>
  <c r="O437" i="1"/>
  <c r="O438" i="1"/>
  <c r="O439" i="1"/>
  <c r="O440" i="1"/>
  <c r="O441" i="1"/>
  <c r="O442" i="1"/>
  <c r="O443" i="1"/>
  <c r="O444" i="1"/>
  <c r="O445" i="1"/>
  <c r="O446" i="1"/>
  <c r="O447" i="1"/>
  <c r="O448" i="1"/>
  <c r="O449" i="1"/>
  <c r="O450" i="1"/>
  <c r="O451" i="1"/>
  <c r="O452"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8" i="1"/>
  <c r="O489" i="1"/>
  <c r="O490"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8" i="1"/>
  <c r="O519" i="1"/>
  <c r="O520" i="1"/>
  <c r="O521" i="1"/>
  <c r="O522" i="1"/>
  <c r="O523" i="1"/>
  <c r="O524" i="1"/>
  <c r="O525" i="1"/>
  <c r="O526" i="1"/>
  <c r="O527" i="1"/>
  <c r="O528" i="1"/>
  <c r="O530" i="1"/>
  <c r="O531" i="1"/>
  <c r="O532" i="1"/>
  <c r="O533" i="1"/>
  <c r="O534" i="1"/>
  <c r="O535" i="1"/>
  <c r="O536" i="1"/>
  <c r="O537" i="1"/>
  <c r="O538" i="1"/>
  <c r="O539" i="1"/>
  <c r="O540" i="1"/>
  <c r="O541" i="1"/>
  <c r="O542" i="1"/>
  <c r="O543" i="1"/>
  <c r="O544" i="1"/>
  <c r="O545" i="1"/>
  <c r="O546" i="1"/>
  <c r="H315" i="1" l="1"/>
  <c r="O270" i="1" l="1"/>
  <c r="P270" i="1"/>
  <c r="Q270" i="1"/>
  <c r="R270" i="1"/>
  <c r="O271" i="1"/>
  <c r="P271" i="1"/>
  <c r="Q271" i="1"/>
  <c r="R271" i="1"/>
  <c r="H269" i="1"/>
  <c r="H270" i="1"/>
  <c r="H55" i="1"/>
  <c r="S270" i="1" l="1"/>
  <c r="S271" i="1"/>
  <c r="H167" i="1" l="1"/>
  <c r="H168" i="1"/>
  <c r="O89" i="1" l="1"/>
  <c r="P89" i="1"/>
  <c r="Q89" i="1"/>
  <c r="R89" i="1"/>
  <c r="H89" i="1"/>
  <c r="P102" i="1"/>
  <c r="Q102" i="1"/>
  <c r="R102" i="1"/>
  <c r="O102" i="1"/>
  <c r="S89" i="1" l="1"/>
  <c r="S102" i="1"/>
  <c r="P15" i="19" l="1"/>
  <c r="P16" i="19"/>
  <c r="P17" i="19"/>
  <c r="P18" i="19"/>
  <c r="P20" i="19"/>
  <c r="P21" i="19"/>
  <c r="P22" i="19"/>
  <c r="P76" i="19"/>
  <c r="P77" i="19"/>
  <c r="P78" i="19"/>
  <c r="P79" i="19"/>
  <c r="P80" i="19"/>
  <c r="P81" i="19"/>
  <c r="P82" i="19"/>
  <c r="P83" i="19"/>
  <c r="P84" i="19"/>
  <c r="P85" i="19"/>
  <c r="P86" i="19"/>
  <c r="P87" i="19"/>
  <c r="P88" i="19"/>
  <c r="P89" i="19"/>
  <c r="P90" i="19"/>
  <c r="P91" i="19"/>
  <c r="P92" i="19"/>
  <c r="P93" i="19"/>
  <c r="P94" i="19"/>
  <c r="P95" i="19"/>
  <c r="P96" i="19"/>
  <c r="P97" i="19"/>
  <c r="P98" i="19"/>
  <c r="P100" i="19"/>
  <c r="P101" i="19"/>
  <c r="P123" i="19"/>
  <c r="P102" i="19"/>
  <c r="P104" i="19"/>
  <c r="P105" i="19"/>
  <c r="P106" i="19"/>
  <c r="P107" i="19"/>
  <c r="P109" i="19"/>
  <c r="P108" i="19"/>
  <c r="P110" i="19"/>
  <c r="P111" i="19"/>
  <c r="P112" i="19"/>
  <c r="P113" i="19"/>
  <c r="P114" i="19"/>
  <c r="P115" i="19"/>
  <c r="P116" i="19"/>
  <c r="P117" i="19"/>
  <c r="P126" i="19"/>
  <c r="P127" i="19"/>
  <c r="P128" i="19"/>
  <c r="P129" i="19"/>
  <c r="P130" i="19"/>
  <c r="P132" i="19"/>
  <c r="P133" i="19"/>
  <c r="P134" i="19"/>
  <c r="P135" i="19"/>
  <c r="P136" i="19"/>
  <c r="P137" i="19"/>
  <c r="P138" i="19"/>
  <c r="P139" i="19"/>
  <c r="P140" i="19"/>
  <c r="P141" i="19"/>
  <c r="P142" i="19"/>
  <c r="P143" i="19"/>
  <c r="P144" i="19"/>
  <c r="P145" i="19"/>
  <c r="P146" i="19"/>
  <c r="P147" i="19"/>
  <c r="P148" i="19"/>
  <c r="P149" i="19"/>
  <c r="P150" i="19"/>
  <c r="P151" i="19"/>
  <c r="P152" i="19"/>
  <c r="P154" i="19"/>
  <c r="P155" i="19"/>
  <c r="P156" i="19"/>
  <c r="P157" i="19"/>
  <c r="P158" i="19"/>
  <c r="P159" i="19"/>
  <c r="P203" i="19"/>
  <c r="P171" i="19"/>
  <c r="P172" i="19"/>
  <c r="P173" i="19"/>
  <c r="P175" i="19"/>
  <c r="P176" i="19"/>
  <c r="P177" i="19"/>
  <c r="P178" i="19"/>
  <c r="P179" i="19"/>
  <c r="P180" i="19"/>
  <c r="P181" i="19"/>
  <c r="P182" i="19"/>
  <c r="P183" i="19"/>
  <c r="P184" i="19"/>
  <c r="P185" i="19"/>
  <c r="P186" i="19"/>
  <c r="P187" i="19"/>
  <c r="P188" i="19"/>
  <c r="P189" i="19"/>
  <c r="P190" i="19"/>
  <c r="P191" i="19"/>
  <c r="P192" i="19"/>
  <c r="P193" i="19"/>
  <c r="P194" i="19"/>
  <c r="P195" i="19"/>
  <c r="P207" i="19"/>
  <c r="P209" i="19"/>
  <c r="P210" i="19"/>
  <c r="P211" i="19"/>
  <c r="P212" i="19"/>
  <c r="P213" i="19"/>
  <c r="P214" i="19"/>
  <c r="P215" i="19"/>
  <c r="P216" i="19"/>
  <c r="P217" i="19"/>
  <c r="P218" i="19"/>
  <c r="P219" i="19"/>
  <c r="P220" i="19"/>
  <c r="P221" i="19"/>
  <c r="P222" i="19"/>
  <c r="P223" i="19"/>
  <c r="P224" i="19"/>
  <c r="P225" i="19"/>
  <c r="P227" i="19"/>
  <c r="P228" i="19"/>
  <c r="P229" i="19"/>
  <c r="P230" i="19"/>
  <c r="P231" i="19"/>
  <c r="P232" i="19"/>
  <c r="P233" i="19"/>
  <c r="P234" i="19"/>
  <c r="P235" i="19"/>
  <c r="P244" i="19"/>
  <c r="P246" i="19"/>
  <c r="H109" i="19"/>
  <c r="N109" i="19"/>
  <c r="O109" i="19"/>
  <c r="Q109" i="19"/>
  <c r="R109" i="19" l="1"/>
  <c r="N15" i="19"/>
  <c r="O15" i="19"/>
  <c r="Q15" i="19"/>
  <c r="N16" i="19"/>
  <c r="O16" i="19"/>
  <c r="Q16" i="19"/>
  <c r="N17" i="19"/>
  <c r="O17" i="19"/>
  <c r="Q17" i="19"/>
  <c r="N18" i="19"/>
  <c r="O18" i="19"/>
  <c r="Q18" i="19"/>
  <c r="H15" i="19"/>
  <c r="H16" i="19"/>
  <c r="H17" i="19"/>
  <c r="H18" i="19"/>
  <c r="R15" i="19" l="1"/>
  <c r="R17" i="19"/>
  <c r="R18" i="19"/>
  <c r="R16" i="19"/>
  <c r="F29" i="7" l="1"/>
  <c r="F5" i="7"/>
  <c r="F6" i="7"/>
  <c r="F7" i="7"/>
  <c r="F8" i="7"/>
  <c r="F9" i="7"/>
  <c r="F10" i="7"/>
  <c r="F11" i="7"/>
  <c r="F12" i="7"/>
  <c r="F13" i="7"/>
  <c r="F14" i="7"/>
  <c r="F15" i="7"/>
  <c r="F16" i="7"/>
  <c r="F17" i="7"/>
  <c r="F18" i="7"/>
  <c r="F19" i="7"/>
  <c r="F20" i="7"/>
  <c r="F21" i="7"/>
  <c r="F22" i="7"/>
  <c r="F23" i="7"/>
  <c r="F24" i="7"/>
  <c r="F25" i="7"/>
  <c r="F26" i="7"/>
  <c r="F27" i="7"/>
  <c r="F28" i="7"/>
  <c r="F4" i="7"/>
  <c r="I4" i="14" l="1"/>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90" i="14"/>
  <c r="I91" i="14"/>
  <c r="I92" i="14"/>
  <c r="I93" i="14"/>
  <c r="I94" i="14"/>
  <c r="I95" i="14"/>
  <c r="I96" i="14"/>
  <c r="I97" i="14"/>
  <c r="I98" i="14"/>
  <c r="I99" i="14"/>
  <c r="I100" i="14"/>
  <c r="I101" i="14"/>
  <c r="I102" i="14"/>
  <c r="I103" i="14"/>
  <c r="I104" i="14"/>
  <c r="I105" i="14"/>
  <c r="I106" i="14"/>
  <c r="I107" i="14"/>
  <c r="I108" i="14"/>
  <c r="I109" i="14"/>
  <c r="I110" i="14"/>
  <c r="I111" i="14"/>
  <c r="I112" i="14"/>
  <c r="I113" i="14"/>
  <c r="I114" i="14"/>
  <c r="I115" i="14"/>
  <c r="I116" i="14"/>
  <c r="I117" i="14"/>
  <c r="I118" i="14"/>
  <c r="I119" i="14"/>
  <c r="I120" i="14"/>
  <c r="I121" i="14"/>
  <c r="I122" i="14"/>
  <c r="I123" i="14"/>
  <c r="I124" i="14"/>
  <c r="I125" i="14"/>
  <c r="I126" i="14"/>
  <c r="I127" i="14"/>
  <c r="I128" i="14"/>
  <c r="I129" i="14"/>
  <c r="I130" i="14"/>
  <c r="I131" i="14"/>
  <c r="I132" i="14"/>
  <c r="I133" i="14"/>
  <c r="I134" i="14"/>
  <c r="I135" i="14"/>
  <c r="I136" i="14"/>
  <c r="I137" i="14"/>
  <c r="I138" i="14"/>
  <c r="I139" i="14"/>
  <c r="I140" i="14"/>
  <c r="I141" i="14"/>
  <c r="I142" i="14"/>
  <c r="I143" i="14"/>
  <c r="I144" i="14"/>
  <c r="I145" i="14"/>
  <c r="I146" i="14"/>
  <c r="I147" i="14"/>
  <c r="I148" i="14"/>
  <c r="I149" i="14"/>
  <c r="I150" i="14"/>
  <c r="I151" i="14"/>
  <c r="I152" i="14"/>
  <c r="I153" i="14"/>
  <c r="I154" i="14"/>
  <c r="I155" i="14"/>
  <c r="I156" i="14"/>
  <c r="I157" i="14"/>
  <c r="I158" i="14"/>
  <c r="I159" i="14"/>
  <c r="I160" i="14"/>
  <c r="I161" i="14"/>
  <c r="I162" i="14"/>
  <c r="I163" i="14"/>
  <c r="I164" i="14"/>
  <c r="I165" i="14"/>
  <c r="I166" i="14"/>
  <c r="I167" i="14"/>
  <c r="I168" i="14"/>
  <c r="I169" i="14"/>
  <c r="I170" i="14"/>
  <c r="I171" i="14"/>
  <c r="I172" i="14"/>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72" i="14"/>
  <c r="H73" i="14"/>
  <c r="H74" i="14"/>
  <c r="H75" i="14"/>
  <c r="H76" i="14"/>
  <c r="H77" i="14"/>
  <c r="H78" i="14"/>
  <c r="H79"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105" i="14"/>
  <c r="H106" i="14"/>
  <c r="H107" i="14"/>
  <c r="H108" i="14"/>
  <c r="H109" i="14"/>
  <c r="H110" i="14"/>
  <c r="H111" i="14"/>
  <c r="H112" i="14"/>
  <c r="H113" i="14"/>
  <c r="H114" i="14"/>
  <c r="H115" i="14"/>
  <c r="H116" i="14"/>
  <c r="H117" i="14"/>
  <c r="H118" i="14"/>
  <c r="H119" i="14"/>
  <c r="H120" i="14"/>
  <c r="H121" i="14"/>
  <c r="H122" i="14"/>
  <c r="H123" i="14"/>
  <c r="H124" i="14"/>
  <c r="H125" i="14"/>
  <c r="H126" i="14"/>
  <c r="H127" i="14"/>
  <c r="H128" i="14"/>
  <c r="H129" i="14"/>
  <c r="H130" i="14"/>
  <c r="H131" i="14"/>
  <c r="H132" i="14"/>
  <c r="H133" i="14"/>
  <c r="H134" i="14"/>
  <c r="H135" i="14"/>
  <c r="H136" i="14"/>
  <c r="H137" i="14"/>
  <c r="H138" i="14"/>
  <c r="H139" i="14"/>
  <c r="H140" i="14"/>
  <c r="H141" i="14"/>
  <c r="H142" i="14"/>
  <c r="H143" i="14"/>
  <c r="H144" i="14"/>
  <c r="H145" i="14"/>
  <c r="H146" i="14"/>
  <c r="H147" i="14"/>
  <c r="H148" i="14"/>
  <c r="H149" i="14"/>
  <c r="H150" i="14"/>
  <c r="H151" i="14"/>
  <c r="H152" i="14"/>
  <c r="H153" i="14"/>
  <c r="H154" i="14"/>
  <c r="H155" i="14"/>
  <c r="H156" i="14"/>
  <c r="H157" i="14"/>
  <c r="H158" i="14"/>
  <c r="H159" i="14"/>
  <c r="H160" i="14"/>
  <c r="H161" i="14"/>
  <c r="H162" i="14"/>
  <c r="H163" i="14"/>
  <c r="H164" i="14"/>
  <c r="H165" i="14"/>
  <c r="H166" i="14"/>
  <c r="H167" i="14"/>
  <c r="H168" i="14"/>
  <c r="H169" i="14"/>
  <c r="H170" i="14"/>
  <c r="H171" i="14"/>
  <c r="H172" i="14"/>
  <c r="I3" i="14"/>
  <c r="H3" i="14"/>
  <c r="H4" i="16" l="1"/>
  <c r="H5" i="16"/>
  <c r="H6" i="16"/>
  <c r="H7" i="16"/>
  <c r="H8" i="16"/>
  <c r="H9" i="16"/>
  <c r="H10" i="16"/>
  <c r="H11" i="16"/>
  <c r="H12" i="16"/>
  <c r="H13" i="16"/>
  <c r="H14" i="16"/>
  <c r="H15" i="16"/>
  <c r="H16" i="16"/>
  <c r="H17" i="16"/>
  <c r="H18" i="16"/>
  <c r="H19" i="16"/>
  <c r="H20" i="16"/>
  <c r="H21" i="16"/>
  <c r="H22" i="16"/>
  <c r="H23" i="16"/>
  <c r="H24" i="16"/>
  <c r="H25" i="16"/>
  <c r="H26" i="16"/>
  <c r="H27" i="16"/>
  <c r="H28" i="16"/>
  <c r="H3" i="16"/>
  <c r="H4" i="13"/>
  <c r="H5" i="13"/>
  <c r="H6" i="13"/>
  <c r="H7" i="13"/>
  <c r="H8" i="13"/>
  <c r="H9" i="13"/>
  <c r="H10" i="13"/>
  <c r="H11" i="13"/>
  <c r="H12" i="13"/>
  <c r="H13" i="13"/>
  <c r="H14" i="13"/>
  <c r="H15" i="13"/>
  <c r="H16" i="13"/>
  <c r="H17" i="13"/>
  <c r="H18" i="13"/>
  <c r="H19" i="13"/>
  <c r="H20" i="13"/>
  <c r="H21" i="13"/>
  <c r="H22" i="13"/>
  <c r="H23" i="13"/>
  <c r="H24" i="13"/>
  <c r="H25" i="13"/>
  <c r="H26" i="13"/>
  <c r="H27" i="13"/>
  <c r="H28" i="13"/>
  <c r="H3" i="13"/>
  <c r="O587" i="1" l="1"/>
  <c r="P587" i="1"/>
  <c r="Q587" i="1"/>
  <c r="R587" i="1"/>
  <c r="S587" i="1" l="1"/>
  <c r="O972" i="1"/>
  <c r="P972" i="1"/>
  <c r="Q972" i="1"/>
  <c r="R972" i="1"/>
  <c r="O973" i="1"/>
  <c r="P973" i="1"/>
  <c r="Q973" i="1"/>
  <c r="R973" i="1"/>
  <c r="O974" i="1"/>
  <c r="P974" i="1"/>
  <c r="Q974" i="1"/>
  <c r="R974" i="1"/>
  <c r="H972" i="1"/>
  <c r="H973" i="1"/>
  <c r="H974" i="1"/>
  <c r="S973" i="1" l="1"/>
  <c r="S974" i="1"/>
  <c r="S972" i="1"/>
  <c r="O1153" i="1" l="1"/>
  <c r="P1153" i="1"/>
  <c r="Q1153" i="1"/>
  <c r="R1153" i="1"/>
  <c r="H1152" i="1"/>
  <c r="H1153" i="1"/>
  <c r="S1153" i="1" l="1"/>
  <c r="O1752" i="1" l="1"/>
  <c r="P1752" i="1"/>
  <c r="Q1752" i="1"/>
  <c r="R1752" i="1"/>
  <c r="O1753" i="1"/>
  <c r="P1753" i="1"/>
  <c r="Q1753" i="1"/>
  <c r="R1753" i="1"/>
  <c r="O1758" i="1"/>
  <c r="P1758" i="1"/>
  <c r="Q1758" i="1"/>
  <c r="R1758" i="1"/>
  <c r="H1758" i="1"/>
  <c r="H1760" i="1"/>
  <c r="S1758" i="1" l="1"/>
  <c r="S1753" i="1"/>
  <c r="S1752" i="1"/>
  <c r="O754" i="1" l="1"/>
  <c r="P754" i="1"/>
  <c r="Q754" i="1"/>
  <c r="R754" i="1"/>
  <c r="O755" i="1"/>
  <c r="P755" i="1"/>
  <c r="Q755" i="1"/>
  <c r="R755" i="1"/>
  <c r="H754" i="1"/>
  <c r="O1901" i="1"/>
  <c r="P1901" i="1"/>
  <c r="Q1901" i="1"/>
  <c r="R1901" i="1"/>
  <c r="H1821" i="1"/>
  <c r="S1901" i="1" l="1"/>
  <c r="S755" i="1"/>
  <c r="S754" i="1"/>
  <c r="H437" i="1" l="1"/>
  <c r="P437" i="1"/>
  <c r="Q437" i="1"/>
  <c r="R437" i="1"/>
  <c r="P518" i="1"/>
  <c r="Q518" i="1"/>
  <c r="R518" i="1"/>
  <c r="H518" i="1"/>
  <c r="P492" i="1"/>
  <c r="Q492" i="1"/>
  <c r="R492" i="1"/>
  <c r="H492" i="1"/>
  <c r="P483" i="1"/>
  <c r="Q483" i="1"/>
  <c r="R483" i="1"/>
  <c r="P484" i="1"/>
  <c r="Q484" i="1"/>
  <c r="R484" i="1"/>
  <c r="H483" i="1"/>
  <c r="H484" i="1"/>
  <c r="P468" i="1"/>
  <c r="Q468" i="1"/>
  <c r="R468" i="1"/>
  <c r="P469" i="1"/>
  <c r="Q469" i="1"/>
  <c r="R469" i="1"/>
  <c r="P470" i="1"/>
  <c r="Q470" i="1"/>
  <c r="R470" i="1"/>
  <c r="H468" i="1"/>
  <c r="P424" i="1"/>
  <c r="Q424" i="1"/>
  <c r="R424" i="1"/>
  <c r="P425" i="1"/>
  <c r="Q425" i="1"/>
  <c r="R425" i="1"/>
  <c r="H424" i="1"/>
  <c r="H425" i="1"/>
  <c r="P420" i="1"/>
  <c r="Q420" i="1"/>
  <c r="R420" i="1"/>
  <c r="H420" i="1"/>
  <c r="S437" i="1" l="1"/>
  <c r="S483" i="1"/>
  <c r="S469" i="1"/>
  <c r="S518" i="1"/>
  <c r="S484" i="1"/>
  <c r="S492" i="1"/>
  <c r="S468" i="1"/>
  <c r="S470" i="1"/>
  <c r="S425" i="1"/>
  <c r="S420" i="1"/>
  <c r="S424" i="1"/>
  <c r="H743" i="1" l="1"/>
  <c r="H133" i="1" l="1"/>
  <c r="H134" i="1"/>
  <c r="H1265" i="1" l="1"/>
  <c r="H1264" i="1"/>
  <c r="O1256" i="1"/>
  <c r="P1256" i="1"/>
  <c r="Q1256" i="1"/>
  <c r="R1256" i="1"/>
  <c r="O1257" i="1"/>
  <c r="P1257" i="1"/>
  <c r="Q1257" i="1"/>
  <c r="R1257" i="1"/>
  <c r="H1254" i="1"/>
  <c r="H1255" i="1"/>
  <c r="H1256" i="1"/>
  <c r="H1257" i="1"/>
  <c r="O1239" i="1"/>
  <c r="O1240" i="1"/>
  <c r="O1241" i="1"/>
  <c r="H1239" i="1"/>
  <c r="H1240" i="1"/>
  <c r="O1237" i="1"/>
  <c r="P1237" i="1"/>
  <c r="Q1237" i="1"/>
  <c r="R1237" i="1"/>
  <c r="O1238" i="1"/>
  <c r="P1238" i="1"/>
  <c r="Q1238" i="1"/>
  <c r="R1238" i="1"/>
  <c r="H1237" i="1"/>
  <c r="H1238" i="1"/>
  <c r="H1235" i="1"/>
  <c r="H1215" i="1"/>
  <c r="H1216" i="1"/>
  <c r="H1208" i="1"/>
  <c r="H1200" i="1"/>
  <c r="H1201" i="1"/>
  <c r="H1157" i="1"/>
  <c r="H1159" i="1"/>
  <c r="O1276" i="1"/>
  <c r="P1276" i="1"/>
  <c r="Q1276" i="1"/>
  <c r="R1276" i="1"/>
  <c r="O1277" i="1"/>
  <c r="P1277" i="1"/>
  <c r="Q1277" i="1"/>
  <c r="R1277" i="1"/>
  <c r="H1275" i="1"/>
  <c r="O1253" i="1"/>
  <c r="O1254" i="1"/>
  <c r="P1254" i="1"/>
  <c r="Q1254" i="1"/>
  <c r="R1254" i="1"/>
  <c r="O1248" i="1"/>
  <c r="O1249" i="1"/>
  <c r="O1250" i="1"/>
  <c r="P1250" i="1"/>
  <c r="Q1250" i="1"/>
  <c r="R1250" i="1"/>
  <c r="H1249" i="1"/>
  <c r="H1250" i="1"/>
  <c r="O1251" i="1"/>
  <c r="P1251" i="1"/>
  <c r="Q1251" i="1"/>
  <c r="R1251" i="1"/>
  <c r="O1255" i="1"/>
  <c r="P1255" i="1"/>
  <c r="Q1255" i="1"/>
  <c r="R1255" i="1"/>
  <c r="O1242" i="1"/>
  <c r="O1243" i="1"/>
  <c r="O1244" i="1"/>
  <c r="O1245" i="1"/>
  <c r="H1241" i="1"/>
  <c r="H1227" i="1"/>
  <c r="O1163" i="1"/>
  <c r="P1163" i="1"/>
  <c r="Q1163" i="1"/>
  <c r="R1163" i="1"/>
  <c r="O1164" i="1"/>
  <c r="P1164" i="1"/>
  <c r="Q1164" i="1"/>
  <c r="R1164" i="1"/>
  <c r="O1165" i="1"/>
  <c r="P1165" i="1"/>
  <c r="Q1165" i="1"/>
  <c r="R1165" i="1"/>
  <c r="O1166" i="1"/>
  <c r="P1166" i="1"/>
  <c r="Q1166" i="1"/>
  <c r="R1166" i="1"/>
  <c r="O1167" i="1"/>
  <c r="P1167" i="1"/>
  <c r="Q1167" i="1"/>
  <c r="R1167" i="1"/>
  <c r="O1168" i="1"/>
  <c r="P1168" i="1"/>
  <c r="Q1168" i="1"/>
  <c r="R1168" i="1"/>
  <c r="H1164" i="1"/>
  <c r="H1165" i="1"/>
  <c r="S1256" i="1" l="1"/>
  <c r="S1238" i="1"/>
  <c r="S1237" i="1"/>
  <c r="S1257" i="1"/>
  <c r="S1168" i="1"/>
  <c r="S1277" i="1"/>
  <c r="S1276" i="1"/>
  <c r="S1250" i="1"/>
  <c r="S1251" i="1"/>
  <c r="S1255" i="1"/>
  <c r="S1254" i="1"/>
  <c r="S1163" i="1"/>
  <c r="S1166" i="1"/>
  <c r="S1165" i="1"/>
  <c r="S1164" i="1"/>
  <c r="S1167" i="1"/>
  <c r="O1159" i="1" l="1"/>
  <c r="P1159" i="1"/>
  <c r="Q1159" i="1"/>
  <c r="R1159" i="1"/>
  <c r="O1160" i="1"/>
  <c r="P1160" i="1"/>
  <c r="Q1160" i="1"/>
  <c r="R1160" i="1"/>
  <c r="S1160" i="1" l="1"/>
  <c r="S1159" i="1"/>
  <c r="O1666" i="1" l="1"/>
  <c r="P1666" i="1"/>
  <c r="Q1666" i="1"/>
  <c r="R1666" i="1"/>
  <c r="O1667" i="1"/>
  <c r="P1667" i="1"/>
  <c r="Q1667" i="1"/>
  <c r="R1667" i="1"/>
  <c r="H1665" i="1"/>
  <c r="H1666" i="1"/>
  <c r="H1667" i="1"/>
  <c r="O1663" i="1"/>
  <c r="P1663" i="1"/>
  <c r="Q1663" i="1"/>
  <c r="R1663" i="1"/>
  <c r="H1663" i="1"/>
  <c r="O1651" i="1"/>
  <c r="P1651" i="1"/>
  <c r="Q1651" i="1"/>
  <c r="R1651" i="1"/>
  <c r="O1652" i="1"/>
  <c r="P1652" i="1"/>
  <c r="Q1652" i="1"/>
  <c r="R1652" i="1"/>
  <c r="H1649" i="1"/>
  <c r="O1649" i="1"/>
  <c r="P1649" i="1"/>
  <c r="Q1649" i="1"/>
  <c r="R1649" i="1"/>
  <c r="O1635" i="1"/>
  <c r="P1635" i="1"/>
  <c r="Q1635" i="1"/>
  <c r="R1635" i="1"/>
  <c r="O1636" i="1"/>
  <c r="P1636" i="1"/>
  <c r="Q1636" i="1"/>
  <c r="R1636" i="1"/>
  <c r="H1635" i="1"/>
  <c r="H1636" i="1"/>
  <c r="S1649" i="1" l="1"/>
  <c r="S1667" i="1"/>
  <c r="S1635" i="1"/>
  <c r="S1666" i="1"/>
  <c r="S1663" i="1"/>
  <c r="S1652" i="1"/>
  <c r="S1651" i="1"/>
  <c r="S1636" i="1"/>
  <c r="O1479" i="1" l="1"/>
  <c r="P1479" i="1"/>
  <c r="Q1479" i="1"/>
  <c r="R1479" i="1"/>
  <c r="O1480" i="1"/>
  <c r="P1480" i="1"/>
  <c r="Q1480" i="1"/>
  <c r="R1480" i="1"/>
  <c r="H1479" i="1"/>
  <c r="H1480" i="1"/>
  <c r="O1447" i="1"/>
  <c r="P1447" i="1"/>
  <c r="Q1447" i="1"/>
  <c r="R1447" i="1"/>
  <c r="O1448" i="1"/>
  <c r="P1448" i="1"/>
  <c r="Q1448" i="1"/>
  <c r="R1448" i="1"/>
  <c r="H1483" i="1"/>
  <c r="H1484" i="1"/>
  <c r="S1447" i="1" l="1"/>
  <c r="S1480" i="1"/>
  <c r="S1479" i="1"/>
  <c r="S1448" i="1"/>
  <c r="H1413" i="1" l="1"/>
  <c r="H1412" i="1"/>
  <c r="H1292" i="1" l="1"/>
  <c r="O1101" i="1" l="1"/>
  <c r="P1101" i="1"/>
  <c r="Q1101" i="1"/>
  <c r="R1101" i="1"/>
  <c r="H1101" i="1"/>
  <c r="H1102" i="1"/>
  <c r="O1086" i="1"/>
  <c r="P1086" i="1"/>
  <c r="Q1086" i="1"/>
  <c r="R1086" i="1"/>
  <c r="O1079" i="1"/>
  <c r="P1079" i="1"/>
  <c r="Q1079" i="1"/>
  <c r="R1079" i="1"/>
  <c r="O1080" i="1"/>
  <c r="P1080" i="1"/>
  <c r="Q1080" i="1"/>
  <c r="R1080" i="1"/>
  <c r="O1081" i="1"/>
  <c r="P1081" i="1"/>
  <c r="Q1081" i="1"/>
  <c r="R1081" i="1"/>
  <c r="H1086" i="1"/>
  <c r="H1079" i="1"/>
  <c r="H1080" i="1"/>
  <c r="O1078" i="1"/>
  <c r="P1078" i="1"/>
  <c r="Q1078" i="1"/>
  <c r="R1078" i="1"/>
  <c r="O1082" i="1"/>
  <c r="P1082" i="1"/>
  <c r="Q1082" i="1"/>
  <c r="R1082" i="1"/>
  <c r="H1078" i="1"/>
  <c r="S1079" i="1" l="1"/>
  <c r="S1101" i="1"/>
  <c r="S1082" i="1"/>
  <c r="S1081" i="1"/>
  <c r="S1078" i="1"/>
  <c r="S1080" i="1"/>
  <c r="S1086" i="1"/>
  <c r="H868" i="1" l="1"/>
  <c r="H845" i="1"/>
  <c r="H3" i="1" l="1"/>
  <c r="H4" i="1"/>
  <c r="H5" i="1"/>
  <c r="H6" i="1"/>
  <c r="H7" i="1"/>
  <c r="H8" i="1"/>
  <c r="H9" i="1"/>
  <c r="H10" i="1"/>
  <c r="H11" i="1"/>
  <c r="H12" i="1"/>
  <c r="H13" i="1"/>
  <c r="H15" i="1"/>
  <c r="H16" i="1"/>
  <c r="H17" i="1"/>
  <c r="H18" i="1"/>
  <c r="H19" i="1"/>
  <c r="H37" i="1"/>
  <c r="H20" i="1"/>
  <c r="H21" i="1"/>
  <c r="H22" i="1"/>
  <c r="H23" i="1"/>
  <c r="H24" i="1"/>
  <c r="H25" i="1"/>
  <c r="H26" i="1"/>
  <c r="H27" i="1"/>
  <c r="H28" i="1"/>
  <c r="H29" i="1"/>
  <c r="H30" i="1"/>
  <c r="H49" i="1"/>
  <c r="H31" i="1"/>
  <c r="H32" i="1"/>
  <c r="H33" i="1"/>
  <c r="H34" i="1"/>
  <c r="H35" i="1"/>
  <c r="H36" i="1"/>
  <c r="H38" i="1"/>
  <c r="H39" i="1"/>
  <c r="H40" i="1"/>
  <c r="H41" i="1"/>
  <c r="H42" i="1"/>
  <c r="H43" i="1"/>
  <c r="H44" i="1"/>
  <c r="H45" i="1"/>
  <c r="H46" i="1"/>
  <c r="H47" i="1"/>
  <c r="H48" i="1"/>
  <c r="H51" i="1"/>
  <c r="H52" i="1"/>
  <c r="H53" i="1"/>
  <c r="H54" i="1"/>
  <c r="H56" i="1"/>
  <c r="H57" i="1"/>
  <c r="H58" i="1"/>
  <c r="H59" i="1"/>
  <c r="H60" i="1"/>
  <c r="H61" i="1"/>
  <c r="H62" i="1"/>
  <c r="H63" i="1"/>
  <c r="H64" i="1"/>
  <c r="H65" i="1"/>
  <c r="H66" i="1"/>
  <c r="H67" i="1"/>
  <c r="H68" i="1"/>
  <c r="H70" i="1"/>
  <c r="H71" i="1"/>
  <c r="H72" i="1"/>
  <c r="H73" i="1"/>
  <c r="H74" i="1"/>
  <c r="H75" i="1"/>
  <c r="H76" i="1"/>
  <c r="H77" i="1"/>
  <c r="H78" i="1"/>
  <c r="H79" i="1"/>
  <c r="H80" i="1"/>
  <c r="H81" i="1"/>
  <c r="H82" i="1"/>
  <c r="H83" i="1"/>
  <c r="H84" i="1"/>
  <c r="H85" i="1"/>
  <c r="H87" i="1"/>
  <c r="H88" i="1"/>
  <c r="H90" i="1"/>
  <c r="H91" i="1"/>
  <c r="H92" i="1"/>
  <c r="H93" i="1"/>
  <c r="H105" i="1"/>
  <c r="H106" i="1"/>
  <c r="H131" i="1"/>
  <c r="H107" i="1"/>
  <c r="H108" i="1"/>
  <c r="H109" i="1"/>
  <c r="H110" i="1"/>
  <c r="H111" i="1"/>
  <c r="H112" i="1"/>
  <c r="H113" i="1"/>
  <c r="H114" i="1"/>
  <c r="H115" i="1"/>
  <c r="H116" i="1"/>
  <c r="H117" i="1"/>
  <c r="H118" i="1"/>
  <c r="H119" i="1"/>
  <c r="H120" i="1"/>
  <c r="H121" i="1"/>
  <c r="H122" i="1"/>
  <c r="H123" i="1"/>
  <c r="H124" i="1"/>
  <c r="H125" i="1"/>
  <c r="H126" i="1"/>
  <c r="H127" i="1"/>
  <c r="H128" i="1"/>
  <c r="H129" i="1"/>
  <c r="H130" i="1"/>
  <c r="H132"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70" i="1"/>
  <c r="H171" i="1"/>
  <c r="H172" i="1"/>
  <c r="H173" i="1"/>
  <c r="H199" i="1"/>
  <c r="H174" i="1"/>
  <c r="H175" i="1"/>
  <c r="H176" i="1"/>
  <c r="H179" i="1"/>
  <c r="H180" i="1"/>
  <c r="H181" i="1"/>
  <c r="H182" i="1"/>
  <c r="H183" i="1"/>
  <c r="H184" i="1"/>
  <c r="H185" i="1"/>
  <c r="H186" i="1"/>
  <c r="H187" i="1"/>
  <c r="H188" i="1"/>
  <c r="H198" i="1"/>
  <c r="H213" i="1"/>
  <c r="H190" i="1"/>
  <c r="H191" i="1"/>
  <c r="H192" i="1"/>
  <c r="H193" i="1"/>
  <c r="H194" i="1"/>
  <c r="H195" i="1"/>
  <c r="H196" i="1"/>
  <c r="H197" i="1"/>
  <c r="H200" i="1"/>
  <c r="H201" i="1"/>
  <c r="H202" i="1"/>
  <c r="H203" i="1"/>
  <c r="H204" i="1"/>
  <c r="H205" i="1"/>
  <c r="H206" i="1"/>
  <c r="H207" i="1"/>
  <c r="H208" i="1"/>
  <c r="H210" i="1"/>
  <c r="H211" i="1"/>
  <c r="H212" i="1"/>
  <c r="H214" i="1"/>
  <c r="H215" i="1"/>
  <c r="H216" i="1"/>
  <c r="H217" i="1"/>
  <c r="H218" i="1"/>
  <c r="H219" i="1"/>
  <c r="H220" i="1"/>
  <c r="H221" i="1"/>
  <c r="H222" i="1"/>
  <c r="H223" i="1"/>
  <c r="H224" i="1"/>
  <c r="H225" i="1"/>
  <c r="H226" i="1"/>
  <c r="H227" i="1"/>
  <c r="H228" i="1"/>
  <c r="H229" i="1"/>
  <c r="H230" i="1"/>
  <c r="H231" i="1"/>
  <c r="H233" i="1"/>
  <c r="H234" i="1"/>
  <c r="H235" i="1"/>
  <c r="H236" i="1"/>
  <c r="H237" i="1"/>
  <c r="H238" i="1"/>
  <c r="H239" i="1"/>
  <c r="H240" i="1"/>
  <c r="H241" i="1"/>
  <c r="H242" i="1"/>
  <c r="H243" i="1"/>
  <c r="H246" i="1"/>
  <c r="H247" i="1"/>
  <c r="H248" i="1"/>
  <c r="H249" i="1"/>
  <c r="H250" i="1"/>
  <c r="H251" i="1"/>
  <c r="H252" i="1"/>
  <c r="H253" i="1"/>
  <c r="H254" i="1"/>
  <c r="H255" i="1"/>
  <c r="H256" i="1"/>
  <c r="H257" i="1"/>
  <c r="H258" i="1"/>
  <c r="H259" i="1"/>
  <c r="H260" i="1"/>
  <c r="H261" i="1"/>
  <c r="H262" i="1"/>
  <c r="H263" i="1"/>
  <c r="H264" i="1"/>
  <c r="H265" i="1"/>
  <c r="H266" i="1"/>
  <c r="H267" i="1"/>
  <c r="H268" i="1"/>
  <c r="H271" i="1"/>
  <c r="H272" i="1"/>
  <c r="H273" i="1"/>
  <c r="H274" i="1"/>
  <c r="H275" i="1"/>
  <c r="H276" i="1"/>
  <c r="H277" i="1"/>
  <c r="H278" i="1"/>
  <c r="H279" i="1"/>
  <c r="H280" i="1"/>
  <c r="H281"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6" i="1"/>
  <c r="H317" i="1"/>
  <c r="H318" i="1"/>
  <c r="H319" i="1"/>
  <c r="H320" i="1"/>
  <c r="H321" i="1"/>
  <c r="H322" i="1"/>
  <c r="H329" i="1"/>
  <c r="H330" i="1"/>
  <c r="H331" i="1"/>
  <c r="H332" i="1"/>
  <c r="H333" i="1"/>
  <c r="H334" i="1"/>
  <c r="H336" i="1"/>
  <c r="H337" i="1"/>
  <c r="H358" i="1"/>
  <c r="H338" i="1"/>
  <c r="H340" i="1"/>
  <c r="H341" i="1"/>
  <c r="H342" i="1"/>
  <c r="H343" i="1"/>
  <c r="H344" i="1"/>
  <c r="H345" i="1"/>
  <c r="H346" i="1"/>
  <c r="H347" i="1"/>
  <c r="H348" i="1"/>
  <c r="H349" i="1"/>
  <c r="H350" i="1"/>
  <c r="H351" i="1"/>
  <c r="H352" i="1"/>
  <c r="R285" i="1"/>
  <c r="Q285" i="1"/>
  <c r="P285" i="1"/>
  <c r="O285" i="1"/>
  <c r="R284" i="1"/>
  <c r="Q284" i="1"/>
  <c r="P284" i="1"/>
  <c r="O284" i="1"/>
  <c r="R283" i="1"/>
  <c r="Q283" i="1"/>
  <c r="P283" i="1"/>
  <c r="O283" i="1"/>
  <c r="R281" i="1"/>
  <c r="Q281" i="1"/>
  <c r="P281" i="1"/>
  <c r="O281" i="1"/>
  <c r="R280" i="1"/>
  <c r="Q280" i="1"/>
  <c r="P280" i="1"/>
  <c r="O280" i="1"/>
  <c r="R279" i="1"/>
  <c r="Q279" i="1"/>
  <c r="P279" i="1"/>
  <c r="O279" i="1"/>
  <c r="R278" i="1"/>
  <c r="Q278" i="1"/>
  <c r="P278" i="1"/>
  <c r="O278" i="1"/>
  <c r="R277" i="1"/>
  <c r="Q277" i="1"/>
  <c r="P277" i="1"/>
  <c r="O277" i="1"/>
  <c r="R276" i="1"/>
  <c r="Q276" i="1"/>
  <c r="P276" i="1"/>
  <c r="O276" i="1"/>
  <c r="R275" i="1"/>
  <c r="Q275" i="1"/>
  <c r="P275" i="1"/>
  <c r="O275" i="1"/>
  <c r="R274" i="1"/>
  <c r="Q274" i="1"/>
  <c r="P274" i="1"/>
  <c r="O274" i="1"/>
  <c r="R273" i="1"/>
  <c r="Q273" i="1"/>
  <c r="P273" i="1"/>
  <c r="O273" i="1"/>
  <c r="R272" i="1"/>
  <c r="Q272" i="1"/>
  <c r="P272" i="1"/>
  <c r="O272" i="1"/>
  <c r="R269" i="1"/>
  <c r="Q269" i="1"/>
  <c r="P269" i="1"/>
  <c r="O269" i="1"/>
  <c r="R268" i="1"/>
  <c r="Q268" i="1"/>
  <c r="P268" i="1"/>
  <c r="O268" i="1"/>
  <c r="R267" i="1"/>
  <c r="Q267" i="1"/>
  <c r="P267" i="1"/>
  <c r="O267" i="1"/>
  <c r="R266" i="1"/>
  <c r="Q266" i="1"/>
  <c r="P266" i="1"/>
  <c r="O266" i="1"/>
  <c r="R265" i="1"/>
  <c r="Q265" i="1"/>
  <c r="P265" i="1"/>
  <c r="O265" i="1"/>
  <c r="R264" i="1"/>
  <c r="Q264" i="1"/>
  <c r="P264" i="1"/>
  <c r="O264" i="1"/>
  <c r="R263" i="1"/>
  <c r="Q263" i="1"/>
  <c r="P263" i="1"/>
  <c r="O263" i="1"/>
  <c r="R262" i="1"/>
  <c r="Q262" i="1"/>
  <c r="P262" i="1"/>
  <c r="O262" i="1"/>
  <c r="R261" i="1"/>
  <c r="Q261" i="1"/>
  <c r="P261" i="1"/>
  <c r="O261" i="1"/>
  <c r="R260" i="1"/>
  <c r="Q260" i="1"/>
  <c r="P260" i="1"/>
  <c r="O260" i="1"/>
  <c r="R259" i="1"/>
  <c r="Q259" i="1"/>
  <c r="P259" i="1"/>
  <c r="O259" i="1"/>
  <c r="R258" i="1"/>
  <c r="Q258" i="1"/>
  <c r="P258" i="1"/>
  <c r="O258" i="1"/>
  <c r="R257" i="1"/>
  <c r="Q257" i="1"/>
  <c r="P257" i="1"/>
  <c r="O257" i="1"/>
  <c r="R256" i="1"/>
  <c r="Q256" i="1"/>
  <c r="P256" i="1"/>
  <c r="O256" i="1"/>
  <c r="R255" i="1"/>
  <c r="Q255" i="1"/>
  <c r="P255" i="1"/>
  <c r="O255" i="1"/>
  <c r="R254" i="1"/>
  <c r="Q254" i="1"/>
  <c r="P254" i="1"/>
  <c r="O254" i="1"/>
  <c r="R253" i="1"/>
  <c r="Q253" i="1"/>
  <c r="P253" i="1"/>
  <c r="O253" i="1"/>
  <c r="R252" i="1"/>
  <c r="Q252" i="1"/>
  <c r="P252" i="1"/>
  <c r="O252" i="1"/>
  <c r="R251" i="1"/>
  <c r="Q251" i="1"/>
  <c r="P251" i="1"/>
  <c r="O251" i="1"/>
  <c r="R250" i="1"/>
  <c r="Q250" i="1"/>
  <c r="P250" i="1"/>
  <c r="O250" i="1"/>
  <c r="R249" i="1"/>
  <c r="Q249" i="1"/>
  <c r="P249" i="1"/>
  <c r="O249" i="1"/>
  <c r="R248" i="1"/>
  <c r="Q248" i="1"/>
  <c r="P248" i="1"/>
  <c r="O248" i="1"/>
  <c r="R247" i="1"/>
  <c r="Q247" i="1"/>
  <c r="P247" i="1"/>
  <c r="O247" i="1"/>
  <c r="R246" i="1"/>
  <c r="Q246" i="1"/>
  <c r="P246" i="1"/>
  <c r="O246" i="1"/>
  <c r="R245" i="1"/>
  <c r="Q245" i="1"/>
  <c r="P245" i="1"/>
  <c r="O245" i="1"/>
  <c r="R243" i="1"/>
  <c r="Q243" i="1"/>
  <c r="P243" i="1"/>
  <c r="O243" i="1"/>
  <c r="R242" i="1"/>
  <c r="Q242" i="1"/>
  <c r="P242" i="1"/>
  <c r="O242" i="1"/>
  <c r="R241" i="1"/>
  <c r="Q241" i="1"/>
  <c r="P241" i="1"/>
  <c r="O241" i="1"/>
  <c r="R240" i="1"/>
  <c r="Q240" i="1"/>
  <c r="P240" i="1"/>
  <c r="O240" i="1"/>
  <c r="R239" i="1"/>
  <c r="Q239" i="1"/>
  <c r="P239" i="1"/>
  <c r="O239" i="1"/>
  <c r="R238" i="1"/>
  <c r="Q238" i="1"/>
  <c r="P238" i="1"/>
  <c r="O238" i="1"/>
  <c r="R237" i="1"/>
  <c r="Q237" i="1"/>
  <c r="P237" i="1"/>
  <c r="O237" i="1"/>
  <c r="R236" i="1"/>
  <c r="Q236" i="1"/>
  <c r="P236" i="1"/>
  <c r="O236" i="1"/>
  <c r="R235" i="1"/>
  <c r="Q235" i="1"/>
  <c r="P235" i="1"/>
  <c r="O235" i="1"/>
  <c r="R234" i="1"/>
  <c r="Q234" i="1"/>
  <c r="P234" i="1"/>
  <c r="O234" i="1"/>
  <c r="R233" i="1"/>
  <c r="Q233" i="1"/>
  <c r="P233" i="1"/>
  <c r="O233" i="1"/>
  <c r="R110" i="1"/>
  <c r="Q110" i="1"/>
  <c r="P110" i="1"/>
  <c r="O110" i="1"/>
  <c r="R109" i="1"/>
  <c r="Q109" i="1"/>
  <c r="P109" i="1"/>
  <c r="O109" i="1"/>
  <c r="R108" i="1"/>
  <c r="Q108" i="1"/>
  <c r="P108" i="1"/>
  <c r="O108" i="1"/>
  <c r="R107" i="1"/>
  <c r="Q107" i="1"/>
  <c r="P107" i="1"/>
  <c r="O107" i="1"/>
  <c r="R106" i="1"/>
  <c r="Q106" i="1"/>
  <c r="P106" i="1"/>
  <c r="O106" i="1"/>
  <c r="R105" i="1"/>
  <c r="Q105" i="1"/>
  <c r="P105" i="1"/>
  <c r="O105" i="1"/>
  <c r="R104" i="1"/>
  <c r="Q104" i="1"/>
  <c r="P104" i="1"/>
  <c r="O104" i="1"/>
  <c r="R103" i="1"/>
  <c r="Q103" i="1"/>
  <c r="P103" i="1"/>
  <c r="O103" i="1"/>
  <c r="R101" i="1"/>
  <c r="Q101" i="1"/>
  <c r="P101" i="1"/>
  <c r="O101" i="1"/>
  <c r="R100" i="1"/>
  <c r="Q100" i="1"/>
  <c r="P100" i="1"/>
  <c r="O100" i="1"/>
  <c r="R99" i="1"/>
  <c r="Q99" i="1"/>
  <c r="P99" i="1"/>
  <c r="O99" i="1"/>
  <c r="R98" i="1"/>
  <c r="Q98" i="1"/>
  <c r="P98" i="1"/>
  <c r="O98" i="1"/>
  <c r="R97" i="1"/>
  <c r="Q97" i="1"/>
  <c r="P97" i="1"/>
  <c r="O97" i="1"/>
  <c r="R96" i="1"/>
  <c r="Q96" i="1"/>
  <c r="P96" i="1"/>
  <c r="O96" i="1"/>
  <c r="R95" i="1"/>
  <c r="Q95" i="1"/>
  <c r="P95" i="1"/>
  <c r="O95" i="1"/>
  <c r="R93" i="1"/>
  <c r="Q93" i="1"/>
  <c r="P93" i="1"/>
  <c r="O93" i="1"/>
  <c r="R92" i="1"/>
  <c r="Q92" i="1"/>
  <c r="P92" i="1"/>
  <c r="O92" i="1"/>
  <c r="R91" i="1"/>
  <c r="Q91" i="1"/>
  <c r="P91" i="1"/>
  <c r="O91" i="1"/>
  <c r="R90" i="1"/>
  <c r="Q90" i="1"/>
  <c r="P90" i="1"/>
  <c r="O90" i="1"/>
  <c r="R88" i="1"/>
  <c r="Q88" i="1"/>
  <c r="P88" i="1"/>
  <c r="O88" i="1"/>
  <c r="R87" i="1"/>
  <c r="Q87" i="1"/>
  <c r="P87" i="1"/>
  <c r="O87" i="1"/>
  <c r="R85" i="1"/>
  <c r="Q85" i="1"/>
  <c r="P85" i="1"/>
  <c r="O85" i="1"/>
  <c r="R84" i="1"/>
  <c r="Q84" i="1"/>
  <c r="P84" i="1"/>
  <c r="O84" i="1"/>
  <c r="R83" i="1"/>
  <c r="Q83" i="1"/>
  <c r="P83" i="1"/>
  <c r="O83" i="1"/>
  <c r="R82" i="1"/>
  <c r="Q82" i="1"/>
  <c r="P82" i="1"/>
  <c r="O82" i="1"/>
  <c r="R81" i="1"/>
  <c r="Q81" i="1"/>
  <c r="P81" i="1"/>
  <c r="O81" i="1"/>
  <c r="R80" i="1"/>
  <c r="Q80" i="1"/>
  <c r="P80" i="1"/>
  <c r="O80" i="1"/>
  <c r="R79" i="1"/>
  <c r="Q79" i="1"/>
  <c r="P79" i="1"/>
  <c r="O79" i="1"/>
  <c r="R78" i="1"/>
  <c r="Q78" i="1"/>
  <c r="P78" i="1"/>
  <c r="O78" i="1"/>
  <c r="R77" i="1"/>
  <c r="Q77" i="1"/>
  <c r="P77" i="1"/>
  <c r="O77" i="1"/>
  <c r="R76" i="1"/>
  <c r="Q76" i="1"/>
  <c r="P76" i="1"/>
  <c r="O76" i="1"/>
  <c r="R75" i="1"/>
  <c r="Q75" i="1"/>
  <c r="P75" i="1"/>
  <c r="O75" i="1"/>
  <c r="R74" i="1"/>
  <c r="Q74" i="1"/>
  <c r="P74" i="1"/>
  <c r="O74" i="1"/>
  <c r="R73" i="1"/>
  <c r="Q73" i="1"/>
  <c r="P73" i="1"/>
  <c r="O73" i="1"/>
  <c r="R72" i="1"/>
  <c r="Q72" i="1"/>
  <c r="P72" i="1"/>
  <c r="O72" i="1"/>
  <c r="R71" i="1"/>
  <c r="Q71" i="1"/>
  <c r="P71" i="1"/>
  <c r="O71" i="1"/>
  <c r="O70" i="1"/>
  <c r="R68" i="1"/>
  <c r="Q68" i="1"/>
  <c r="P68" i="1"/>
  <c r="O68" i="1"/>
  <c r="R67" i="1"/>
  <c r="Q67" i="1"/>
  <c r="P67" i="1"/>
  <c r="O67" i="1"/>
  <c r="R66" i="1"/>
  <c r="Q66" i="1"/>
  <c r="P66" i="1"/>
  <c r="O66" i="1"/>
  <c r="R65" i="1"/>
  <c r="Q65" i="1"/>
  <c r="P65" i="1"/>
  <c r="O65" i="1"/>
  <c r="R64" i="1"/>
  <c r="Q64" i="1"/>
  <c r="P64" i="1"/>
  <c r="O64" i="1"/>
  <c r="R63" i="1"/>
  <c r="Q63" i="1"/>
  <c r="P63" i="1"/>
  <c r="O63" i="1"/>
  <c r="R62" i="1"/>
  <c r="Q62" i="1"/>
  <c r="P62" i="1"/>
  <c r="O62" i="1"/>
  <c r="R61" i="1"/>
  <c r="Q61" i="1"/>
  <c r="P61" i="1"/>
  <c r="O61" i="1"/>
  <c r="R60" i="1"/>
  <c r="Q60" i="1"/>
  <c r="P60" i="1"/>
  <c r="O60" i="1"/>
  <c r="R59" i="1"/>
  <c r="Q59" i="1"/>
  <c r="P59" i="1"/>
  <c r="O59" i="1"/>
  <c r="R58" i="1"/>
  <c r="Q58" i="1"/>
  <c r="P58" i="1"/>
  <c r="O58" i="1"/>
  <c r="R57" i="1"/>
  <c r="Q57" i="1"/>
  <c r="P57" i="1"/>
  <c r="O57" i="1"/>
  <c r="R56" i="1"/>
  <c r="Q56" i="1"/>
  <c r="P56" i="1"/>
  <c r="O56" i="1"/>
  <c r="R55" i="1"/>
  <c r="Q55" i="1"/>
  <c r="P55" i="1"/>
  <c r="O55" i="1"/>
  <c r="R54" i="1"/>
  <c r="Q54" i="1"/>
  <c r="P54" i="1"/>
  <c r="O54" i="1"/>
  <c r="R53" i="1"/>
  <c r="Q53" i="1"/>
  <c r="P53" i="1"/>
  <c r="O53" i="1"/>
  <c r="R52" i="1"/>
  <c r="Q52" i="1"/>
  <c r="P52" i="1"/>
  <c r="O52" i="1"/>
  <c r="O286" i="1"/>
  <c r="P286" i="1"/>
  <c r="Q286" i="1"/>
  <c r="R286" i="1"/>
  <c r="O287" i="1"/>
  <c r="P287" i="1"/>
  <c r="Q287" i="1"/>
  <c r="R287" i="1"/>
  <c r="O288" i="1"/>
  <c r="P288" i="1"/>
  <c r="Q288" i="1"/>
  <c r="R288" i="1"/>
  <c r="O289" i="1"/>
  <c r="P289" i="1"/>
  <c r="Q289" i="1"/>
  <c r="R289" i="1"/>
  <c r="O290" i="1"/>
  <c r="P290" i="1"/>
  <c r="Q290" i="1"/>
  <c r="R290" i="1"/>
  <c r="O291" i="1"/>
  <c r="P291" i="1"/>
  <c r="Q291" i="1"/>
  <c r="R291" i="1"/>
  <c r="O292" i="1"/>
  <c r="P292" i="1"/>
  <c r="Q292" i="1"/>
  <c r="R292" i="1"/>
  <c r="O293" i="1"/>
  <c r="P293" i="1"/>
  <c r="Q293" i="1"/>
  <c r="R293" i="1"/>
  <c r="O294" i="1"/>
  <c r="P294" i="1"/>
  <c r="Q294" i="1"/>
  <c r="R294" i="1"/>
  <c r="O295" i="1"/>
  <c r="P295" i="1"/>
  <c r="Q295" i="1"/>
  <c r="R295" i="1"/>
  <c r="O296" i="1"/>
  <c r="P296" i="1"/>
  <c r="Q296" i="1"/>
  <c r="R296" i="1"/>
  <c r="O297" i="1"/>
  <c r="P297" i="1"/>
  <c r="Q297" i="1"/>
  <c r="R297" i="1"/>
  <c r="O298" i="1"/>
  <c r="P298" i="1"/>
  <c r="Q298" i="1"/>
  <c r="R298" i="1"/>
  <c r="O299" i="1"/>
  <c r="P299" i="1"/>
  <c r="Q299" i="1"/>
  <c r="R299" i="1"/>
  <c r="O300" i="1"/>
  <c r="P300" i="1"/>
  <c r="Q300" i="1"/>
  <c r="R300" i="1"/>
  <c r="O301" i="1"/>
  <c r="P301" i="1"/>
  <c r="Q301" i="1"/>
  <c r="R301" i="1"/>
  <c r="O302" i="1"/>
  <c r="P302" i="1"/>
  <c r="Q302" i="1"/>
  <c r="R302" i="1"/>
  <c r="O303" i="1"/>
  <c r="P303" i="1"/>
  <c r="Q303" i="1"/>
  <c r="R303" i="1"/>
  <c r="O304" i="1"/>
  <c r="P304" i="1"/>
  <c r="Q304" i="1"/>
  <c r="R304" i="1"/>
  <c r="O305" i="1"/>
  <c r="P305" i="1"/>
  <c r="Q305" i="1"/>
  <c r="R305" i="1"/>
  <c r="O306" i="1"/>
  <c r="P306" i="1"/>
  <c r="Q306" i="1"/>
  <c r="R306" i="1"/>
  <c r="O307" i="1"/>
  <c r="P307" i="1"/>
  <c r="Q307" i="1"/>
  <c r="R307" i="1"/>
  <c r="O308" i="1"/>
  <c r="P308" i="1"/>
  <c r="Q308" i="1"/>
  <c r="R308" i="1"/>
  <c r="O309" i="1"/>
  <c r="P309" i="1"/>
  <c r="Q309" i="1"/>
  <c r="R309" i="1"/>
  <c r="O310" i="1"/>
  <c r="P310" i="1"/>
  <c r="Q310" i="1"/>
  <c r="R310" i="1"/>
  <c r="O311" i="1"/>
  <c r="P311" i="1"/>
  <c r="Q311" i="1"/>
  <c r="R311" i="1"/>
  <c r="S233" i="1" l="1"/>
  <c r="S236" i="1"/>
  <c r="S238" i="1"/>
  <c r="S239" i="1"/>
  <c r="S240" i="1"/>
  <c r="S241" i="1"/>
  <c r="S242" i="1"/>
  <c r="S243" i="1"/>
  <c r="S245" i="1"/>
  <c r="S246" i="1"/>
  <c r="S248" i="1"/>
  <c r="S250" i="1"/>
  <c r="S251" i="1"/>
  <c r="S252" i="1"/>
  <c r="S254" i="1"/>
  <c r="S255" i="1"/>
  <c r="S256" i="1"/>
  <c r="S257" i="1"/>
  <c r="S258" i="1"/>
  <c r="S260" i="1"/>
  <c r="S261" i="1"/>
  <c r="S262" i="1"/>
  <c r="S263" i="1"/>
  <c r="S264" i="1"/>
  <c r="S265" i="1"/>
  <c r="S266" i="1"/>
  <c r="S267" i="1"/>
  <c r="S269" i="1"/>
  <c r="S272" i="1"/>
  <c r="S273" i="1"/>
  <c r="S274" i="1"/>
  <c r="S275" i="1"/>
  <c r="S276" i="1"/>
  <c r="S277" i="1"/>
  <c r="S278" i="1"/>
  <c r="S279" i="1"/>
  <c r="S280" i="1"/>
  <c r="S281" i="1"/>
  <c r="S283" i="1"/>
  <c r="S284" i="1"/>
  <c r="S235" i="1"/>
  <c r="S234" i="1"/>
  <c r="S100" i="1"/>
  <c r="S104" i="1"/>
  <c r="S290" i="1"/>
  <c r="S97" i="1"/>
  <c r="S253" i="1"/>
  <c r="S268" i="1"/>
  <c r="S249" i="1"/>
  <c r="S56" i="1"/>
  <c r="S75" i="1"/>
  <c r="S84" i="1"/>
  <c r="S95" i="1"/>
  <c r="S110" i="1"/>
  <c r="S58" i="1"/>
  <c r="S72" i="1"/>
  <c r="S83" i="1"/>
  <c r="S99" i="1"/>
  <c r="S107" i="1"/>
  <c r="S109" i="1"/>
  <c r="S96" i="1"/>
  <c r="S61" i="1"/>
  <c r="S103" i="1"/>
  <c r="S237" i="1"/>
  <c r="S101" i="1"/>
  <c r="S92" i="1"/>
  <c r="S93" i="1"/>
  <c r="S108" i="1"/>
  <c r="S292" i="1"/>
  <c r="S288" i="1"/>
  <c r="S286" i="1"/>
  <c r="S52" i="1"/>
  <c r="S80" i="1"/>
  <c r="S53" i="1"/>
  <c r="S60" i="1"/>
  <c r="S67" i="1"/>
  <c r="S105" i="1"/>
  <c r="S71" i="1"/>
  <c r="S78" i="1"/>
  <c r="S259" i="1"/>
  <c r="S87" i="1"/>
  <c r="S98" i="1"/>
  <c r="S106" i="1"/>
  <c r="S54" i="1"/>
  <c r="S65" i="1"/>
  <c r="S59" i="1"/>
  <c r="S247" i="1"/>
  <c r="S62" i="1"/>
  <c r="S68" i="1"/>
  <c r="S57" i="1"/>
  <c r="S73" i="1"/>
  <c r="S63" i="1"/>
  <c r="S74" i="1"/>
  <c r="S79" i="1"/>
  <c r="S82" i="1"/>
  <c r="S85" i="1"/>
  <c r="S66" i="1"/>
  <c r="S90" i="1"/>
  <c r="S88" i="1"/>
  <c r="S64" i="1"/>
  <c r="S81" i="1"/>
  <c r="S91" i="1"/>
  <c r="S77" i="1"/>
  <c r="S76" i="1"/>
  <c r="S55" i="1"/>
  <c r="S287" i="1"/>
  <c r="S285" i="1"/>
  <c r="S301" i="1"/>
  <c r="S295" i="1"/>
  <c r="S291" i="1"/>
  <c r="S311" i="1"/>
  <c r="S309" i="1"/>
  <c r="S308" i="1"/>
  <c r="S303" i="1"/>
  <c r="S302" i="1"/>
  <c r="S296" i="1"/>
  <c r="S289" i="1"/>
  <c r="S310" i="1"/>
  <c r="S306" i="1"/>
  <c r="S305" i="1"/>
  <c r="S299" i="1"/>
  <c r="S298" i="1"/>
  <c r="S293" i="1"/>
  <c r="S307" i="1"/>
  <c r="S304" i="1"/>
  <c r="S300" i="1"/>
  <c r="S297" i="1"/>
  <c r="S294" i="1"/>
  <c r="I28" i="16" l="1"/>
  <c r="I27" i="16"/>
  <c r="I26" i="16"/>
  <c r="I25" i="16"/>
  <c r="I24" i="16"/>
  <c r="I23" i="16"/>
  <c r="I22" i="16"/>
  <c r="I21" i="16"/>
  <c r="I20" i="16"/>
  <c r="I19" i="16"/>
  <c r="I18" i="16"/>
  <c r="I17" i="16"/>
  <c r="I16" i="16"/>
  <c r="I15" i="16"/>
  <c r="I14" i="16"/>
  <c r="I13" i="16"/>
  <c r="I12" i="16"/>
  <c r="I11" i="16"/>
  <c r="I10" i="16"/>
  <c r="I9" i="16"/>
  <c r="I8" i="16"/>
  <c r="I7" i="16"/>
  <c r="I6" i="16"/>
  <c r="I5" i="16"/>
  <c r="I4" i="16"/>
  <c r="I3" i="16"/>
  <c r="G7" i="11"/>
  <c r="G8" i="11"/>
  <c r="G9" i="11"/>
  <c r="G10" i="11"/>
  <c r="G11" i="11"/>
  <c r="G12" i="11"/>
  <c r="G13" i="11"/>
  <c r="G14" i="11"/>
  <c r="G15" i="11"/>
  <c r="G16" i="11"/>
  <c r="G17" i="11"/>
  <c r="G18" i="11"/>
  <c r="G19" i="11"/>
  <c r="G20" i="11"/>
  <c r="G21" i="11"/>
  <c r="G22" i="11"/>
  <c r="G23" i="11"/>
  <c r="G24" i="11"/>
  <c r="G25" i="11"/>
  <c r="G26" i="11"/>
  <c r="G27" i="11"/>
  <c r="G28" i="11"/>
  <c r="G29" i="11"/>
  <c r="G30" i="11"/>
  <c r="G31" i="11"/>
  <c r="G6" i="11"/>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M252" i="19" l="1"/>
  <c r="K252" i="19"/>
  <c r="J252" i="19"/>
  <c r="I252" i="19"/>
  <c r="G252" i="19"/>
  <c r="F252" i="19"/>
  <c r="E252" i="19"/>
  <c r="D252" i="19"/>
  <c r="M251" i="19"/>
  <c r="K251" i="19"/>
  <c r="J251" i="19"/>
  <c r="I251" i="19"/>
  <c r="G251" i="19"/>
  <c r="F251" i="19"/>
  <c r="E251" i="19"/>
  <c r="D251" i="19"/>
  <c r="C251" i="19"/>
  <c r="R248" i="19"/>
  <c r="N248" i="19"/>
  <c r="L248" i="19"/>
  <c r="R247" i="19"/>
  <c r="N247" i="19"/>
  <c r="L247" i="19"/>
  <c r="Q144" i="19"/>
  <c r="O144" i="19"/>
  <c r="N144" i="19"/>
  <c r="H144" i="19"/>
  <c r="Q143" i="19"/>
  <c r="O143" i="19"/>
  <c r="N143" i="19"/>
  <c r="H143" i="19"/>
  <c r="Q142" i="19"/>
  <c r="O142" i="19"/>
  <c r="N142" i="19"/>
  <c r="H142" i="19"/>
  <c r="Q141" i="19"/>
  <c r="O141" i="19"/>
  <c r="N141" i="19"/>
  <c r="H141" i="19"/>
  <c r="Q140" i="19"/>
  <c r="O140" i="19"/>
  <c r="N140" i="19"/>
  <c r="H140" i="19"/>
  <c r="Q139" i="19"/>
  <c r="O139" i="19"/>
  <c r="N139" i="19"/>
  <c r="H139" i="19"/>
  <c r="Q138" i="19"/>
  <c r="O138" i="19"/>
  <c r="N138" i="19"/>
  <c r="H138" i="19"/>
  <c r="Q137" i="19"/>
  <c r="O137" i="19"/>
  <c r="N137" i="19"/>
  <c r="H137" i="19"/>
  <c r="Q136" i="19"/>
  <c r="O136" i="19"/>
  <c r="N136" i="19"/>
  <c r="H136" i="19"/>
  <c r="Q135" i="19"/>
  <c r="O135" i="19"/>
  <c r="N135" i="19"/>
  <c r="H135" i="19"/>
  <c r="Q134" i="19"/>
  <c r="O134" i="19"/>
  <c r="N134" i="19"/>
  <c r="H134" i="19"/>
  <c r="Q133" i="19"/>
  <c r="O133" i="19"/>
  <c r="N133" i="19"/>
  <c r="H133" i="19"/>
  <c r="Q132" i="19"/>
  <c r="O132" i="19"/>
  <c r="N132" i="19"/>
  <c r="H132" i="19"/>
  <c r="Q130" i="19"/>
  <c r="O130" i="19"/>
  <c r="N130" i="19"/>
  <c r="H130" i="19"/>
  <c r="Q129" i="19"/>
  <c r="O129" i="19"/>
  <c r="N129" i="19"/>
  <c r="H129" i="19"/>
  <c r="Q128" i="19"/>
  <c r="O128" i="19"/>
  <c r="N128" i="19"/>
  <c r="H128" i="19"/>
  <c r="Q127" i="19"/>
  <c r="O127" i="19"/>
  <c r="N127" i="19"/>
  <c r="H127" i="19"/>
  <c r="Q126" i="19"/>
  <c r="O126" i="19"/>
  <c r="N126" i="19"/>
  <c r="H126" i="19"/>
  <c r="H120" i="19"/>
  <c r="H119" i="19"/>
  <c r="H118" i="19"/>
  <c r="Q117" i="19"/>
  <c r="O117" i="19"/>
  <c r="N117" i="19"/>
  <c r="H117" i="19"/>
  <c r="Q116" i="19"/>
  <c r="O116" i="19"/>
  <c r="N116" i="19"/>
  <c r="H116" i="19"/>
  <c r="Q115" i="19"/>
  <c r="O115" i="19"/>
  <c r="N115" i="19"/>
  <c r="H115" i="19"/>
  <c r="Q114" i="19"/>
  <c r="O114" i="19"/>
  <c r="N114" i="19"/>
  <c r="H114" i="19"/>
  <c r="Q113" i="19"/>
  <c r="O113" i="19"/>
  <c r="N113" i="19"/>
  <c r="H113" i="19"/>
  <c r="Q112" i="19"/>
  <c r="O112" i="19"/>
  <c r="N112" i="19"/>
  <c r="H112" i="19"/>
  <c r="Q111" i="19"/>
  <c r="O111" i="19"/>
  <c r="N111" i="19"/>
  <c r="H111" i="19"/>
  <c r="Q110" i="19"/>
  <c r="O110" i="19"/>
  <c r="N110" i="19"/>
  <c r="H110" i="19"/>
  <c r="Q108" i="19"/>
  <c r="O108" i="19"/>
  <c r="N108" i="19"/>
  <c r="H108" i="19"/>
  <c r="Q107" i="19"/>
  <c r="O107" i="19"/>
  <c r="N107" i="19"/>
  <c r="H107" i="19"/>
  <c r="Q106" i="19"/>
  <c r="O106" i="19"/>
  <c r="N106" i="19"/>
  <c r="H106" i="19"/>
  <c r="Q105" i="19"/>
  <c r="O105" i="19"/>
  <c r="N105" i="19"/>
  <c r="H105" i="19"/>
  <c r="Q104" i="19"/>
  <c r="O104" i="19"/>
  <c r="N104" i="19"/>
  <c r="H104" i="19"/>
  <c r="Q102" i="19"/>
  <c r="O102" i="19"/>
  <c r="N102" i="19"/>
  <c r="H102" i="19"/>
  <c r="Q123" i="19"/>
  <c r="O123" i="19"/>
  <c r="N123" i="19"/>
  <c r="H123" i="19"/>
  <c r="Q101" i="19"/>
  <c r="O101" i="19"/>
  <c r="N101" i="19"/>
  <c r="H101" i="19"/>
  <c r="Q100" i="19"/>
  <c r="O100" i="19"/>
  <c r="N100" i="19"/>
  <c r="H100" i="19"/>
  <c r="Q98" i="19"/>
  <c r="O98" i="19"/>
  <c r="N98" i="19"/>
  <c r="H98" i="19"/>
  <c r="Q97" i="19"/>
  <c r="O97" i="19"/>
  <c r="N97" i="19"/>
  <c r="H97" i="19"/>
  <c r="Q96" i="19"/>
  <c r="O96" i="19"/>
  <c r="N96" i="19"/>
  <c r="H96" i="19"/>
  <c r="Q95" i="19"/>
  <c r="O95" i="19"/>
  <c r="N95" i="19"/>
  <c r="H95" i="19"/>
  <c r="Q94" i="19"/>
  <c r="O94" i="19"/>
  <c r="N94" i="19"/>
  <c r="H94" i="19"/>
  <c r="Q93" i="19"/>
  <c r="O93" i="19"/>
  <c r="N93" i="19"/>
  <c r="H93" i="19"/>
  <c r="Q92" i="19"/>
  <c r="O92" i="19"/>
  <c r="N92" i="19"/>
  <c r="H92" i="19"/>
  <c r="Q91" i="19"/>
  <c r="O91" i="19"/>
  <c r="N91" i="19"/>
  <c r="H91" i="19"/>
  <c r="Q90" i="19"/>
  <c r="O90" i="19"/>
  <c r="N90" i="19"/>
  <c r="H90" i="19"/>
  <c r="Q89" i="19"/>
  <c r="O89" i="19"/>
  <c r="N89" i="19"/>
  <c r="H89" i="19"/>
  <c r="Q88" i="19"/>
  <c r="O88" i="19"/>
  <c r="N88" i="19"/>
  <c r="H88" i="19"/>
  <c r="Q87" i="19"/>
  <c r="O87" i="19"/>
  <c r="N87" i="19"/>
  <c r="H87" i="19"/>
  <c r="Q86" i="19"/>
  <c r="O86" i="19"/>
  <c r="N86" i="19"/>
  <c r="H86" i="19"/>
  <c r="Q85" i="19"/>
  <c r="O85" i="19"/>
  <c r="N85" i="19"/>
  <c r="H85" i="19"/>
  <c r="Q84" i="19"/>
  <c r="O84" i="19"/>
  <c r="N84" i="19"/>
  <c r="H84" i="19"/>
  <c r="Q83" i="19"/>
  <c r="O83" i="19"/>
  <c r="N83" i="19"/>
  <c r="H83" i="19"/>
  <c r="Q82" i="19"/>
  <c r="O82" i="19"/>
  <c r="N82" i="19"/>
  <c r="H82" i="19"/>
  <c r="Q81" i="19"/>
  <c r="O81" i="19"/>
  <c r="N81" i="19"/>
  <c r="H81" i="19"/>
  <c r="Q80" i="19"/>
  <c r="O80" i="19"/>
  <c r="N80" i="19"/>
  <c r="H80" i="19"/>
  <c r="Q79" i="19"/>
  <c r="O79" i="19"/>
  <c r="N79" i="19"/>
  <c r="H79" i="19"/>
  <c r="Q78" i="19"/>
  <c r="O78" i="19"/>
  <c r="N78" i="19"/>
  <c r="H78" i="19"/>
  <c r="Q77" i="19"/>
  <c r="O77" i="19"/>
  <c r="N77" i="19"/>
  <c r="H77" i="19"/>
  <c r="Q76" i="19"/>
  <c r="O76" i="19"/>
  <c r="N76" i="19"/>
  <c r="H76" i="19"/>
  <c r="H75" i="19"/>
  <c r="H72" i="19"/>
  <c r="H71" i="19"/>
  <c r="H70" i="19"/>
  <c r="H69" i="19"/>
  <c r="H68" i="19"/>
  <c r="H67" i="19"/>
  <c r="H60" i="19"/>
  <c r="H59" i="19"/>
  <c r="H58" i="19"/>
  <c r="H57" i="19"/>
  <c r="H55" i="19"/>
  <c r="H56" i="19"/>
  <c r="H54" i="19"/>
  <c r="H53" i="19"/>
  <c r="H51" i="19"/>
  <c r="H47" i="19"/>
  <c r="H46" i="19"/>
  <c r="H45" i="19"/>
  <c r="H44" i="19"/>
  <c r="H43" i="19"/>
  <c r="H41" i="19"/>
  <c r="H40" i="19"/>
  <c r="H39" i="19"/>
  <c r="H38" i="19"/>
  <c r="H37" i="19"/>
  <c r="H36" i="19"/>
  <c r="H29" i="19"/>
  <c r="H28" i="19"/>
  <c r="H27" i="19"/>
  <c r="H26" i="19"/>
  <c r="H25" i="19"/>
  <c r="H24" i="19"/>
  <c r="H23" i="19"/>
  <c r="H49" i="19"/>
  <c r="H48" i="19"/>
  <c r="Q22" i="19"/>
  <c r="O22" i="19"/>
  <c r="N22" i="19"/>
  <c r="H22" i="19"/>
  <c r="Q21" i="19"/>
  <c r="O21" i="19"/>
  <c r="N21" i="19"/>
  <c r="H21" i="19"/>
  <c r="Q20" i="19"/>
  <c r="O20" i="19"/>
  <c r="N20" i="19"/>
  <c r="H20" i="19"/>
  <c r="H7" i="19"/>
  <c r="H8" i="19"/>
  <c r="H6" i="19"/>
  <c r="H2" i="19"/>
  <c r="Q246" i="19"/>
  <c r="O246" i="19"/>
  <c r="N246" i="19"/>
  <c r="H246" i="19"/>
  <c r="Q244" i="19"/>
  <c r="O244" i="19"/>
  <c r="N244" i="19"/>
  <c r="H244" i="19"/>
  <c r="H243" i="19"/>
  <c r="Q235" i="19"/>
  <c r="O235" i="19"/>
  <c r="N235" i="19"/>
  <c r="H235" i="19"/>
  <c r="Q234" i="19"/>
  <c r="O234" i="19"/>
  <c r="N234" i="19"/>
  <c r="H234" i="19"/>
  <c r="Q233" i="19"/>
  <c r="O233" i="19"/>
  <c r="N233" i="19"/>
  <c r="H233" i="19"/>
  <c r="Q232" i="19"/>
  <c r="O232" i="19"/>
  <c r="N232" i="19"/>
  <c r="H232" i="19"/>
  <c r="Q231" i="19"/>
  <c r="O231" i="19"/>
  <c r="N231" i="19"/>
  <c r="H231" i="19"/>
  <c r="Q230" i="19"/>
  <c r="O230" i="19"/>
  <c r="N230" i="19"/>
  <c r="H230" i="19"/>
  <c r="Q229" i="19"/>
  <c r="O229" i="19"/>
  <c r="N229" i="19"/>
  <c r="H229" i="19"/>
  <c r="Q228" i="19"/>
  <c r="O228" i="19"/>
  <c r="N228" i="19"/>
  <c r="H228" i="19"/>
  <c r="Q227" i="19"/>
  <c r="O227" i="19"/>
  <c r="N227" i="19"/>
  <c r="H227" i="19"/>
  <c r="Q225" i="19"/>
  <c r="O225" i="19"/>
  <c r="N225" i="19"/>
  <c r="H225" i="19"/>
  <c r="Q224" i="19"/>
  <c r="O224" i="19"/>
  <c r="N224" i="19"/>
  <c r="H224" i="19"/>
  <c r="Q223" i="19"/>
  <c r="O223" i="19"/>
  <c r="N223" i="19"/>
  <c r="H223" i="19"/>
  <c r="Q222" i="19"/>
  <c r="O222" i="19"/>
  <c r="N222" i="19"/>
  <c r="H222" i="19"/>
  <c r="Q220" i="19"/>
  <c r="O220" i="19"/>
  <c r="N220" i="19"/>
  <c r="H220" i="19"/>
  <c r="Q219" i="19"/>
  <c r="O219" i="19"/>
  <c r="N219" i="19"/>
  <c r="H219" i="19"/>
  <c r="Q218" i="19"/>
  <c r="O218" i="19"/>
  <c r="N218" i="19"/>
  <c r="H218" i="19"/>
  <c r="Q217" i="19"/>
  <c r="O217" i="19"/>
  <c r="N217" i="19"/>
  <c r="H217" i="19"/>
  <c r="Q216" i="19"/>
  <c r="O216" i="19"/>
  <c r="N216" i="19"/>
  <c r="H216" i="19"/>
  <c r="Q215" i="19"/>
  <c r="O215" i="19"/>
  <c r="N215" i="19"/>
  <c r="H215" i="19"/>
  <c r="Q214" i="19"/>
  <c r="O214" i="19"/>
  <c r="N214" i="19"/>
  <c r="H214" i="19"/>
  <c r="Q212" i="19"/>
  <c r="O212" i="19"/>
  <c r="N212" i="19"/>
  <c r="H212" i="19"/>
  <c r="Q211" i="19"/>
  <c r="O211" i="19"/>
  <c r="N211" i="19"/>
  <c r="H211" i="19"/>
  <c r="Q213" i="19"/>
  <c r="O213" i="19"/>
  <c r="N213" i="19"/>
  <c r="H213" i="19"/>
  <c r="Q210" i="19"/>
  <c r="O210" i="19"/>
  <c r="N210" i="19"/>
  <c r="H210" i="19"/>
  <c r="Q209" i="19"/>
  <c r="O209" i="19"/>
  <c r="N209" i="19"/>
  <c r="H209" i="19"/>
  <c r="Q207" i="19"/>
  <c r="O207" i="19"/>
  <c r="N207" i="19"/>
  <c r="H207" i="19"/>
  <c r="H206" i="19"/>
  <c r="H205" i="19"/>
  <c r="H196" i="19"/>
  <c r="Q195" i="19"/>
  <c r="O195" i="19"/>
  <c r="N195" i="19"/>
  <c r="H195" i="19"/>
  <c r="Q194" i="19"/>
  <c r="O194" i="19"/>
  <c r="N194" i="19"/>
  <c r="H194" i="19"/>
  <c r="Q193" i="19"/>
  <c r="O193" i="19"/>
  <c r="N193" i="19"/>
  <c r="H193" i="19"/>
  <c r="Q192" i="19"/>
  <c r="O192" i="19"/>
  <c r="N192" i="19"/>
  <c r="H192" i="19"/>
  <c r="Q221" i="19"/>
  <c r="O221" i="19"/>
  <c r="N221" i="19"/>
  <c r="H221" i="19"/>
  <c r="Q191" i="19"/>
  <c r="O191" i="19"/>
  <c r="N191" i="19"/>
  <c r="H191" i="19"/>
  <c r="Q190" i="19"/>
  <c r="O190" i="19"/>
  <c r="N190" i="19"/>
  <c r="H190" i="19"/>
  <c r="Q189" i="19"/>
  <c r="O189" i="19"/>
  <c r="N189" i="19"/>
  <c r="H189" i="19"/>
  <c r="Q188" i="19"/>
  <c r="O188" i="19"/>
  <c r="N188" i="19"/>
  <c r="H188" i="19"/>
  <c r="Q187" i="19"/>
  <c r="O187" i="19"/>
  <c r="N187" i="19"/>
  <c r="H187" i="19"/>
  <c r="Q186" i="19"/>
  <c r="O186" i="19"/>
  <c r="N186" i="19"/>
  <c r="H186" i="19"/>
  <c r="Q185" i="19"/>
  <c r="O185" i="19"/>
  <c r="N185" i="19"/>
  <c r="H185" i="19"/>
  <c r="Q184" i="19"/>
  <c r="O184" i="19"/>
  <c r="N184" i="19"/>
  <c r="H184" i="19"/>
  <c r="Q183" i="19"/>
  <c r="O183" i="19"/>
  <c r="N183" i="19"/>
  <c r="H183" i="19"/>
  <c r="Q182" i="19"/>
  <c r="O182" i="19"/>
  <c r="N182" i="19"/>
  <c r="H182" i="19"/>
  <c r="Q181" i="19"/>
  <c r="O181" i="19"/>
  <c r="N181" i="19"/>
  <c r="H181" i="19"/>
  <c r="Q180" i="19"/>
  <c r="O180" i="19"/>
  <c r="N180" i="19"/>
  <c r="H180" i="19"/>
  <c r="Q179" i="19"/>
  <c r="O179" i="19"/>
  <c r="N179" i="19"/>
  <c r="H179" i="19"/>
  <c r="Q178" i="19"/>
  <c r="O178" i="19"/>
  <c r="N178" i="19"/>
  <c r="H178" i="19"/>
  <c r="Q177" i="19"/>
  <c r="O177" i="19"/>
  <c r="N177" i="19"/>
  <c r="H177" i="19"/>
  <c r="Q176" i="19"/>
  <c r="O176" i="19"/>
  <c r="N176" i="19"/>
  <c r="H176" i="19"/>
  <c r="Q175" i="19"/>
  <c r="O175" i="19"/>
  <c r="N175" i="19"/>
  <c r="H175" i="19"/>
  <c r="Q173" i="19"/>
  <c r="O173" i="19"/>
  <c r="N173" i="19"/>
  <c r="H173" i="19"/>
  <c r="Q172" i="19"/>
  <c r="O172" i="19"/>
  <c r="N172" i="19"/>
  <c r="H172" i="19"/>
  <c r="Q171" i="19"/>
  <c r="O171" i="19"/>
  <c r="N171" i="19"/>
  <c r="H171" i="19"/>
  <c r="Q203" i="19"/>
  <c r="O203" i="19"/>
  <c r="N203" i="19"/>
  <c r="H203" i="19"/>
  <c r="H169" i="19"/>
  <c r="H168" i="19"/>
  <c r="H162" i="19"/>
  <c r="H161" i="19"/>
  <c r="Q159" i="19"/>
  <c r="O159" i="19"/>
  <c r="N159" i="19"/>
  <c r="H159" i="19"/>
  <c r="Q158" i="19"/>
  <c r="O158" i="19"/>
  <c r="N158" i="19"/>
  <c r="H158" i="19"/>
  <c r="Q157" i="19"/>
  <c r="O157" i="19"/>
  <c r="N157" i="19"/>
  <c r="H157" i="19"/>
  <c r="Q156" i="19"/>
  <c r="O156" i="19"/>
  <c r="N156" i="19"/>
  <c r="H156" i="19"/>
  <c r="Q155" i="19"/>
  <c r="O155" i="19"/>
  <c r="N155" i="19"/>
  <c r="H155" i="19"/>
  <c r="Q154" i="19"/>
  <c r="O154" i="19"/>
  <c r="N154" i="19"/>
  <c r="H154" i="19"/>
  <c r="Q152" i="19"/>
  <c r="O152" i="19"/>
  <c r="N152" i="19"/>
  <c r="H152" i="19"/>
  <c r="Q151" i="19"/>
  <c r="O151" i="19"/>
  <c r="N151" i="19"/>
  <c r="H151" i="19"/>
  <c r="Q150" i="19"/>
  <c r="O150" i="19"/>
  <c r="N150" i="19"/>
  <c r="H150" i="19"/>
  <c r="Q149" i="19"/>
  <c r="O149" i="19"/>
  <c r="N149" i="19"/>
  <c r="H149" i="19"/>
  <c r="Q148" i="19"/>
  <c r="O148" i="19"/>
  <c r="N148" i="19"/>
  <c r="H148" i="19"/>
  <c r="Q147" i="19"/>
  <c r="O147" i="19"/>
  <c r="N147" i="19"/>
  <c r="H147" i="19"/>
  <c r="Q146" i="19"/>
  <c r="O146" i="19"/>
  <c r="N146" i="19"/>
  <c r="H146" i="19"/>
  <c r="Q145" i="19"/>
  <c r="O145" i="19"/>
  <c r="N145" i="19"/>
  <c r="H145" i="19"/>
  <c r="R90" i="19" l="1"/>
  <c r="R91" i="19"/>
  <c r="R92" i="19"/>
  <c r="R93" i="19"/>
  <c r="R94" i="19"/>
  <c r="R95" i="19"/>
  <c r="R96" i="19"/>
  <c r="R97" i="19"/>
  <c r="R98" i="19"/>
  <c r="R100" i="19"/>
  <c r="R101" i="19"/>
  <c r="R123" i="19"/>
  <c r="R104" i="19"/>
  <c r="R105" i="19"/>
  <c r="R106" i="19"/>
  <c r="R107" i="19"/>
  <c r="R108" i="19"/>
  <c r="R110" i="19"/>
  <c r="R111" i="19"/>
  <c r="R112" i="19"/>
  <c r="R113" i="19"/>
  <c r="R116" i="19"/>
  <c r="R117" i="19"/>
  <c r="R126" i="19"/>
  <c r="R127" i="19"/>
  <c r="R130" i="19"/>
  <c r="R133" i="19"/>
  <c r="R135" i="19"/>
  <c r="R136" i="19"/>
  <c r="R138" i="19"/>
  <c r="R139" i="19"/>
  <c r="R140" i="19"/>
  <c r="R141" i="19"/>
  <c r="R142" i="19"/>
  <c r="R137" i="19"/>
  <c r="R134" i="19"/>
  <c r="R132" i="19"/>
  <c r="R129" i="19"/>
  <c r="R114" i="19"/>
  <c r="R88" i="19"/>
  <c r="N251" i="19"/>
  <c r="R143" i="19"/>
  <c r="R147" i="19"/>
  <c r="R148" i="19"/>
  <c r="R150" i="19"/>
  <c r="R151" i="19"/>
  <c r="R152" i="19"/>
  <c r="R154" i="19"/>
  <c r="R156" i="19"/>
  <c r="R203" i="19"/>
  <c r="R171" i="19"/>
  <c r="R172" i="19"/>
  <c r="R173" i="19"/>
  <c r="R175" i="19"/>
  <c r="R176" i="19"/>
  <c r="R177" i="19"/>
  <c r="R178" i="19"/>
  <c r="R179" i="19"/>
  <c r="R180" i="19"/>
  <c r="R181" i="19"/>
  <c r="R182" i="19"/>
  <c r="R183" i="19"/>
  <c r="R184" i="19"/>
  <c r="R185" i="19"/>
  <c r="R186" i="19"/>
  <c r="R188" i="19"/>
  <c r="R189" i="19"/>
  <c r="R191" i="19"/>
  <c r="R192" i="19"/>
  <c r="R193" i="19"/>
  <c r="R195" i="19"/>
  <c r="R207" i="19"/>
  <c r="R209" i="19"/>
  <c r="R210" i="19"/>
  <c r="R213" i="19"/>
  <c r="R211" i="19"/>
  <c r="R212" i="19"/>
  <c r="R214" i="19"/>
  <c r="R215" i="19"/>
  <c r="R216" i="19"/>
  <c r="R217" i="19"/>
  <c r="R218" i="19"/>
  <c r="R219" i="19"/>
  <c r="R220" i="19"/>
  <c r="R222" i="19"/>
  <c r="R223" i="19"/>
  <c r="R224" i="19"/>
  <c r="R225" i="19"/>
  <c r="R227" i="19"/>
  <c r="R228" i="19"/>
  <c r="R229" i="19"/>
  <c r="R231" i="19"/>
  <c r="R232" i="19"/>
  <c r="R233" i="19"/>
  <c r="R234" i="19"/>
  <c r="R235" i="19"/>
  <c r="R244" i="19"/>
  <c r="R246" i="19"/>
  <c r="R144" i="19"/>
  <c r="R20" i="19"/>
  <c r="R21" i="19"/>
  <c r="R22" i="19"/>
  <c r="R76" i="19"/>
  <c r="R77" i="19"/>
  <c r="R78" i="19"/>
  <c r="R79" i="19"/>
  <c r="R81" i="19"/>
  <c r="R82" i="19"/>
  <c r="R83" i="19"/>
  <c r="R84" i="19"/>
  <c r="R85" i="19"/>
  <c r="R86" i="19"/>
  <c r="R87" i="19"/>
  <c r="R89" i="19"/>
  <c r="R157" i="19"/>
  <c r="R80" i="19"/>
  <c r="N252" i="19"/>
  <c r="R146" i="19"/>
  <c r="R187" i="19"/>
  <c r="R155" i="19"/>
  <c r="R221" i="19"/>
  <c r="R190" i="19"/>
  <c r="R230" i="19"/>
  <c r="R194" i="19"/>
  <c r="K253" i="19"/>
  <c r="M253" i="19"/>
  <c r="L252" i="19"/>
  <c r="R149" i="19"/>
  <c r="J253" i="19"/>
  <c r="H252" i="19"/>
  <c r="R115" i="19"/>
  <c r="R102" i="19"/>
  <c r="R128" i="19"/>
  <c r="R158" i="19"/>
  <c r="R159" i="19"/>
  <c r="O252" i="19"/>
  <c r="O251" i="19"/>
  <c r="Q252" i="19"/>
  <c r="Q251" i="19"/>
  <c r="P252" i="19"/>
  <c r="P251" i="19"/>
  <c r="R145" i="19"/>
  <c r="H251" i="19"/>
  <c r="L251" i="19"/>
  <c r="I253" i="19"/>
  <c r="P253" i="19" l="1"/>
  <c r="Q253" i="19"/>
  <c r="O253" i="19"/>
  <c r="R251" i="19"/>
  <c r="R252" i="19"/>
  <c r="D4" i="17" l="1"/>
  <c r="D5" i="17"/>
  <c r="D6" i="17"/>
  <c r="D7" i="17"/>
  <c r="D8" i="17"/>
  <c r="D9" i="17"/>
  <c r="D10" i="17"/>
  <c r="D11" i="17"/>
  <c r="D12" i="17"/>
  <c r="D13" i="17"/>
  <c r="D14" i="17"/>
  <c r="D15" i="17"/>
  <c r="D16" i="17"/>
  <c r="D17" i="17"/>
  <c r="D18" i="17"/>
  <c r="D19" i="17"/>
  <c r="D20" i="17"/>
  <c r="D21" i="17"/>
  <c r="D22" i="17"/>
  <c r="D23" i="17"/>
  <c r="D24" i="17"/>
  <c r="D25" i="17"/>
  <c r="D26" i="17"/>
  <c r="D27" i="17"/>
  <c r="D3" i="17"/>
  <c r="C28" i="17"/>
  <c r="B28" i="17"/>
  <c r="D28" i="17" l="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O713" i="1"/>
  <c r="K1906" i="1"/>
  <c r="H1310" i="1"/>
  <c r="H800" i="1"/>
  <c r="H787" i="1"/>
  <c r="H755" i="1"/>
  <c r="H746" i="1"/>
  <c r="H793" i="1"/>
  <c r="H727" i="1"/>
  <c r="H776" i="1"/>
  <c r="H785" i="1"/>
  <c r="H802" i="1"/>
  <c r="H805" i="1"/>
  <c r="H795" i="1"/>
  <c r="H783" i="1"/>
  <c r="H753" i="1"/>
  <c r="H752" i="1"/>
  <c r="H773" i="1"/>
  <c r="H791" i="1"/>
  <c r="H718" i="1"/>
  <c r="H725" i="1"/>
  <c r="H717" i="1"/>
  <c r="H771" i="1"/>
  <c r="H768" i="1"/>
  <c r="H803" i="1"/>
  <c r="H741" i="1"/>
  <c r="H732" i="1"/>
  <c r="H774" i="1"/>
  <c r="H806" i="1"/>
  <c r="H807" i="1"/>
  <c r="H808" i="1"/>
  <c r="H804" i="1"/>
  <c r="H758" i="1"/>
  <c r="H719" i="1"/>
  <c r="H737" i="1"/>
  <c r="H735" i="1"/>
  <c r="H770" i="1"/>
  <c r="H756" i="1"/>
  <c r="H810" i="1"/>
  <c r="H740" i="1"/>
  <c r="H729" i="1"/>
  <c r="H749" i="1"/>
  <c r="H733" i="1"/>
  <c r="H734" i="1"/>
  <c r="H801" i="1"/>
  <c r="H736" i="1"/>
  <c r="H782" i="1"/>
  <c r="H775" i="1"/>
  <c r="H784" i="1"/>
  <c r="H789" i="1"/>
  <c r="H742" i="1"/>
  <c r="H794" i="1"/>
  <c r="H751" i="1"/>
  <c r="H788" i="1"/>
  <c r="H744" i="1"/>
  <c r="H759" i="1"/>
  <c r="H715" i="1"/>
  <c r="H714" i="1"/>
  <c r="H731" i="1"/>
  <c r="H739" i="1"/>
  <c r="H792" i="1"/>
  <c r="H738" i="1"/>
  <c r="H728" i="1"/>
  <c r="H809" i="1"/>
  <c r="H767" i="1"/>
  <c r="H747" i="1"/>
  <c r="H721" i="1"/>
  <c r="H713" i="1"/>
  <c r="H716" i="1"/>
  <c r="H724" i="1"/>
  <c r="H720" i="1"/>
  <c r="H722" i="1"/>
  <c r="H726" i="1"/>
  <c r="H790" i="1"/>
  <c r="H760" i="1"/>
  <c r="H777" i="1"/>
  <c r="H748" i="1"/>
  <c r="H757" i="1"/>
  <c r="H1105" i="1"/>
  <c r="H1106" i="1"/>
  <c r="H1107" i="1"/>
  <c r="H1109" i="1"/>
  <c r="H1110" i="1"/>
  <c r="H1111" i="1"/>
  <c r="H1112" i="1"/>
  <c r="H1113" i="1"/>
  <c r="H1114" i="1"/>
  <c r="H1117" i="1"/>
  <c r="H1118" i="1"/>
  <c r="H1119" i="1"/>
  <c r="H1120" i="1"/>
  <c r="H1121" i="1"/>
  <c r="H1122" i="1"/>
  <c r="H1123" i="1"/>
  <c r="H1124" i="1"/>
  <c r="H1125" i="1"/>
  <c r="H1126" i="1"/>
  <c r="H1127" i="1"/>
  <c r="H1128" i="1"/>
  <c r="H1047" i="1"/>
  <c r="H1048" i="1"/>
  <c r="H1049" i="1"/>
  <c r="H1054" i="1"/>
  <c r="H1055" i="1"/>
  <c r="H1056" i="1"/>
  <c r="H1057" i="1"/>
  <c r="H1058" i="1"/>
  <c r="H1059" i="1"/>
  <c r="H1060" i="1"/>
  <c r="H1061" i="1"/>
  <c r="H1067" i="1"/>
  <c r="H1068" i="1"/>
  <c r="H1129" i="1"/>
  <c r="H1130" i="1"/>
  <c r="H1131" i="1"/>
  <c r="H1132" i="1"/>
  <c r="H1133" i="1"/>
  <c r="H1134" i="1"/>
  <c r="H1136" i="1"/>
  <c r="H1137" i="1"/>
  <c r="H1138" i="1"/>
  <c r="H1139" i="1"/>
  <c r="H1140" i="1"/>
  <c r="H1142" i="1"/>
  <c r="H1143" i="1"/>
  <c r="H1147" i="1"/>
  <c r="H1149" i="1"/>
  <c r="H1150" i="1"/>
  <c r="H1151" i="1"/>
  <c r="H1283" i="1"/>
  <c r="H1288" i="1"/>
  <c r="H1289" i="1"/>
  <c r="H1290" i="1"/>
  <c r="H1291" i="1"/>
  <c r="H1293" i="1"/>
  <c r="H1300" i="1"/>
  <c r="H1301" i="1"/>
  <c r="H1302" i="1"/>
  <c r="H1303" i="1"/>
  <c r="H1304" i="1"/>
  <c r="H1305" i="1"/>
  <c r="H1306" i="1"/>
  <c r="H1307" i="1"/>
  <c r="H1308" i="1"/>
  <c r="H1311" i="1"/>
  <c r="H1312" i="1"/>
  <c r="H1313" i="1"/>
  <c r="H1314" i="1"/>
  <c r="H1315" i="1"/>
  <c r="H1316" i="1"/>
  <c r="H1317" i="1"/>
  <c r="H1318" i="1"/>
  <c r="H1319" i="1"/>
  <c r="H1321" i="1"/>
  <c r="H1320" i="1"/>
  <c r="H1327" i="1"/>
  <c r="H1328" i="1"/>
  <c r="H1329" i="1"/>
  <c r="H1330" i="1"/>
  <c r="H1331" i="1"/>
  <c r="H1332" i="1"/>
  <c r="H1333" i="1"/>
  <c r="H1334" i="1"/>
  <c r="H1335" i="1"/>
  <c r="H1336" i="1"/>
  <c r="H1337" i="1"/>
  <c r="H1338" i="1"/>
  <c r="H1339" i="1"/>
  <c r="H1341" i="1"/>
  <c r="H1346" i="1"/>
  <c r="H1348" i="1"/>
  <c r="H1349" i="1"/>
  <c r="H1347" i="1"/>
  <c r="H1350" i="1"/>
  <c r="H1351" i="1"/>
  <c r="H1355" i="1"/>
  <c r="H1356" i="1"/>
  <c r="H1357" i="1"/>
  <c r="H1358" i="1"/>
  <c r="H1359" i="1"/>
  <c r="H1363" i="1"/>
  <c r="H1364" i="1"/>
  <c r="H1365" i="1"/>
  <c r="H1366" i="1"/>
  <c r="H1367" i="1"/>
  <c r="H1369" i="1"/>
  <c r="H1370" i="1"/>
  <c r="H1371" i="1"/>
  <c r="H1399" i="1"/>
  <c r="H1372" i="1"/>
  <c r="H1373" i="1"/>
  <c r="H1374" i="1"/>
  <c r="H1375" i="1"/>
  <c r="H1376" i="1"/>
  <c r="H1378" i="1"/>
  <c r="H1377" i="1"/>
  <c r="H1379" i="1"/>
  <c r="H1380" i="1"/>
  <c r="H1381" i="1"/>
  <c r="H1382" i="1"/>
  <c r="H1383" i="1"/>
  <c r="H1384" i="1"/>
  <c r="H1385" i="1"/>
  <c r="H1386" i="1"/>
  <c r="H1387" i="1"/>
  <c r="H1388" i="1"/>
  <c r="H1398" i="1"/>
  <c r="H1389" i="1"/>
  <c r="H1391" i="1"/>
  <c r="H1392" i="1"/>
  <c r="H1393" i="1"/>
  <c r="H1394" i="1"/>
  <c r="H1395" i="1"/>
  <c r="H1396" i="1"/>
  <c r="H1397" i="1"/>
  <c r="H1400" i="1"/>
  <c r="H1402" i="1"/>
  <c r="H1403" i="1"/>
  <c r="H1404" i="1"/>
  <c r="H1406" i="1"/>
  <c r="H1405" i="1"/>
  <c r="H1420" i="1"/>
  <c r="H1421" i="1"/>
  <c r="H1422" i="1"/>
  <c r="H1423" i="1"/>
  <c r="H1424" i="1"/>
  <c r="H1425" i="1"/>
  <c r="H1427" i="1"/>
  <c r="H1426" i="1"/>
  <c r="H1434" i="1"/>
  <c r="H1435" i="1"/>
  <c r="H1436" i="1"/>
  <c r="H1437" i="1"/>
  <c r="H1438" i="1"/>
  <c r="H1439" i="1"/>
  <c r="H1524" i="1"/>
  <c r="H1525" i="1"/>
  <c r="H1526" i="1"/>
  <c r="H1527" i="1"/>
  <c r="H1528" i="1"/>
  <c r="H1529" i="1"/>
  <c r="H1530" i="1"/>
  <c r="H1537" i="1"/>
  <c r="H1538" i="1"/>
  <c r="H1539" i="1"/>
  <c r="H1540" i="1"/>
  <c r="H1541" i="1"/>
  <c r="H1542" i="1"/>
  <c r="H1543" i="1"/>
  <c r="H1556" i="1"/>
  <c r="H1553" i="1"/>
  <c r="H1554" i="1"/>
  <c r="H1555" i="1"/>
  <c r="H1557" i="1"/>
  <c r="H1558" i="1"/>
  <c r="H1559" i="1"/>
  <c r="H1560" i="1"/>
  <c r="H1561" i="1"/>
  <c r="H1562" i="1"/>
  <c r="H1563" i="1"/>
  <c r="H1564" i="1"/>
  <c r="H1565" i="1"/>
  <c r="H1566" i="1"/>
  <c r="H1567" i="1"/>
  <c r="H1757" i="1"/>
  <c r="H1761" i="1"/>
  <c r="H1762" i="1"/>
  <c r="H1763" i="1"/>
  <c r="H1764" i="1"/>
  <c r="H1767" i="1"/>
  <c r="H1768" i="1"/>
  <c r="H1769" i="1"/>
  <c r="H1792" i="1"/>
  <c r="H1770" i="1"/>
  <c r="H1771" i="1"/>
  <c r="H1772" i="1"/>
  <c r="H1773" i="1"/>
  <c r="H1774" i="1"/>
  <c r="H1775" i="1"/>
  <c r="H1776" i="1"/>
  <c r="H1777" i="1"/>
  <c r="H1778" i="1"/>
  <c r="H1779" i="1"/>
  <c r="H1780" i="1"/>
  <c r="H1781" i="1"/>
  <c r="H1791" i="1"/>
  <c r="H1800" i="1"/>
  <c r="H1790" i="1"/>
  <c r="H1793" i="1"/>
  <c r="H1794" i="1"/>
  <c r="H1795" i="1"/>
  <c r="H1796" i="1"/>
  <c r="H1797" i="1"/>
  <c r="H1799" i="1"/>
  <c r="H1801" i="1"/>
  <c r="H1803" i="1"/>
  <c r="H1804" i="1"/>
  <c r="H1805" i="1"/>
  <c r="H1806" i="1"/>
  <c r="H824" i="1"/>
  <c r="H834" i="1"/>
  <c r="H870" i="1"/>
  <c r="H839" i="1"/>
  <c r="H835" i="1"/>
  <c r="H812" i="1"/>
  <c r="R1760" i="1"/>
  <c r="R1761" i="1"/>
  <c r="R1762" i="1"/>
  <c r="R1763" i="1"/>
  <c r="R1769" i="1"/>
  <c r="R1792" i="1"/>
  <c r="R1770" i="1"/>
  <c r="R1771" i="1"/>
  <c r="R1772" i="1"/>
  <c r="R1773" i="1"/>
  <c r="R1774" i="1"/>
  <c r="R1775" i="1"/>
  <c r="R1776" i="1"/>
  <c r="R1777" i="1"/>
  <c r="R1778" i="1"/>
  <c r="R1779" i="1"/>
  <c r="R1780" i="1"/>
  <c r="Q1760" i="1"/>
  <c r="Q1761" i="1"/>
  <c r="Q1762" i="1"/>
  <c r="Q1763" i="1"/>
  <c r="Q1769" i="1"/>
  <c r="Q1792" i="1"/>
  <c r="Q1770" i="1"/>
  <c r="Q1771" i="1"/>
  <c r="Q1772" i="1"/>
  <c r="Q1773" i="1"/>
  <c r="Q1774" i="1"/>
  <c r="Q1775" i="1"/>
  <c r="Q1776" i="1"/>
  <c r="Q1777" i="1"/>
  <c r="Q1778" i="1"/>
  <c r="Q1779" i="1"/>
  <c r="Q1780" i="1"/>
  <c r="P1760" i="1"/>
  <c r="P1761" i="1"/>
  <c r="P1762" i="1"/>
  <c r="P1763" i="1"/>
  <c r="P1769" i="1"/>
  <c r="P1792" i="1"/>
  <c r="P1770" i="1"/>
  <c r="P1771" i="1"/>
  <c r="P1772" i="1"/>
  <c r="P1773" i="1"/>
  <c r="P1774" i="1"/>
  <c r="P1775" i="1"/>
  <c r="P1776" i="1"/>
  <c r="P1777" i="1"/>
  <c r="P1778" i="1"/>
  <c r="P1779" i="1"/>
  <c r="P1780" i="1"/>
  <c r="O1559" i="1"/>
  <c r="O1560" i="1"/>
  <c r="O1561" i="1"/>
  <c r="O1562" i="1"/>
  <c r="O1563" i="1"/>
  <c r="O1564" i="1"/>
  <c r="O1565" i="1"/>
  <c r="O1566" i="1"/>
  <c r="O1567" i="1"/>
  <c r="O1760" i="1"/>
  <c r="O1761" i="1"/>
  <c r="O1762" i="1"/>
  <c r="O1763" i="1"/>
  <c r="O1769" i="1"/>
  <c r="O1792" i="1"/>
  <c r="O1770" i="1"/>
  <c r="O1771" i="1"/>
  <c r="O1772" i="1"/>
  <c r="O1773" i="1"/>
  <c r="O1774" i="1"/>
  <c r="O1775" i="1"/>
  <c r="O1776" i="1"/>
  <c r="O1777" i="1"/>
  <c r="O1778" i="1"/>
  <c r="O1779" i="1"/>
  <c r="O1780" i="1"/>
  <c r="R1559" i="1"/>
  <c r="R1560" i="1"/>
  <c r="R1561" i="1"/>
  <c r="R1562" i="1"/>
  <c r="R1563" i="1"/>
  <c r="R1564" i="1"/>
  <c r="R1565" i="1"/>
  <c r="R1566" i="1"/>
  <c r="R1567" i="1"/>
  <c r="Q1559" i="1"/>
  <c r="Q1560" i="1"/>
  <c r="Q1561" i="1"/>
  <c r="Q1562" i="1"/>
  <c r="Q1563" i="1"/>
  <c r="Q1564" i="1"/>
  <c r="Q1565" i="1"/>
  <c r="Q1566" i="1"/>
  <c r="Q1567" i="1"/>
  <c r="P1559" i="1"/>
  <c r="P1560" i="1"/>
  <c r="P1561" i="1"/>
  <c r="P1562" i="1"/>
  <c r="P1563" i="1"/>
  <c r="P1564" i="1"/>
  <c r="P1565" i="1"/>
  <c r="P1566" i="1"/>
  <c r="P1567" i="1"/>
  <c r="R1435" i="1"/>
  <c r="R1436" i="1"/>
  <c r="R1437" i="1"/>
  <c r="R1438" i="1"/>
  <c r="R1439" i="1"/>
  <c r="Q1338" i="1"/>
  <c r="Q1435" i="1"/>
  <c r="Q1436" i="1"/>
  <c r="Q1437" i="1"/>
  <c r="Q1438" i="1"/>
  <c r="Q1439" i="1"/>
  <c r="P1435" i="1"/>
  <c r="P1436" i="1"/>
  <c r="P1437" i="1"/>
  <c r="P1438" i="1"/>
  <c r="P1439" i="1"/>
  <c r="O1435" i="1"/>
  <c r="O1436" i="1"/>
  <c r="O1437" i="1"/>
  <c r="O1438" i="1"/>
  <c r="O1439" i="1"/>
  <c r="D1906" i="1"/>
  <c r="E1906" i="1"/>
  <c r="F1906" i="1"/>
  <c r="G1906" i="1"/>
  <c r="D1907" i="1"/>
  <c r="E1907" i="1"/>
  <c r="F1907" i="1"/>
  <c r="G1907" i="1"/>
  <c r="R1301" i="1"/>
  <c r="R1302" i="1"/>
  <c r="R1303" i="1"/>
  <c r="R1304" i="1"/>
  <c r="R1305" i="1"/>
  <c r="R1306" i="1"/>
  <c r="R1307" i="1"/>
  <c r="R1308" i="1"/>
  <c r="R1310" i="1"/>
  <c r="R1330" i="1"/>
  <c r="R1331" i="1"/>
  <c r="R1332" i="1"/>
  <c r="R1333" i="1"/>
  <c r="R1334" i="1"/>
  <c r="R1335" i="1"/>
  <c r="R1336" i="1"/>
  <c r="R1337" i="1"/>
  <c r="R1338" i="1"/>
  <c r="Q1301" i="1"/>
  <c r="Q1302" i="1"/>
  <c r="Q1303" i="1"/>
  <c r="Q1304" i="1"/>
  <c r="Q1305" i="1"/>
  <c r="Q1306" i="1"/>
  <c r="Q1307" i="1"/>
  <c r="Q1308" i="1"/>
  <c r="Q1310" i="1"/>
  <c r="Q1330" i="1"/>
  <c r="Q1331" i="1"/>
  <c r="Q1332" i="1"/>
  <c r="Q1333" i="1"/>
  <c r="Q1334" i="1"/>
  <c r="Q1335" i="1"/>
  <c r="Q1336" i="1"/>
  <c r="Q1337" i="1"/>
  <c r="P1301" i="1"/>
  <c r="P1302" i="1"/>
  <c r="P1303" i="1"/>
  <c r="P1304" i="1"/>
  <c r="P1305" i="1"/>
  <c r="P1306" i="1"/>
  <c r="P1307" i="1"/>
  <c r="P1308" i="1"/>
  <c r="P1310" i="1"/>
  <c r="P1330" i="1"/>
  <c r="P1331" i="1"/>
  <c r="P1332" i="1"/>
  <c r="P1333" i="1"/>
  <c r="P1334" i="1"/>
  <c r="P1335" i="1"/>
  <c r="P1336" i="1"/>
  <c r="P1337" i="1"/>
  <c r="P1338" i="1"/>
  <c r="O1301" i="1"/>
  <c r="O1302" i="1"/>
  <c r="O1303" i="1"/>
  <c r="O1304" i="1"/>
  <c r="O1305" i="1"/>
  <c r="O1306" i="1"/>
  <c r="O1307" i="1"/>
  <c r="O1308" i="1"/>
  <c r="O1310" i="1"/>
  <c r="O1330" i="1"/>
  <c r="O1331" i="1"/>
  <c r="O1332" i="1"/>
  <c r="O1333" i="1"/>
  <c r="O1334" i="1"/>
  <c r="O1335" i="1"/>
  <c r="O1336" i="1"/>
  <c r="O1337" i="1"/>
  <c r="O1338" i="1"/>
  <c r="R1125" i="1"/>
  <c r="R1126" i="1"/>
  <c r="R1127" i="1"/>
  <c r="R1128" i="1"/>
  <c r="R1047" i="1"/>
  <c r="R1048" i="1"/>
  <c r="R1055" i="1"/>
  <c r="R1056" i="1"/>
  <c r="R1057" i="1"/>
  <c r="R1058" i="1"/>
  <c r="R1059" i="1"/>
  <c r="R1062" i="1"/>
  <c r="R1060" i="1"/>
  <c r="R1061" i="1"/>
  <c r="R1067" i="1"/>
  <c r="R1068" i="1"/>
  <c r="R1129" i="1"/>
  <c r="Q1047" i="1"/>
  <c r="Q1048" i="1"/>
  <c r="Q1055" i="1"/>
  <c r="Q1056" i="1"/>
  <c r="Q1057" i="1"/>
  <c r="Q1058" i="1"/>
  <c r="Q1059" i="1"/>
  <c r="Q1062" i="1"/>
  <c r="Q1060" i="1"/>
  <c r="Q1061" i="1"/>
  <c r="Q1067" i="1"/>
  <c r="Q1068" i="1"/>
  <c r="Q1129" i="1"/>
  <c r="P1124" i="1"/>
  <c r="P1125" i="1"/>
  <c r="P1126" i="1"/>
  <c r="P1127" i="1"/>
  <c r="P1128" i="1"/>
  <c r="P1047" i="1"/>
  <c r="P1048" i="1"/>
  <c r="P1055" i="1"/>
  <c r="P1056" i="1"/>
  <c r="P1057" i="1"/>
  <c r="P1058" i="1"/>
  <c r="P1059" i="1"/>
  <c r="P1062" i="1"/>
  <c r="P1060" i="1"/>
  <c r="P1061" i="1"/>
  <c r="P1067" i="1"/>
  <c r="P1068" i="1"/>
  <c r="P1129" i="1"/>
  <c r="O1122" i="1"/>
  <c r="O1123" i="1"/>
  <c r="O1124" i="1"/>
  <c r="O1125" i="1"/>
  <c r="O1126" i="1"/>
  <c r="O1127" i="1"/>
  <c r="O1128" i="1"/>
  <c r="O1047" i="1"/>
  <c r="O1048" i="1"/>
  <c r="O1055" i="1"/>
  <c r="O1056" i="1"/>
  <c r="O1057" i="1"/>
  <c r="O1058" i="1"/>
  <c r="O1059" i="1"/>
  <c r="O1062" i="1"/>
  <c r="O1060" i="1"/>
  <c r="O1061" i="1"/>
  <c r="O1067" i="1"/>
  <c r="O1068" i="1"/>
  <c r="O1129" i="1"/>
  <c r="R748" i="1"/>
  <c r="R757" i="1"/>
  <c r="R1105" i="1"/>
  <c r="R1106" i="1"/>
  <c r="R1107" i="1"/>
  <c r="R1109" i="1"/>
  <c r="R1110" i="1"/>
  <c r="R1111" i="1"/>
  <c r="R1112" i="1"/>
  <c r="R1113" i="1"/>
  <c r="R1114" i="1"/>
  <c r="R1118" i="1"/>
  <c r="R1119" i="1"/>
  <c r="R1120" i="1"/>
  <c r="R1121" i="1"/>
  <c r="R1122" i="1"/>
  <c r="R1123" i="1"/>
  <c r="R1124" i="1"/>
  <c r="Q748" i="1"/>
  <c r="Q757" i="1"/>
  <c r="Q1105" i="1"/>
  <c r="Q1106" i="1"/>
  <c r="Q1107" i="1"/>
  <c r="Q1109" i="1"/>
  <c r="Q1110" i="1"/>
  <c r="Q1111" i="1"/>
  <c r="Q1112" i="1"/>
  <c r="Q1113" i="1"/>
  <c r="Q1114" i="1"/>
  <c r="Q1118" i="1"/>
  <c r="Q1119" i="1"/>
  <c r="Q1120" i="1"/>
  <c r="Q1121" i="1"/>
  <c r="Q1122" i="1"/>
  <c r="Q1123" i="1"/>
  <c r="Q1124" i="1"/>
  <c r="Q1125" i="1"/>
  <c r="Q1126" i="1"/>
  <c r="Q1127" i="1"/>
  <c r="Q1128" i="1"/>
  <c r="P1109" i="1"/>
  <c r="P1110" i="1"/>
  <c r="P1111" i="1"/>
  <c r="P1112" i="1"/>
  <c r="P1113" i="1"/>
  <c r="P1114" i="1"/>
  <c r="P1118" i="1"/>
  <c r="P1119" i="1"/>
  <c r="P1120" i="1"/>
  <c r="P1121" i="1"/>
  <c r="P1122" i="1"/>
  <c r="P1123" i="1"/>
  <c r="O1113" i="1"/>
  <c r="O1114" i="1"/>
  <c r="O1118" i="1"/>
  <c r="O1119" i="1"/>
  <c r="O1120" i="1"/>
  <c r="O1121" i="1"/>
  <c r="R793" i="1"/>
  <c r="R785" i="1"/>
  <c r="R802" i="1"/>
  <c r="R805" i="1"/>
  <c r="R783" i="1"/>
  <c r="R753" i="1"/>
  <c r="R752" i="1"/>
  <c r="R761" i="1"/>
  <c r="R773" i="1"/>
  <c r="R791" i="1"/>
  <c r="R717" i="1"/>
  <c r="R771" i="1"/>
  <c r="R803" i="1"/>
  <c r="R774" i="1"/>
  <c r="R806" i="1"/>
  <c r="R807" i="1"/>
  <c r="R808" i="1"/>
  <c r="R804" i="1"/>
  <c r="R758" i="1"/>
  <c r="R756" i="1"/>
  <c r="R810" i="1"/>
  <c r="R749" i="1"/>
  <c r="R801" i="1"/>
  <c r="R782" i="1"/>
  <c r="R775" i="1"/>
  <c r="R784" i="1"/>
  <c r="R789" i="1"/>
  <c r="R751" i="1"/>
  <c r="R788" i="1"/>
  <c r="R759" i="1"/>
  <c r="R715" i="1"/>
  <c r="R714" i="1"/>
  <c r="R792" i="1"/>
  <c r="R809" i="1"/>
  <c r="R747" i="1"/>
  <c r="R713" i="1"/>
  <c r="R716" i="1"/>
  <c r="R790" i="1"/>
  <c r="R760" i="1"/>
  <c r="Q800" i="1"/>
  <c r="Q787" i="1"/>
  <c r="Q793" i="1"/>
  <c r="Q785" i="1"/>
  <c r="Q802" i="1"/>
  <c r="Q805" i="1"/>
  <c r="Q783" i="1"/>
  <c r="Q753" i="1"/>
  <c r="Q752" i="1"/>
  <c r="Q761" i="1"/>
  <c r="Q773" i="1"/>
  <c r="Q791" i="1"/>
  <c r="Q717" i="1"/>
  <c r="Q771" i="1"/>
  <c r="Q803" i="1"/>
  <c r="Q774" i="1"/>
  <c r="Q806" i="1"/>
  <c r="Q807" i="1"/>
  <c r="Q808" i="1"/>
  <c r="Q804" i="1"/>
  <c r="Q758" i="1"/>
  <c r="Q756" i="1"/>
  <c r="Q810" i="1"/>
  <c r="Q749" i="1"/>
  <c r="Q801" i="1"/>
  <c r="Q782" i="1"/>
  <c r="Q775" i="1"/>
  <c r="Q784" i="1"/>
  <c r="Q789" i="1"/>
  <c r="Q751" i="1"/>
  <c r="Q788" i="1"/>
  <c r="Q759" i="1"/>
  <c r="Q715" i="1"/>
  <c r="Q714" i="1"/>
  <c r="Q792" i="1"/>
  <c r="Q809" i="1"/>
  <c r="Q747" i="1"/>
  <c r="Q713" i="1"/>
  <c r="Q716" i="1"/>
  <c r="Q790" i="1"/>
  <c r="Q760" i="1"/>
  <c r="P805" i="1"/>
  <c r="P783" i="1"/>
  <c r="P753" i="1"/>
  <c r="P752" i="1"/>
  <c r="P761" i="1"/>
  <c r="P773" i="1"/>
  <c r="P791" i="1"/>
  <c r="P717" i="1"/>
  <c r="P771" i="1"/>
  <c r="P803" i="1"/>
  <c r="P774" i="1"/>
  <c r="P806" i="1"/>
  <c r="P807" i="1"/>
  <c r="P808" i="1"/>
  <c r="P804" i="1"/>
  <c r="P758" i="1"/>
  <c r="P756" i="1"/>
  <c r="P810" i="1"/>
  <c r="P749" i="1"/>
  <c r="P801" i="1"/>
  <c r="P782" i="1"/>
  <c r="P775" i="1"/>
  <c r="P784" i="1"/>
  <c r="P789" i="1"/>
  <c r="P751" i="1"/>
  <c r="P788" i="1"/>
  <c r="P759" i="1"/>
  <c r="P715" i="1"/>
  <c r="P714" i="1"/>
  <c r="P792" i="1"/>
  <c r="P809" i="1"/>
  <c r="P747" i="1"/>
  <c r="P713" i="1"/>
  <c r="P716" i="1"/>
  <c r="P790" i="1"/>
  <c r="P760" i="1"/>
  <c r="P748" i="1"/>
  <c r="P757" i="1"/>
  <c r="P1105" i="1"/>
  <c r="O805" i="1"/>
  <c r="O783" i="1"/>
  <c r="O753" i="1"/>
  <c r="O752" i="1"/>
  <c r="O761" i="1"/>
  <c r="O773" i="1"/>
  <c r="O791" i="1"/>
  <c r="O717" i="1"/>
  <c r="O771" i="1"/>
  <c r="O803" i="1"/>
  <c r="O774" i="1"/>
  <c r="O806" i="1"/>
  <c r="O807" i="1"/>
  <c r="O808" i="1"/>
  <c r="O804" i="1"/>
  <c r="O758" i="1"/>
  <c r="O756" i="1"/>
  <c r="O810" i="1"/>
  <c r="O749" i="1"/>
  <c r="O801" i="1"/>
  <c r="O782" i="1"/>
  <c r="O775" i="1"/>
  <c r="O784" i="1"/>
  <c r="O789" i="1"/>
  <c r="O751" i="1"/>
  <c r="O788" i="1"/>
  <c r="O759" i="1"/>
  <c r="O715" i="1"/>
  <c r="O714" i="1"/>
  <c r="O792" i="1"/>
  <c r="O809" i="1"/>
  <c r="O747" i="1"/>
  <c r="O716" i="1"/>
  <c r="O790" i="1"/>
  <c r="O760" i="1"/>
  <c r="O748" i="1"/>
  <c r="O757" i="1"/>
  <c r="R800" i="1"/>
  <c r="R787" i="1"/>
  <c r="P800" i="1"/>
  <c r="P787" i="1"/>
  <c r="P793" i="1"/>
  <c r="P785" i="1"/>
  <c r="P802" i="1"/>
  <c r="O800" i="1"/>
  <c r="O787" i="1"/>
  <c r="O793" i="1"/>
  <c r="O785" i="1"/>
  <c r="O802" i="1"/>
  <c r="P1106" i="1"/>
  <c r="P1107" i="1"/>
  <c r="O1105" i="1"/>
  <c r="O1106" i="1"/>
  <c r="O1107" i="1"/>
  <c r="O1109" i="1"/>
  <c r="O1110" i="1"/>
  <c r="O1111" i="1"/>
  <c r="O1112" i="1"/>
  <c r="P1040" i="1"/>
  <c r="P1041" i="1"/>
  <c r="P1042" i="1"/>
  <c r="P1043" i="1"/>
  <c r="P1044" i="1"/>
  <c r="P1045" i="1"/>
  <c r="P1046" i="1"/>
  <c r="H1045" i="1"/>
  <c r="H1046" i="1"/>
  <c r="H2" i="1"/>
  <c r="R1582" i="1"/>
  <c r="R1583" i="1"/>
  <c r="R1584" i="1"/>
  <c r="R1586" i="1"/>
  <c r="R1587" i="1"/>
  <c r="R1588" i="1"/>
  <c r="R1589" i="1"/>
  <c r="R1590" i="1"/>
  <c r="R1591" i="1"/>
  <c r="R1592" i="1"/>
  <c r="R887" i="1"/>
  <c r="R888" i="1"/>
  <c r="R889" i="1"/>
  <c r="R890" i="1"/>
  <c r="R891" i="1"/>
  <c r="R892" i="1"/>
  <c r="R893" i="1"/>
  <c r="R894" i="1"/>
  <c r="R895" i="1"/>
  <c r="R896" i="1"/>
  <c r="R897" i="1"/>
  <c r="R898" i="1"/>
  <c r="R899" i="1"/>
  <c r="R900" i="1"/>
  <c r="R901"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5" i="1"/>
  <c r="R936" i="1"/>
  <c r="R937" i="1"/>
  <c r="R938" i="1"/>
  <c r="R939" i="1"/>
  <c r="R940" i="1"/>
  <c r="R941" i="1"/>
  <c r="R986" i="1"/>
  <c r="R942" i="1"/>
  <c r="R943" i="1"/>
  <c r="R944" i="1"/>
  <c r="R945" i="1"/>
  <c r="R946" i="1"/>
  <c r="R947" i="1"/>
  <c r="R948" i="1"/>
  <c r="R949" i="1"/>
  <c r="R950" i="1"/>
  <c r="R953" i="1"/>
  <c r="R951" i="1"/>
  <c r="R952" i="1"/>
  <c r="R954" i="1"/>
  <c r="R955" i="1"/>
  <c r="R956" i="1"/>
  <c r="R958" i="1"/>
  <c r="R959" i="1"/>
  <c r="R960" i="1"/>
  <c r="R961" i="1"/>
  <c r="R962" i="1"/>
  <c r="R963" i="1"/>
  <c r="R964" i="1"/>
  <c r="R1009" i="1"/>
  <c r="R971" i="1"/>
  <c r="R976" i="1"/>
  <c r="R977" i="1"/>
  <c r="R978" i="1"/>
  <c r="R979" i="1"/>
  <c r="R980" i="1"/>
  <c r="R984" i="1"/>
  <c r="R982" i="1"/>
  <c r="R983" i="1"/>
  <c r="R985" i="1"/>
  <c r="R987" i="1"/>
  <c r="R988" i="1"/>
  <c r="R989" i="1"/>
  <c r="R990" i="1"/>
  <c r="R991" i="1"/>
  <c r="R992" i="1"/>
  <c r="R993" i="1"/>
  <c r="R994" i="1"/>
  <c r="R995" i="1"/>
  <c r="R996" i="1"/>
  <c r="R997" i="1"/>
  <c r="R999" i="1"/>
  <c r="R998" i="1"/>
  <c r="R1000" i="1"/>
  <c r="R1001" i="1"/>
  <c r="R1002" i="1"/>
  <c r="R1003" i="1"/>
  <c r="R1004" i="1"/>
  <c r="R1005" i="1"/>
  <c r="R1006" i="1"/>
  <c r="R1007" i="1"/>
  <c r="R1008" i="1"/>
  <c r="R1010" i="1"/>
  <c r="R1011" i="1"/>
  <c r="R1012" i="1"/>
  <c r="R1013" i="1"/>
  <c r="R1014" i="1"/>
  <c r="R1015" i="1"/>
  <c r="R1016" i="1"/>
  <c r="R1017" i="1"/>
  <c r="R1018" i="1"/>
  <c r="R1019" i="1"/>
  <c r="R1020" i="1"/>
  <c r="R1021" i="1"/>
  <c r="R1022"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Q939" i="1"/>
  <c r="Q940" i="1"/>
  <c r="Q941" i="1"/>
  <c r="Q986" i="1"/>
  <c r="Q942" i="1"/>
  <c r="Q943" i="1"/>
  <c r="Q944" i="1"/>
  <c r="Q945" i="1"/>
  <c r="Q946" i="1"/>
  <c r="Q947" i="1"/>
  <c r="Q948" i="1"/>
  <c r="Q949" i="1"/>
  <c r="Q950" i="1"/>
  <c r="Q953" i="1"/>
  <c r="Q951" i="1"/>
  <c r="Q952" i="1"/>
  <c r="Q954" i="1"/>
  <c r="Q955" i="1"/>
  <c r="Q956" i="1"/>
  <c r="Q958" i="1"/>
  <c r="Q959" i="1"/>
  <c r="Q960" i="1"/>
  <c r="Q961" i="1"/>
  <c r="Q962" i="1"/>
  <c r="Q963" i="1"/>
  <c r="Q964" i="1"/>
  <c r="Q1009" i="1"/>
  <c r="Q971" i="1"/>
  <c r="Q976" i="1"/>
  <c r="Q977" i="1"/>
  <c r="Q978" i="1"/>
  <c r="Q979" i="1"/>
  <c r="Q980" i="1"/>
  <c r="Q984" i="1"/>
  <c r="Q982" i="1"/>
  <c r="Q983" i="1"/>
  <c r="Q985" i="1"/>
  <c r="Q987" i="1"/>
  <c r="Q988" i="1"/>
  <c r="Q989" i="1"/>
  <c r="Q990" i="1"/>
  <c r="Q991" i="1"/>
  <c r="Q992" i="1"/>
  <c r="Q993" i="1"/>
  <c r="Q994" i="1"/>
  <c r="Q995" i="1"/>
  <c r="Q996" i="1"/>
  <c r="Q997" i="1"/>
  <c r="Q999" i="1"/>
  <c r="Q998" i="1"/>
  <c r="Q1000" i="1"/>
  <c r="Q1001" i="1"/>
  <c r="Q1002" i="1"/>
  <c r="Q1003" i="1"/>
  <c r="Q1004" i="1"/>
  <c r="Q1005" i="1"/>
  <c r="Q1006" i="1"/>
  <c r="Q1007" i="1"/>
  <c r="Q1008" i="1"/>
  <c r="Q1010" i="1"/>
  <c r="Q1011" i="1"/>
  <c r="Q1012" i="1"/>
  <c r="Q1013" i="1"/>
  <c r="Q1014" i="1"/>
  <c r="Q1015" i="1"/>
  <c r="Q1016" i="1"/>
  <c r="Q1017" i="1"/>
  <c r="Q1018" i="1"/>
  <c r="Q1019" i="1"/>
  <c r="Q1020" i="1"/>
  <c r="Q1021" i="1"/>
  <c r="Q1022"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P955" i="1"/>
  <c r="P956" i="1"/>
  <c r="P958" i="1"/>
  <c r="P959" i="1"/>
  <c r="P960" i="1"/>
  <c r="P961" i="1"/>
  <c r="P962" i="1"/>
  <c r="P963" i="1"/>
  <c r="P964" i="1"/>
  <c r="P1009" i="1"/>
  <c r="P971" i="1"/>
  <c r="P976" i="1"/>
  <c r="P977" i="1"/>
  <c r="P978" i="1"/>
  <c r="P979" i="1"/>
  <c r="P980" i="1"/>
  <c r="P984" i="1"/>
  <c r="P982" i="1"/>
  <c r="P983" i="1"/>
  <c r="P985" i="1"/>
  <c r="P987" i="1"/>
  <c r="P988" i="1"/>
  <c r="P989" i="1"/>
  <c r="P990" i="1"/>
  <c r="P991" i="1"/>
  <c r="P992" i="1"/>
  <c r="P993" i="1"/>
  <c r="P994" i="1"/>
  <c r="P995" i="1"/>
  <c r="P996" i="1"/>
  <c r="P997" i="1"/>
  <c r="P999" i="1"/>
  <c r="P998" i="1"/>
  <c r="P1000" i="1"/>
  <c r="P1001" i="1"/>
  <c r="P1002" i="1"/>
  <c r="P1003" i="1"/>
  <c r="P1004" i="1"/>
  <c r="P1005" i="1"/>
  <c r="P1006" i="1"/>
  <c r="P1007" i="1"/>
  <c r="P1008" i="1"/>
  <c r="P1010" i="1"/>
  <c r="P1011" i="1"/>
  <c r="P1012" i="1"/>
  <c r="P1013" i="1"/>
  <c r="P1014" i="1"/>
  <c r="P1015" i="1"/>
  <c r="P1016" i="1"/>
  <c r="P1017" i="1"/>
  <c r="P1018" i="1"/>
  <c r="P1019" i="1"/>
  <c r="P1020" i="1"/>
  <c r="P1021" i="1"/>
  <c r="P1022" i="1"/>
  <c r="P1024" i="1"/>
  <c r="P1025" i="1"/>
  <c r="P1026" i="1"/>
  <c r="P1027" i="1"/>
  <c r="P1028" i="1"/>
  <c r="P1029" i="1"/>
  <c r="P1030" i="1"/>
  <c r="P1031" i="1"/>
  <c r="P1032" i="1"/>
  <c r="P1033" i="1"/>
  <c r="P1034" i="1"/>
  <c r="P1035" i="1"/>
  <c r="P1036" i="1"/>
  <c r="P1037" i="1"/>
  <c r="P1038" i="1"/>
  <c r="P1039"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5" i="1"/>
  <c r="O936" i="1"/>
  <c r="O937" i="1"/>
  <c r="O938" i="1"/>
  <c r="O939" i="1"/>
  <c r="O940" i="1"/>
  <c r="O941" i="1"/>
  <c r="O986" i="1"/>
  <c r="O942" i="1"/>
  <c r="O943" i="1"/>
  <c r="O944" i="1"/>
  <c r="O945" i="1"/>
  <c r="O946" i="1"/>
  <c r="O947" i="1"/>
  <c r="O948" i="1"/>
  <c r="O949" i="1"/>
  <c r="O950" i="1"/>
  <c r="O953" i="1"/>
  <c r="O951" i="1"/>
  <c r="O952" i="1"/>
  <c r="O954" i="1"/>
  <c r="O955" i="1"/>
  <c r="O956" i="1"/>
  <c r="O958" i="1"/>
  <c r="O959" i="1"/>
  <c r="O960" i="1"/>
  <c r="O961" i="1"/>
  <c r="O962" i="1"/>
  <c r="O963" i="1"/>
  <c r="O964" i="1"/>
  <c r="O1009" i="1"/>
  <c r="O971" i="1"/>
  <c r="O976" i="1"/>
  <c r="O977" i="1"/>
  <c r="O978" i="1"/>
  <c r="O979" i="1"/>
  <c r="O980" i="1"/>
  <c r="O984" i="1"/>
  <c r="O982" i="1"/>
  <c r="O983" i="1"/>
  <c r="O985" i="1"/>
  <c r="O987" i="1"/>
  <c r="O988" i="1"/>
  <c r="O989" i="1"/>
  <c r="O990" i="1"/>
  <c r="O991" i="1"/>
  <c r="O992" i="1"/>
  <c r="O993" i="1"/>
  <c r="O994" i="1"/>
  <c r="O995" i="1"/>
  <c r="O996" i="1"/>
  <c r="O997" i="1"/>
  <c r="O999" i="1"/>
  <c r="O998" i="1"/>
  <c r="O1000" i="1"/>
  <c r="O1001" i="1"/>
  <c r="O1002" i="1"/>
  <c r="O1003" i="1"/>
  <c r="O1004" i="1"/>
  <c r="O1005" i="1"/>
  <c r="O1006" i="1"/>
  <c r="O1007" i="1"/>
  <c r="O1008" i="1"/>
  <c r="O1010" i="1"/>
  <c r="O1011" i="1"/>
  <c r="O1012" i="1"/>
  <c r="O1013" i="1"/>
  <c r="O1014" i="1"/>
  <c r="O1015" i="1"/>
  <c r="O1016" i="1"/>
  <c r="O1017" i="1"/>
  <c r="O1018" i="1"/>
  <c r="O1019" i="1"/>
  <c r="O1020" i="1"/>
  <c r="O1021" i="1"/>
  <c r="O1022"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H1878" i="1"/>
  <c r="H1879" i="1"/>
  <c r="H1880" i="1"/>
  <c r="H1891" i="1"/>
  <c r="H1892" i="1"/>
  <c r="H1893" i="1"/>
  <c r="H1894" i="1"/>
  <c r="H1895" i="1"/>
  <c r="H1896" i="1"/>
  <c r="H1897" i="1"/>
  <c r="H1898" i="1"/>
  <c r="H1899" i="1"/>
  <c r="H1568" i="1"/>
  <c r="H1582" i="1"/>
  <c r="H1583" i="1"/>
  <c r="H1584" i="1"/>
  <c r="H1586" i="1"/>
  <c r="H1587" i="1"/>
  <c r="H1588" i="1"/>
  <c r="H1589" i="1"/>
  <c r="H1590" i="1"/>
  <c r="H1591" i="1"/>
  <c r="H1592" i="1"/>
  <c r="H887" i="1"/>
  <c r="H888" i="1"/>
  <c r="H889" i="1"/>
  <c r="H890" i="1"/>
  <c r="H891" i="1"/>
  <c r="H892" i="1"/>
  <c r="H893" i="1"/>
  <c r="H894" i="1"/>
  <c r="H895" i="1"/>
  <c r="H896" i="1"/>
  <c r="H897" i="1"/>
  <c r="H898" i="1"/>
  <c r="H899" i="1"/>
  <c r="H900"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5" i="1"/>
  <c r="H936" i="1"/>
  <c r="H937" i="1"/>
  <c r="H938" i="1"/>
  <c r="H939" i="1"/>
  <c r="H940" i="1"/>
  <c r="H941" i="1"/>
  <c r="H986" i="1"/>
  <c r="H942" i="1"/>
  <c r="H943" i="1"/>
  <c r="H944" i="1"/>
  <c r="H945" i="1"/>
  <c r="H946" i="1"/>
  <c r="H947" i="1"/>
  <c r="H948" i="1"/>
  <c r="H949" i="1"/>
  <c r="H950" i="1"/>
  <c r="H953" i="1"/>
  <c r="H951" i="1"/>
  <c r="H952" i="1"/>
  <c r="H954" i="1"/>
  <c r="H955" i="1"/>
  <c r="H956" i="1"/>
  <c r="H958" i="1"/>
  <c r="H959" i="1"/>
  <c r="H960" i="1"/>
  <c r="H961" i="1"/>
  <c r="H962" i="1"/>
  <c r="H963" i="1"/>
  <c r="H964" i="1"/>
  <c r="H1009" i="1"/>
  <c r="H971" i="1"/>
  <c r="H976" i="1"/>
  <c r="H977" i="1"/>
  <c r="H978" i="1"/>
  <c r="H979" i="1"/>
  <c r="H980" i="1"/>
  <c r="H984" i="1"/>
  <c r="H982" i="1"/>
  <c r="H983" i="1"/>
  <c r="H985" i="1"/>
  <c r="H987" i="1"/>
  <c r="H988" i="1"/>
  <c r="H989" i="1"/>
  <c r="H990" i="1"/>
  <c r="H991" i="1"/>
  <c r="H992" i="1"/>
  <c r="H993" i="1"/>
  <c r="H994" i="1"/>
  <c r="H995" i="1"/>
  <c r="H996" i="1"/>
  <c r="H997" i="1"/>
  <c r="H999" i="1"/>
  <c r="H998" i="1"/>
  <c r="H1000" i="1"/>
  <c r="H1001" i="1"/>
  <c r="H1002" i="1"/>
  <c r="H1003" i="1"/>
  <c r="H1004" i="1"/>
  <c r="H1005" i="1"/>
  <c r="H1006" i="1"/>
  <c r="H1007" i="1"/>
  <c r="H1008" i="1"/>
  <c r="H1010" i="1"/>
  <c r="H1011" i="1"/>
  <c r="H1012" i="1"/>
  <c r="H1013" i="1"/>
  <c r="H1014" i="1"/>
  <c r="H1015" i="1"/>
  <c r="H1016" i="1"/>
  <c r="H1017" i="1"/>
  <c r="H1018" i="1"/>
  <c r="H1019" i="1"/>
  <c r="H1020" i="1"/>
  <c r="H1021" i="1"/>
  <c r="H1022" i="1"/>
  <c r="H1024" i="1"/>
  <c r="H1025" i="1"/>
  <c r="H1026" i="1"/>
  <c r="H1027" i="1"/>
  <c r="H1028" i="1"/>
  <c r="H1029" i="1"/>
  <c r="H1030" i="1"/>
  <c r="H1031" i="1"/>
  <c r="H1032" i="1"/>
  <c r="H1033" i="1"/>
  <c r="H1034" i="1"/>
  <c r="H1035" i="1"/>
  <c r="H1036" i="1"/>
  <c r="H1037" i="1"/>
  <c r="H1038" i="1"/>
  <c r="H1039" i="1"/>
  <c r="H1040" i="1"/>
  <c r="H1041" i="1"/>
  <c r="H1042" i="1"/>
  <c r="H1043" i="1"/>
  <c r="H1044" i="1"/>
  <c r="I1906" i="1"/>
  <c r="J1906" i="1"/>
  <c r="I1907" i="1"/>
  <c r="J1907" i="1"/>
  <c r="K1907" i="1"/>
  <c r="M1906" i="1"/>
  <c r="M1907" i="1"/>
  <c r="O1891" i="1"/>
  <c r="O1892" i="1"/>
  <c r="O1893" i="1"/>
  <c r="O1894" i="1"/>
  <c r="O1895" i="1"/>
  <c r="O1896" i="1"/>
  <c r="O1897" i="1"/>
  <c r="O1898" i="1"/>
  <c r="O1899" i="1"/>
  <c r="O1582" i="1"/>
  <c r="O1583" i="1"/>
  <c r="O1584" i="1"/>
  <c r="O1586" i="1"/>
  <c r="O1587" i="1"/>
  <c r="O1588" i="1"/>
  <c r="O1589" i="1"/>
  <c r="O1590" i="1"/>
  <c r="O1591" i="1"/>
  <c r="O1592" i="1"/>
  <c r="O887" i="1"/>
  <c r="O888" i="1"/>
  <c r="O889" i="1"/>
  <c r="O890" i="1"/>
  <c r="O891" i="1"/>
  <c r="O892" i="1"/>
  <c r="O893" i="1"/>
  <c r="O894" i="1"/>
  <c r="O895" i="1"/>
  <c r="O896" i="1"/>
  <c r="O897" i="1"/>
  <c r="O898" i="1"/>
  <c r="O899" i="1"/>
  <c r="O900" i="1"/>
  <c r="O901" i="1"/>
  <c r="O906" i="1"/>
  <c r="O907" i="1"/>
  <c r="R1891" i="1"/>
  <c r="R1892" i="1"/>
  <c r="R1893" i="1"/>
  <c r="R1894" i="1"/>
  <c r="R1895" i="1"/>
  <c r="R1896" i="1"/>
  <c r="R1897" i="1"/>
  <c r="R1898" i="1"/>
  <c r="R1899" i="1"/>
  <c r="Q1871" i="1"/>
  <c r="Q1891" i="1"/>
  <c r="Q1892" i="1"/>
  <c r="Q1893" i="1"/>
  <c r="Q1894" i="1"/>
  <c r="Q1895" i="1"/>
  <c r="Q1896" i="1"/>
  <c r="Q1897" i="1"/>
  <c r="Q1898" i="1"/>
  <c r="Q1899" i="1"/>
  <c r="Q1582" i="1"/>
  <c r="Q1583" i="1"/>
  <c r="Q1584" i="1"/>
  <c r="Q1586" i="1"/>
  <c r="Q1587" i="1"/>
  <c r="Q1588" i="1"/>
  <c r="Q1589" i="1"/>
  <c r="Q1590" i="1"/>
  <c r="Q1591" i="1"/>
  <c r="Q1592" i="1"/>
  <c r="Q887" i="1"/>
  <c r="Q888" i="1"/>
  <c r="Q889" i="1"/>
  <c r="Q890" i="1"/>
  <c r="Q891" i="1"/>
  <c r="Q892" i="1"/>
  <c r="Q893" i="1"/>
  <c r="Q894" i="1"/>
  <c r="Q895" i="1"/>
  <c r="Q896" i="1"/>
  <c r="Q897" i="1"/>
  <c r="Q898" i="1"/>
  <c r="Q899" i="1"/>
  <c r="Q900" i="1"/>
  <c r="Q901"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5" i="1"/>
  <c r="Q936" i="1"/>
  <c r="Q937" i="1"/>
  <c r="Q938" i="1"/>
  <c r="P1871" i="1"/>
  <c r="P1891" i="1"/>
  <c r="P1892" i="1"/>
  <c r="P1893" i="1"/>
  <c r="P1894" i="1"/>
  <c r="P1895" i="1"/>
  <c r="P1896" i="1"/>
  <c r="P1897" i="1"/>
  <c r="P1898" i="1"/>
  <c r="P1899" i="1"/>
  <c r="P1582" i="1"/>
  <c r="P1583" i="1"/>
  <c r="P1584" i="1"/>
  <c r="P1586" i="1"/>
  <c r="P1587" i="1"/>
  <c r="P1588" i="1"/>
  <c r="P1589" i="1"/>
  <c r="P1590" i="1"/>
  <c r="P1591" i="1"/>
  <c r="P1592" i="1"/>
  <c r="P887" i="1"/>
  <c r="P888" i="1"/>
  <c r="P889" i="1"/>
  <c r="P890" i="1"/>
  <c r="P891" i="1"/>
  <c r="P892" i="1"/>
  <c r="P893" i="1"/>
  <c r="P894" i="1"/>
  <c r="P895" i="1"/>
  <c r="P896" i="1"/>
  <c r="P897" i="1"/>
  <c r="P898" i="1"/>
  <c r="P899" i="1"/>
  <c r="P900" i="1"/>
  <c r="P901"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5" i="1"/>
  <c r="P936" i="1"/>
  <c r="P937" i="1"/>
  <c r="P938" i="1"/>
  <c r="P939" i="1"/>
  <c r="P940" i="1"/>
  <c r="P941" i="1"/>
  <c r="P986" i="1"/>
  <c r="P942" i="1"/>
  <c r="P943" i="1"/>
  <c r="P944" i="1"/>
  <c r="P945" i="1"/>
  <c r="P946" i="1"/>
  <c r="P947" i="1"/>
  <c r="P948" i="1"/>
  <c r="P949" i="1"/>
  <c r="P950" i="1"/>
  <c r="P953" i="1"/>
  <c r="P951" i="1"/>
  <c r="P952" i="1"/>
  <c r="P954" i="1"/>
  <c r="R1481" i="1"/>
  <c r="L1902" i="1"/>
  <c r="O1902" i="1"/>
  <c r="S1902" i="1"/>
  <c r="L1903" i="1"/>
  <c r="O1903" i="1"/>
  <c r="S1903" i="1"/>
  <c r="R850" i="1"/>
  <c r="R830" i="1"/>
  <c r="R831" i="1"/>
  <c r="R832" i="1"/>
  <c r="R833" i="1"/>
  <c r="R834" i="1"/>
  <c r="R835" i="1"/>
  <c r="R836" i="1"/>
  <c r="R837" i="1"/>
  <c r="R838" i="1"/>
  <c r="R883" i="1"/>
  <c r="R1154" i="1"/>
  <c r="R1155" i="1"/>
  <c r="R1161" i="1"/>
  <c r="R1162" i="1"/>
  <c r="R1170" i="1"/>
  <c r="R1175" i="1"/>
  <c r="R1176" i="1"/>
  <c r="R1177" i="1"/>
  <c r="R1178" i="1"/>
  <c r="R1179" i="1"/>
  <c r="R1180" i="1"/>
  <c r="R1181" i="1"/>
  <c r="R1182" i="1"/>
  <c r="R1189" i="1"/>
  <c r="R1190" i="1"/>
  <c r="R1191" i="1"/>
  <c r="R1196" i="1"/>
  <c r="R1194" i="1"/>
  <c r="R1193" i="1"/>
  <c r="R1195" i="1"/>
  <c r="R1192" i="1"/>
  <c r="R1197" i="1"/>
  <c r="R1198" i="1"/>
  <c r="R1252" i="1"/>
  <c r="R1220" i="1"/>
  <c r="R1234" i="1"/>
  <c r="R1235" i="1"/>
  <c r="R1258" i="1"/>
  <c r="R1259" i="1"/>
  <c r="R1260" i="1"/>
  <c r="R1261" i="1"/>
  <c r="R1262" i="1"/>
  <c r="R1263" i="1"/>
  <c r="R1278" i="1"/>
  <c r="R1279" i="1"/>
  <c r="R1280" i="1"/>
  <c r="R1281" i="1"/>
  <c r="R331" i="1"/>
  <c r="R332" i="1"/>
  <c r="R333" i="1"/>
  <c r="R334" i="1"/>
  <c r="R336" i="1"/>
  <c r="R337" i="1"/>
  <c r="R358" i="1"/>
  <c r="R338" i="1"/>
  <c r="R340" i="1"/>
  <c r="R341" i="1"/>
  <c r="R342" i="1"/>
  <c r="R343" i="1"/>
  <c r="R344" i="1"/>
  <c r="R345" i="1"/>
  <c r="R346" i="1"/>
  <c r="R347" i="1"/>
  <c r="R348" i="1"/>
  <c r="R349" i="1"/>
  <c r="R350" i="1"/>
  <c r="R354" i="1"/>
  <c r="R352" i="1"/>
  <c r="R351" i="1"/>
  <c r="R353" i="1"/>
  <c r="R355" i="1"/>
  <c r="R356" i="1"/>
  <c r="R357" i="1"/>
  <c r="R359" i="1"/>
  <c r="R362" i="1"/>
  <c r="R363" i="1"/>
  <c r="R364" i="1"/>
  <c r="R365" i="1"/>
  <c r="R366" i="1"/>
  <c r="R367" i="1"/>
  <c r="R368" i="1"/>
  <c r="R369" i="1"/>
  <c r="R370" i="1"/>
  <c r="R371"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7" i="1"/>
  <c r="R1616" i="1"/>
  <c r="R1618" i="1"/>
  <c r="R1619" i="1"/>
  <c r="R1620" i="1"/>
  <c r="R1621" i="1"/>
  <c r="R1622" i="1"/>
  <c r="R1623" i="1"/>
  <c r="R1624" i="1"/>
  <c r="R1625" i="1"/>
  <c r="R1626" i="1"/>
  <c r="R1627" i="1"/>
  <c r="R1628" i="1"/>
  <c r="R1629" i="1"/>
  <c r="R1630" i="1"/>
  <c r="R1631" i="1"/>
  <c r="R1632" i="1"/>
  <c r="R1633" i="1"/>
  <c r="R1634" i="1"/>
  <c r="R1638" i="1"/>
  <c r="R1637" i="1"/>
  <c r="R1639" i="1"/>
  <c r="R1640" i="1"/>
  <c r="R1641" i="1"/>
  <c r="R1642" i="1"/>
  <c r="R1643" i="1"/>
  <c r="R1644" i="1"/>
  <c r="R1645" i="1"/>
  <c r="R1646" i="1"/>
  <c r="R1704" i="1"/>
  <c r="R1647" i="1"/>
  <c r="R1650" i="1"/>
  <c r="R1653" i="1"/>
  <c r="R1654" i="1"/>
  <c r="R1655" i="1"/>
  <c r="R1656" i="1"/>
  <c r="R1657" i="1"/>
  <c r="R1658" i="1"/>
  <c r="R1659" i="1"/>
  <c r="R1660" i="1"/>
  <c r="R1661" i="1"/>
  <c r="R1662"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10" i="1"/>
  <c r="R1711" i="1"/>
  <c r="R1712" i="1"/>
  <c r="R1714" i="1"/>
  <c r="R1715" i="1"/>
  <c r="R1717" i="1"/>
  <c r="R1716" i="1"/>
  <c r="R1718" i="1"/>
  <c r="R1719" i="1"/>
  <c r="R1732" i="1"/>
  <c r="R1733" i="1"/>
  <c r="R1734" i="1"/>
  <c r="R1735" i="1"/>
  <c r="R1736" i="1"/>
  <c r="R1737" i="1"/>
  <c r="R1738" i="1"/>
  <c r="R1739" i="1"/>
  <c r="R1740" i="1"/>
  <c r="R1741" i="1"/>
  <c r="R1742" i="1"/>
  <c r="R1743" i="1"/>
  <c r="R1744" i="1"/>
  <c r="R1745" i="1"/>
  <c r="R1746" i="1"/>
  <c r="R1747" i="1"/>
  <c r="R1748" i="1"/>
  <c r="R1750" i="1"/>
  <c r="R1751" i="1"/>
  <c r="R372" i="1"/>
  <c r="R373" i="1"/>
  <c r="R375" i="1"/>
  <c r="R374" i="1"/>
  <c r="R376" i="1"/>
  <c r="R377" i="1"/>
  <c r="R378" i="1"/>
  <c r="R379" i="1"/>
  <c r="R380" i="1"/>
  <c r="R381" i="1"/>
  <c r="R382" i="1"/>
  <c r="R383" i="1"/>
  <c r="R384" i="1"/>
  <c r="R385" i="1"/>
  <c r="R386" i="1"/>
  <c r="R387" i="1"/>
  <c r="R388" i="1"/>
  <c r="R389" i="1"/>
  <c r="R390" i="1"/>
  <c r="R391" i="1"/>
  <c r="R392" i="1"/>
  <c r="R393" i="1"/>
  <c r="R394" i="1"/>
  <c r="R395" i="1"/>
  <c r="R396" i="1"/>
  <c r="R397" i="1"/>
  <c r="R398" i="1"/>
  <c r="R401" i="1"/>
  <c r="R402" i="1"/>
  <c r="R403" i="1"/>
  <c r="R404" i="1"/>
  <c r="R405" i="1"/>
  <c r="R406" i="1"/>
  <c r="R407" i="1"/>
  <c r="R408" i="1"/>
  <c r="R414" i="1"/>
  <c r="R415" i="1"/>
  <c r="R416" i="1"/>
  <c r="R417" i="1"/>
  <c r="R418" i="1"/>
  <c r="R419" i="1"/>
  <c r="R421" i="1"/>
  <c r="R422" i="1"/>
  <c r="R423" i="1"/>
  <c r="R426" i="1"/>
  <c r="R427" i="1"/>
  <c r="R428" i="1"/>
  <c r="R429" i="1"/>
  <c r="R430" i="1"/>
  <c r="R431" i="1"/>
  <c r="R432" i="1"/>
  <c r="R487" i="1"/>
  <c r="R433" i="1"/>
  <c r="R434" i="1"/>
  <c r="R435" i="1"/>
  <c r="R436" i="1"/>
  <c r="R438" i="1"/>
  <c r="R439" i="1"/>
  <c r="R440" i="1"/>
  <c r="R441" i="1"/>
  <c r="R442" i="1"/>
  <c r="R446" i="1"/>
  <c r="R444" i="1"/>
  <c r="R445" i="1"/>
  <c r="R447" i="1"/>
  <c r="R443" i="1"/>
  <c r="R448" i="1"/>
  <c r="R449" i="1"/>
  <c r="R450" i="1"/>
  <c r="R451" i="1"/>
  <c r="R452" i="1"/>
  <c r="R454" i="1"/>
  <c r="R455" i="1"/>
  <c r="R456" i="1"/>
  <c r="R457" i="1"/>
  <c r="R458" i="1"/>
  <c r="R459" i="1"/>
  <c r="R460" i="1"/>
  <c r="R461" i="1"/>
  <c r="R510" i="1"/>
  <c r="R462" i="1"/>
  <c r="R463" i="1"/>
  <c r="R464" i="1"/>
  <c r="R465" i="1"/>
  <c r="R466" i="1"/>
  <c r="R467" i="1"/>
  <c r="R471" i="1"/>
  <c r="R472" i="1"/>
  <c r="R473" i="1"/>
  <c r="R474" i="1"/>
  <c r="R475" i="1"/>
  <c r="R476" i="1"/>
  <c r="R477" i="1"/>
  <c r="R478" i="1"/>
  <c r="R479" i="1"/>
  <c r="R480" i="1"/>
  <c r="R481" i="1"/>
  <c r="R482" i="1"/>
  <c r="R485" i="1"/>
  <c r="R486" i="1"/>
  <c r="R488" i="1"/>
  <c r="R489" i="1"/>
  <c r="R490" i="1"/>
  <c r="R493" i="1"/>
  <c r="R494" i="1"/>
  <c r="R495" i="1"/>
  <c r="R496" i="1"/>
  <c r="R497" i="1"/>
  <c r="R498" i="1"/>
  <c r="R499" i="1"/>
  <c r="R500" i="1"/>
  <c r="R501" i="1"/>
  <c r="R502" i="1"/>
  <c r="R503" i="1"/>
  <c r="R504" i="1"/>
  <c r="R505" i="1"/>
  <c r="R506" i="1"/>
  <c r="R507" i="1"/>
  <c r="R508" i="1"/>
  <c r="R509" i="1"/>
  <c r="R511" i="1"/>
  <c r="R512" i="1"/>
  <c r="R513" i="1"/>
  <c r="R514" i="1"/>
  <c r="R515" i="1"/>
  <c r="R516" i="1"/>
  <c r="R519" i="1"/>
  <c r="R520" i="1"/>
  <c r="R521" i="1"/>
  <c r="R522" i="1"/>
  <c r="R523" i="1"/>
  <c r="R524" i="1"/>
  <c r="R525" i="1"/>
  <c r="R526" i="1"/>
  <c r="R527" i="1"/>
  <c r="R528" i="1"/>
  <c r="R530" i="1"/>
  <c r="R531" i="1"/>
  <c r="R532" i="1"/>
  <c r="R533" i="1"/>
  <c r="R534" i="1"/>
  <c r="R535" i="1"/>
  <c r="R536" i="1"/>
  <c r="R537" i="1"/>
  <c r="R538" i="1"/>
  <c r="R539" i="1"/>
  <c r="R540" i="1"/>
  <c r="R541" i="1"/>
  <c r="R542" i="1"/>
  <c r="R543" i="1"/>
  <c r="R544" i="1"/>
  <c r="R545" i="1"/>
  <c r="R546" i="1"/>
  <c r="R1069" i="1"/>
  <c r="R1070" i="1"/>
  <c r="R1071" i="1"/>
  <c r="R1072" i="1"/>
  <c r="R1073" i="1"/>
  <c r="R1074" i="1"/>
  <c r="R1083" i="1"/>
  <c r="R1084" i="1"/>
  <c r="R1085" i="1"/>
  <c r="R1087" i="1"/>
  <c r="R1089" i="1"/>
  <c r="R1090" i="1"/>
  <c r="R1091" i="1"/>
  <c r="R1094" i="1"/>
  <c r="R1092" i="1"/>
  <c r="R1093" i="1"/>
  <c r="R1095" i="1"/>
  <c r="R1097" i="1"/>
  <c r="R1098" i="1"/>
  <c r="R1099" i="1"/>
  <c r="R1100" i="1"/>
  <c r="R1102" i="1"/>
  <c r="R1103" i="1"/>
  <c r="R1475" i="1"/>
  <c r="R1476" i="1"/>
  <c r="R1477" i="1"/>
  <c r="R1478" i="1"/>
  <c r="R1482"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7" i="1"/>
  <c r="R573" i="1"/>
  <c r="R574" i="1"/>
  <c r="R575" i="1"/>
  <c r="R576" i="1"/>
  <c r="R578" i="1"/>
  <c r="R579" i="1"/>
  <c r="R580" i="1"/>
  <c r="R581" i="1"/>
  <c r="R582" i="1"/>
  <c r="R583" i="1"/>
  <c r="R584" i="1"/>
  <c r="R594" i="1"/>
  <c r="R595" i="1"/>
  <c r="R596" i="1"/>
  <c r="R597" i="1"/>
  <c r="R598" i="1"/>
  <c r="R599" i="1"/>
  <c r="R600" i="1"/>
  <c r="R605" i="1"/>
  <c r="R603" i="1"/>
  <c r="R602" i="1"/>
  <c r="R604" i="1"/>
  <c r="R601" i="1"/>
  <c r="R606" i="1"/>
  <c r="R607" i="1"/>
  <c r="R608" i="1"/>
  <c r="R609" i="1"/>
  <c r="R610" i="1"/>
  <c r="R611" i="1"/>
  <c r="R612" i="1"/>
  <c r="R613" i="1"/>
  <c r="R614" i="1"/>
  <c r="R615" i="1"/>
  <c r="R616" i="1"/>
  <c r="R617" i="1"/>
  <c r="R618" i="1"/>
  <c r="R619" i="1"/>
  <c r="R645" i="1"/>
  <c r="R673" i="1"/>
  <c r="R620" i="1"/>
  <c r="R621" i="1"/>
  <c r="R622" i="1"/>
  <c r="R623" i="1"/>
  <c r="R629" i="1"/>
  <c r="R630" i="1"/>
  <c r="R631" i="1"/>
  <c r="R632" i="1"/>
  <c r="R633" i="1"/>
  <c r="R634" i="1"/>
  <c r="R635" i="1"/>
  <c r="R636" i="1"/>
  <c r="R637" i="1"/>
  <c r="R638" i="1"/>
  <c r="R639" i="1"/>
  <c r="R640" i="1"/>
  <c r="R641" i="1"/>
  <c r="R642" i="1"/>
  <c r="R643" i="1"/>
  <c r="R644" i="1"/>
  <c r="R647" i="1"/>
  <c r="R648" i="1"/>
  <c r="R649" i="1"/>
  <c r="R650" i="1"/>
  <c r="R651" i="1"/>
  <c r="R652" i="1"/>
  <c r="R653" i="1"/>
  <c r="R654" i="1"/>
  <c r="R655" i="1"/>
  <c r="R657" i="1"/>
  <c r="R658" i="1"/>
  <c r="R659" i="1"/>
  <c r="R662" i="1"/>
  <c r="R660" i="1"/>
  <c r="R661" i="1"/>
  <c r="R663" i="1"/>
  <c r="R664" i="1"/>
  <c r="R665" i="1"/>
  <c r="R666" i="1"/>
  <c r="R672" i="1"/>
  <c r="R674" i="1"/>
  <c r="R675" i="1"/>
  <c r="R676"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885" i="1"/>
  <c r="R886" i="1"/>
  <c r="R1818" i="1"/>
  <c r="R1819" i="1"/>
  <c r="R1820" i="1"/>
  <c r="R1871" i="1"/>
  <c r="Q850" i="1"/>
  <c r="Q830" i="1"/>
  <c r="Q831" i="1"/>
  <c r="Q832" i="1"/>
  <c r="Q833" i="1"/>
  <c r="Q834" i="1"/>
  <c r="Q835" i="1"/>
  <c r="Q836" i="1"/>
  <c r="Q837" i="1"/>
  <c r="Q838" i="1"/>
  <c r="Q883" i="1"/>
  <c r="Q1154" i="1"/>
  <c r="Q1155" i="1"/>
  <c r="Q1161" i="1"/>
  <c r="Q1162" i="1"/>
  <c r="Q1170" i="1"/>
  <c r="Q1175" i="1"/>
  <c r="Q1176" i="1"/>
  <c r="Q1177" i="1"/>
  <c r="Q1178" i="1"/>
  <c r="Q1179" i="1"/>
  <c r="Q1180" i="1"/>
  <c r="Q1181" i="1"/>
  <c r="Q1182" i="1"/>
  <c r="Q1189" i="1"/>
  <c r="Q1190" i="1"/>
  <c r="Q1191" i="1"/>
  <c r="Q1196" i="1"/>
  <c r="Q1194" i="1"/>
  <c r="Q1193" i="1"/>
  <c r="Q1195" i="1"/>
  <c r="Q1192" i="1"/>
  <c r="Q1197" i="1"/>
  <c r="Q1198" i="1"/>
  <c r="Q1252" i="1"/>
  <c r="Q1220" i="1"/>
  <c r="Q1234" i="1"/>
  <c r="Q1235" i="1"/>
  <c r="Q1258" i="1"/>
  <c r="Q1259" i="1"/>
  <c r="Q1260" i="1"/>
  <c r="Q1261" i="1"/>
  <c r="Q1262" i="1"/>
  <c r="Q1263" i="1"/>
  <c r="Q1278" i="1"/>
  <c r="Q1279" i="1"/>
  <c r="Q1280" i="1"/>
  <c r="Q1281" i="1"/>
  <c r="Q331" i="1"/>
  <c r="Q332" i="1"/>
  <c r="Q333" i="1"/>
  <c r="Q334" i="1"/>
  <c r="Q336" i="1"/>
  <c r="Q337" i="1"/>
  <c r="Q358" i="1"/>
  <c r="Q338" i="1"/>
  <c r="Q340" i="1"/>
  <c r="Q341" i="1"/>
  <c r="Q342" i="1"/>
  <c r="Q343" i="1"/>
  <c r="Q344" i="1"/>
  <c r="Q345" i="1"/>
  <c r="Q346" i="1"/>
  <c r="Q347" i="1"/>
  <c r="Q348" i="1"/>
  <c r="Q349" i="1"/>
  <c r="Q350" i="1"/>
  <c r="Q354" i="1"/>
  <c r="Q352" i="1"/>
  <c r="Q351" i="1"/>
  <c r="Q353" i="1"/>
  <c r="Q355" i="1"/>
  <c r="Q356" i="1"/>
  <c r="Q357" i="1"/>
  <c r="Q359" i="1"/>
  <c r="Q362" i="1"/>
  <c r="Q363" i="1"/>
  <c r="Q364" i="1"/>
  <c r="Q365" i="1"/>
  <c r="Q366" i="1"/>
  <c r="Q367" i="1"/>
  <c r="Q368" i="1"/>
  <c r="Q369" i="1"/>
  <c r="Q370" i="1"/>
  <c r="Q371"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7" i="1"/>
  <c r="Q1616" i="1"/>
  <c r="Q1618" i="1"/>
  <c r="Q1619" i="1"/>
  <c r="Q1620" i="1"/>
  <c r="Q1621" i="1"/>
  <c r="Q1622" i="1"/>
  <c r="Q1623" i="1"/>
  <c r="Q1624" i="1"/>
  <c r="Q1625" i="1"/>
  <c r="Q1626" i="1"/>
  <c r="Q1627" i="1"/>
  <c r="Q1628" i="1"/>
  <c r="Q1629" i="1"/>
  <c r="Q1630" i="1"/>
  <c r="Q1631" i="1"/>
  <c r="Q1632" i="1"/>
  <c r="Q1633" i="1"/>
  <c r="Q1634" i="1"/>
  <c r="Q1638" i="1"/>
  <c r="Q1637" i="1"/>
  <c r="Q1639" i="1"/>
  <c r="Q1640" i="1"/>
  <c r="Q1641" i="1"/>
  <c r="Q1642" i="1"/>
  <c r="Q1643" i="1"/>
  <c r="Q1644" i="1"/>
  <c r="Q1645" i="1"/>
  <c r="Q1646" i="1"/>
  <c r="Q1704" i="1"/>
  <c r="Q1647" i="1"/>
  <c r="Q1650" i="1"/>
  <c r="Q1653" i="1"/>
  <c r="Q1654" i="1"/>
  <c r="Q1655" i="1"/>
  <c r="Q1656" i="1"/>
  <c r="Q1657" i="1"/>
  <c r="Q1658" i="1"/>
  <c r="Q1659" i="1"/>
  <c r="Q1660" i="1"/>
  <c r="Q1661" i="1"/>
  <c r="Q1662"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10" i="1"/>
  <c r="Q1711" i="1"/>
  <c r="Q1712" i="1"/>
  <c r="Q1714" i="1"/>
  <c r="Q1715" i="1"/>
  <c r="Q1717" i="1"/>
  <c r="Q1716" i="1"/>
  <c r="Q1718" i="1"/>
  <c r="Q1719" i="1"/>
  <c r="Q1732" i="1"/>
  <c r="Q1733" i="1"/>
  <c r="Q1734" i="1"/>
  <c r="Q1735" i="1"/>
  <c r="Q1736" i="1"/>
  <c r="Q1737" i="1"/>
  <c r="Q1738" i="1"/>
  <c r="Q1739" i="1"/>
  <c r="Q1740" i="1"/>
  <c r="Q1741" i="1"/>
  <c r="Q1742" i="1"/>
  <c r="Q1743" i="1"/>
  <c r="Q1744" i="1"/>
  <c r="Q1745" i="1"/>
  <c r="Q1746" i="1"/>
  <c r="Q1747" i="1"/>
  <c r="Q1748" i="1"/>
  <c r="Q1750" i="1"/>
  <c r="Q1751" i="1"/>
  <c r="Q372" i="1"/>
  <c r="Q373" i="1"/>
  <c r="Q375" i="1"/>
  <c r="Q374" i="1"/>
  <c r="Q376" i="1"/>
  <c r="Q377" i="1"/>
  <c r="Q378" i="1"/>
  <c r="Q379" i="1"/>
  <c r="Q380" i="1"/>
  <c r="Q381" i="1"/>
  <c r="Q382" i="1"/>
  <c r="Q383" i="1"/>
  <c r="Q384" i="1"/>
  <c r="Q385" i="1"/>
  <c r="Q386" i="1"/>
  <c r="Q387" i="1"/>
  <c r="Q388" i="1"/>
  <c r="Q389" i="1"/>
  <c r="Q390" i="1"/>
  <c r="Q391" i="1"/>
  <c r="Q392" i="1"/>
  <c r="Q393" i="1"/>
  <c r="Q394" i="1"/>
  <c r="Q395" i="1"/>
  <c r="Q396" i="1"/>
  <c r="Q397" i="1"/>
  <c r="Q398" i="1"/>
  <c r="Q401" i="1"/>
  <c r="Q402" i="1"/>
  <c r="Q403" i="1"/>
  <c r="Q404" i="1"/>
  <c r="Q405" i="1"/>
  <c r="Q406" i="1"/>
  <c r="Q407" i="1"/>
  <c r="Q408" i="1"/>
  <c r="Q414" i="1"/>
  <c r="Q415" i="1"/>
  <c r="Q416" i="1"/>
  <c r="Q417" i="1"/>
  <c r="Q418" i="1"/>
  <c r="Q419" i="1"/>
  <c r="Q421" i="1"/>
  <c r="Q422" i="1"/>
  <c r="Q423" i="1"/>
  <c r="Q426" i="1"/>
  <c r="Q427" i="1"/>
  <c r="Q428" i="1"/>
  <c r="Q429" i="1"/>
  <c r="Q430" i="1"/>
  <c r="Q431" i="1"/>
  <c r="Q432" i="1"/>
  <c r="Q487" i="1"/>
  <c r="Q433" i="1"/>
  <c r="Q434" i="1"/>
  <c r="Q435" i="1"/>
  <c r="Q436" i="1"/>
  <c r="Q438" i="1"/>
  <c r="Q439" i="1"/>
  <c r="Q440" i="1"/>
  <c r="Q441" i="1"/>
  <c r="Q442" i="1"/>
  <c r="Q446" i="1"/>
  <c r="Q444" i="1"/>
  <c r="Q445" i="1"/>
  <c r="Q447" i="1"/>
  <c r="Q443" i="1"/>
  <c r="Q448" i="1"/>
  <c r="Q449" i="1"/>
  <c r="Q450" i="1"/>
  <c r="Q451" i="1"/>
  <c r="Q452" i="1"/>
  <c r="Q454" i="1"/>
  <c r="Q455" i="1"/>
  <c r="Q456" i="1"/>
  <c r="Q457" i="1"/>
  <c r="Q458" i="1"/>
  <c r="Q459" i="1"/>
  <c r="Q460" i="1"/>
  <c r="Q461" i="1"/>
  <c r="Q510" i="1"/>
  <c r="Q462" i="1"/>
  <c r="Q463" i="1"/>
  <c r="Q464" i="1"/>
  <c r="Q465" i="1"/>
  <c r="Q466" i="1"/>
  <c r="Q467" i="1"/>
  <c r="Q471" i="1"/>
  <c r="Q472" i="1"/>
  <c r="Q473" i="1"/>
  <c r="Q474" i="1"/>
  <c r="Q475" i="1"/>
  <c r="Q476" i="1"/>
  <c r="Q477" i="1"/>
  <c r="Q478" i="1"/>
  <c r="Q479" i="1"/>
  <c r="Q480" i="1"/>
  <c r="Q481" i="1"/>
  <c r="Q482" i="1"/>
  <c r="Q485" i="1"/>
  <c r="Q486" i="1"/>
  <c r="Q488" i="1"/>
  <c r="Q489" i="1"/>
  <c r="Q490" i="1"/>
  <c r="Q493" i="1"/>
  <c r="Q494" i="1"/>
  <c r="Q495" i="1"/>
  <c r="Q496" i="1"/>
  <c r="Q497" i="1"/>
  <c r="Q498" i="1"/>
  <c r="Q499" i="1"/>
  <c r="Q500" i="1"/>
  <c r="Q501" i="1"/>
  <c r="Q502" i="1"/>
  <c r="Q503" i="1"/>
  <c r="Q504" i="1"/>
  <c r="Q505" i="1"/>
  <c r="Q506" i="1"/>
  <c r="Q507" i="1"/>
  <c r="Q508" i="1"/>
  <c r="Q509" i="1"/>
  <c r="Q511" i="1"/>
  <c r="Q512" i="1"/>
  <c r="Q513" i="1"/>
  <c r="Q514" i="1"/>
  <c r="Q515" i="1"/>
  <c r="Q516" i="1"/>
  <c r="Q519" i="1"/>
  <c r="Q520" i="1"/>
  <c r="Q521" i="1"/>
  <c r="Q522" i="1"/>
  <c r="Q523" i="1"/>
  <c r="Q524" i="1"/>
  <c r="Q525" i="1"/>
  <c r="Q526" i="1"/>
  <c r="Q527" i="1"/>
  <c r="Q528" i="1"/>
  <c r="Q530" i="1"/>
  <c r="Q531" i="1"/>
  <c r="Q532" i="1"/>
  <c r="Q533" i="1"/>
  <c r="Q534" i="1"/>
  <c r="Q535" i="1"/>
  <c r="Q536" i="1"/>
  <c r="Q537" i="1"/>
  <c r="Q538" i="1"/>
  <c r="Q539" i="1"/>
  <c r="Q540" i="1"/>
  <c r="Q541" i="1"/>
  <c r="Q542" i="1"/>
  <c r="Q543" i="1"/>
  <c r="Q544" i="1"/>
  <c r="Q545" i="1"/>
  <c r="Q546" i="1"/>
  <c r="Q1069" i="1"/>
  <c r="Q1070" i="1"/>
  <c r="Q1071" i="1"/>
  <c r="Q1072" i="1"/>
  <c r="Q1073" i="1"/>
  <c r="Q1074" i="1"/>
  <c r="Q1083" i="1"/>
  <c r="Q1084" i="1"/>
  <c r="Q1085" i="1"/>
  <c r="Q1087" i="1"/>
  <c r="Q1089" i="1"/>
  <c r="Q1090" i="1"/>
  <c r="Q1091" i="1"/>
  <c r="Q1094" i="1"/>
  <c r="Q1092" i="1"/>
  <c r="Q1093" i="1"/>
  <c r="Q1095" i="1"/>
  <c r="Q1097" i="1"/>
  <c r="Q1098" i="1"/>
  <c r="Q1099" i="1"/>
  <c r="Q1100" i="1"/>
  <c r="Q1102" i="1"/>
  <c r="Q1103" i="1"/>
  <c r="Q1475" i="1"/>
  <c r="Q1476" i="1"/>
  <c r="Q1477" i="1"/>
  <c r="Q1478" i="1"/>
  <c r="Q1481" i="1"/>
  <c r="Q1482"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7" i="1"/>
  <c r="Q573" i="1"/>
  <c r="Q574" i="1"/>
  <c r="Q575" i="1"/>
  <c r="Q576" i="1"/>
  <c r="Q578" i="1"/>
  <c r="Q579" i="1"/>
  <c r="Q580" i="1"/>
  <c r="Q581" i="1"/>
  <c r="Q582" i="1"/>
  <c r="Q583" i="1"/>
  <c r="Q584" i="1"/>
  <c r="Q594" i="1"/>
  <c r="Q595" i="1"/>
  <c r="Q596" i="1"/>
  <c r="Q597" i="1"/>
  <c r="Q598" i="1"/>
  <c r="Q599" i="1"/>
  <c r="Q600" i="1"/>
  <c r="Q605" i="1"/>
  <c r="Q603" i="1"/>
  <c r="Q602" i="1"/>
  <c r="Q604" i="1"/>
  <c r="Q601" i="1"/>
  <c r="Q606" i="1"/>
  <c r="Q607" i="1"/>
  <c r="Q608" i="1"/>
  <c r="Q609" i="1"/>
  <c r="Q610" i="1"/>
  <c r="Q611" i="1"/>
  <c r="Q612" i="1"/>
  <c r="Q613" i="1"/>
  <c r="Q614" i="1"/>
  <c r="Q615" i="1"/>
  <c r="Q616" i="1"/>
  <c r="Q617" i="1"/>
  <c r="Q618" i="1"/>
  <c r="Q619" i="1"/>
  <c r="Q645" i="1"/>
  <c r="Q673" i="1"/>
  <c r="Q620" i="1"/>
  <c r="Q621" i="1"/>
  <c r="Q622" i="1"/>
  <c r="Q623" i="1"/>
  <c r="Q629" i="1"/>
  <c r="Q630" i="1"/>
  <c r="Q631" i="1"/>
  <c r="Q632" i="1"/>
  <c r="Q633" i="1"/>
  <c r="Q634" i="1"/>
  <c r="Q635" i="1"/>
  <c r="Q636" i="1"/>
  <c r="Q637" i="1"/>
  <c r="Q638" i="1"/>
  <c r="Q639" i="1"/>
  <c r="Q640" i="1"/>
  <c r="Q641" i="1"/>
  <c r="Q642" i="1"/>
  <c r="Q643" i="1"/>
  <c r="Q644" i="1"/>
  <c r="Q647" i="1"/>
  <c r="Q648" i="1"/>
  <c r="Q649" i="1"/>
  <c r="Q650" i="1"/>
  <c r="Q651" i="1"/>
  <c r="Q652" i="1"/>
  <c r="Q653" i="1"/>
  <c r="Q654" i="1"/>
  <c r="Q655" i="1"/>
  <c r="Q657" i="1"/>
  <c r="Q658" i="1"/>
  <c r="Q659" i="1"/>
  <c r="Q662" i="1"/>
  <c r="Q660" i="1"/>
  <c r="Q661" i="1"/>
  <c r="Q663" i="1"/>
  <c r="Q664" i="1"/>
  <c r="Q665" i="1"/>
  <c r="Q666" i="1"/>
  <c r="Q672" i="1"/>
  <c r="Q674" i="1"/>
  <c r="Q675" i="1"/>
  <c r="Q676"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885" i="1"/>
  <c r="Q886" i="1"/>
  <c r="Q1818" i="1"/>
  <c r="Q1819" i="1"/>
  <c r="Q1820" i="1"/>
  <c r="P850" i="1"/>
  <c r="P830" i="1"/>
  <c r="P831" i="1"/>
  <c r="P832" i="1"/>
  <c r="P833" i="1"/>
  <c r="P834" i="1"/>
  <c r="P835" i="1"/>
  <c r="P836" i="1"/>
  <c r="P837" i="1"/>
  <c r="P838" i="1"/>
  <c r="P883" i="1"/>
  <c r="P1154" i="1"/>
  <c r="P1155" i="1"/>
  <c r="P1161" i="1"/>
  <c r="P1162" i="1"/>
  <c r="P1170" i="1"/>
  <c r="P1175" i="1"/>
  <c r="P1176" i="1"/>
  <c r="P1177" i="1"/>
  <c r="P1178" i="1"/>
  <c r="P1179" i="1"/>
  <c r="P1180" i="1"/>
  <c r="P1181" i="1"/>
  <c r="P1182" i="1"/>
  <c r="P1189" i="1"/>
  <c r="P1190" i="1"/>
  <c r="P1191" i="1"/>
  <c r="P1196" i="1"/>
  <c r="P1194" i="1"/>
  <c r="P1193" i="1"/>
  <c r="P1195" i="1"/>
  <c r="P1192" i="1"/>
  <c r="P1197" i="1"/>
  <c r="P1198" i="1"/>
  <c r="P1252" i="1"/>
  <c r="P1220" i="1"/>
  <c r="P1234" i="1"/>
  <c r="P1235" i="1"/>
  <c r="P1258" i="1"/>
  <c r="P1259" i="1"/>
  <c r="P1260" i="1"/>
  <c r="P1261" i="1"/>
  <c r="P1262" i="1"/>
  <c r="P1263" i="1"/>
  <c r="P1278" i="1"/>
  <c r="P1279" i="1"/>
  <c r="P1280" i="1"/>
  <c r="P1281" i="1"/>
  <c r="P331" i="1"/>
  <c r="P332" i="1"/>
  <c r="P333" i="1"/>
  <c r="P334" i="1"/>
  <c r="P336" i="1"/>
  <c r="P337" i="1"/>
  <c r="P358" i="1"/>
  <c r="P338" i="1"/>
  <c r="P340" i="1"/>
  <c r="P341" i="1"/>
  <c r="P342" i="1"/>
  <c r="P343" i="1"/>
  <c r="P344" i="1"/>
  <c r="P345" i="1"/>
  <c r="P346" i="1"/>
  <c r="P347" i="1"/>
  <c r="P348" i="1"/>
  <c r="P349" i="1"/>
  <c r="P350" i="1"/>
  <c r="P354" i="1"/>
  <c r="P352" i="1"/>
  <c r="P351" i="1"/>
  <c r="P353" i="1"/>
  <c r="P355" i="1"/>
  <c r="P356" i="1"/>
  <c r="P357" i="1"/>
  <c r="P359" i="1"/>
  <c r="P362" i="1"/>
  <c r="P363" i="1"/>
  <c r="P364" i="1"/>
  <c r="P365" i="1"/>
  <c r="P366" i="1"/>
  <c r="P367" i="1"/>
  <c r="P368" i="1"/>
  <c r="P369" i="1"/>
  <c r="P370" i="1"/>
  <c r="P371"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7" i="1"/>
  <c r="P1616" i="1"/>
  <c r="P1618" i="1"/>
  <c r="P1619" i="1"/>
  <c r="P1620" i="1"/>
  <c r="P1621" i="1"/>
  <c r="P1622" i="1"/>
  <c r="P1623" i="1"/>
  <c r="P1624" i="1"/>
  <c r="P1625" i="1"/>
  <c r="P1626" i="1"/>
  <c r="P1627" i="1"/>
  <c r="P1628" i="1"/>
  <c r="P1629" i="1"/>
  <c r="P1630" i="1"/>
  <c r="P1631" i="1"/>
  <c r="P1632" i="1"/>
  <c r="P1633" i="1"/>
  <c r="P1634" i="1"/>
  <c r="P1638" i="1"/>
  <c r="P1637" i="1"/>
  <c r="P1639" i="1"/>
  <c r="P1640" i="1"/>
  <c r="P1641" i="1"/>
  <c r="P1642" i="1"/>
  <c r="P1643" i="1"/>
  <c r="P1644" i="1"/>
  <c r="P1645" i="1"/>
  <c r="P1646" i="1"/>
  <c r="P1704" i="1"/>
  <c r="P1647" i="1"/>
  <c r="P1650" i="1"/>
  <c r="P1653" i="1"/>
  <c r="P1654" i="1"/>
  <c r="P1655" i="1"/>
  <c r="P1656" i="1"/>
  <c r="P1657" i="1"/>
  <c r="P1658" i="1"/>
  <c r="P1659" i="1"/>
  <c r="P1660" i="1"/>
  <c r="P1661" i="1"/>
  <c r="P1662"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10" i="1"/>
  <c r="P1711" i="1"/>
  <c r="P1712" i="1"/>
  <c r="P1714" i="1"/>
  <c r="P1715" i="1"/>
  <c r="P1717" i="1"/>
  <c r="P1716" i="1"/>
  <c r="P1718" i="1"/>
  <c r="P1719" i="1"/>
  <c r="P1732" i="1"/>
  <c r="P1733" i="1"/>
  <c r="P1734" i="1"/>
  <c r="P1735" i="1"/>
  <c r="P1736" i="1"/>
  <c r="P1737" i="1"/>
  <c r="P1738" i="1"/>
  <c r="P1739" i="1"/>
  <c r="P1740" i="1"/>
  <c r="P1741" i="1"/>
  <c r="P1742" i="1"/>
  <c r="P1743" i="1"/>
  <c r="P1744" i="1"/>
  <c r="P1745" i="1"/>
  <c r="P1746" i="1"/>
  <c r="P1747" i="1"/>
  <c r="P1748" i="1"/>
  <c r="P1750" i="1"/>
  <c r="P1751" i="1"/>
  <c r="P372" i="1"/>
  <c r="P373" i="1"/>
  <c r="P375" i="1"/>
  <c r="P374" i="1"/>
  <c r="P376" i="1"/>
  <c r="P377" i="1"/>
  <c r="P378" i="1"/>
  <c r="P379" i="1"/>
  <c r="P380" i="1"/>
  <c r="P381" i="1"/>
  <c r="P382" i="1"/>
  <c r="P383" i="1"/>
  <c r="P384" i="1"/>
  <c r="P385" i="1"/>
  <c r="P386" i="1"/>
  <c r="P387" i="1"/>
  <c r="P388" i="1"/>
  <c r="P389" i="1"/>
  <c r="P390" i="1"/>
  <c r="P391" i="1"/>
  <c r="P392" i="1"/>
  <c r="P393" i="1"/>
  <c r="P394" i="1"/>
  <c r="P395" i="1"/>
  <c r="P396" i="1"/>
  <c r="P397" i="1"/>
  <c r="P398" i="1"/>
  <c r="P401" i="1"/>
  <c r="P402" i="1"/>
  <c r="P403" i="1"/>
  <c r="P404" i="1"/>
  <c r="P405" i="1"/>
  <c r="P406" i="1"/>
  <c r="P407" i="1"/>
  <c r="P408" i="1"/>
  <c r="P414" i="1"/>
  <c r="P415" i="1"/>
  <c r="P416" i="1"/>
  <c r="P417" i="1"/>
  <c r="P418" i="1"/>
  <c r="P419" i="1"/>
  <c r="P421" i="1"/>
  <c r="P422" i="1"/>
  <c r="P423" i="1"/>
  <c r="P426" i="1"/>
  <c r="P427" i="1"/>
  <c r="P428" i="1"/>
  <c r="P429" i="1"/>
  <c r="P430" i="1"/>
  <c r="P431" i="1"/>
  <c r="P432" i="1"/>
  <c r="P487" i="1"/>
  <c r="P433" i="1"/>
  <c r="P434" i="1"/>
  <c r="P435" i="1"/>
  <c r="P436" i="1"/>
  <c r="P438" i="1"/>
  <c r="P439" i="1"/>
  <c r="P440" i="1"/>
  <c r="P441" i="1"/>
  <c r="P442" i="1"/>
  <c r="P446" i="1"/>
  <c r="P444" i="1"/>
  <c r="P445" i="1"/>
  <c r="P447" i="1"/>
  <c r="P443" i="1"/>
  <c r="P448" i="1"/>
  <c r="P449" i="1"/>
  <c r="P450" i="1"/>
  <c r="P451" i="1"/>
  <c r="P452" i="1"/>
  <c r="P454" i="1"/>
  <c r="P455" i="1"/>
  <c r="P456" i="1"/>
  <c r="P457" i="1"/>
  <c r="P458" i="1"/>
  <c r="P459" i="1"/>
  <c r="P460" i="1"/>
  <c r="P461" i="1"/>
  <c r="P510" i="1"/>
  <c r="P462" i="1"/>
  <c r="P463" i="1"/>
  <c r="P464" i="1"/>
  <c r="P465" i="1"/>
  <c r="P466" i="1"/>
  <c r="P467" i="1"/>
  <c r="P471" i="1"/>
  <c r="P472" i="1"/>
  <c r="P473" i="1"/>
  <c r="P474" i="1"/>
  <c r="P475" i="1"/>
  <c r="P476" i="1"/>
  <c r="P477" i="1"/>
  <c r="P478" i="1"/>
  <c r="P479" i="1"/>
  <c r="P480" i="1"/>
  <c r="P481" i="1"/>
  <c r="P482" i="1"/>
  <c r="P485" i="1"/>
  <c r="P486" i="1"/>
  <c r="P488" i="1"/>
  <c r="P489" i="1"/>
  <c r="P490" i="1"/>
  <c r="P493" i="1"/>
  <c r="P494" i="1"/>
  <c r="P495" i="1"/>
  <c r="P496" i="1"/>
  <c r="P497" i="1"/>
  <c r="P498" i="1"/>
  <c r="P499" i="1"/>
  <c r="P500" i="1"/>
  <c r="P501" i="1"/>
  <c r="P502" i="1"/>
  <c r="P503" i="1"/>
  <c r="P504" i="1"/>
  <c r="P505" i="1"/>
  <c r="P506" i="1"/>
  <c r="P507" i="1"/>
  <c r="P508" i="1"/>
  <c r="P509" i="1"/>
  <c r="P511" i="1"/>
  <c r="P512" i="1"/>
  <c r="P513" i="1"/>
  <c r="P514" i="1"/>
  <c r="P515" i="1"/>
  <c r="P516" i="1"/>
  <c r="P519" i="1"/>
  <c r="P520" i="1"/>
  <c r="P521" i="1"/>
  <c r="P522" i="1"/>
  <c r="P523" i="1"/>
  <c r="P524" i="1"/>
  <c r="P525" i="1"/>
  <c r="P526" i="1"/>
  <c r="P527" i="1"/>
  <c r="P528" i="1"/>
  <c r="P530" i="1"/>
  <c r="P531" i="1"/>
  <c r="P532" i="1"/>
  <c r="P533" i="1"/>
  <c r="P534" i="1"/>
  <c r="P535" i="1"/>
  <c r="P536" i="1"/>
  <c r="P537" i="1"/>
  <c r="P538" i="1"/>
  <c r="P539" i="1"/>
  <c r="P540" i="1"/>
  <c r="P541" i="1"/>
  <c r="P542" i="1"/>
  <c r="P543" i="1"/>
  <c r="P544" i="1"/>
  <c r="P545" i="1"/>
  <c r="P546" i="1"/>
  <c r="P1069" i="1"/>
  <c r="P1070" i="1"/>
  <c r="P1071" i="1"/>
  <c r="P1072" i="1"/>
  <c r="P1073" i="1"/>
  <c r="P1074" i="1"/>
  <c r="P1083" i="1"/>
  <c r="P1084" i="1"/>
  <c r="P1085" i="1"/>
  <c r="P1087" i="1"/>
  <c r="P1089" i="1"/>
  <c r="P1090" i="1"/>
  <c r="P1091" i="1"/>
  <c r="P1094" i="1"/>
  <c r="P1092" i="1"/>
  <c r="P1093" i="1"/>
  <c r="P1095" i="1"/>
  <c r="P1097" i="1"/>
  <c r="P1098" i="1"/>
  <c r="P1099" i="1"/>
  <c r="P1100" i="1"/>
  <c r="P1102" i="1"/>
  <c r="P1103" i="1"/>
  <c r="P1475" i="1"/>
  <c r="P1476" i="1"/>
  <c r="P1477" i="1"/>
  <c r="P1478" i="1"/>
  <c r="P1481" i="1"/>
  <c r="P1482"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7" i="1"/>
  <c r="P573" i="1"/>
  <c r="P574" i="1"/>
  <c r="P575" i="1"/>
  <c r="P576" i="1"/>
  <c r="P578" i="1"/>
  <c r="P579" i="1"/>
  <c r="P580" i="1"/>
  <c r="P581" i="1"/>
  <c r="P582" i="1"/>
  <c r="P583" i="1"/>
  <c r="P584" i="1"/>
  <c r="P594" i="1"/>
  <c r="P595" i="1"/>
  <c r="P596" i="1"/>
  <c r="P597" i="1"/>
  <c r="P598" i="1"/>
  <c r="P599" i="1"/>
  <c r="P600" i="1"/>
  <c r="P605" i="1"/>
  <c r="P603" i="1"/>
  <c r="P602" i="1"/>
  <c r="P604" i="1"/>
  <c r="P601" i="1"/>
  <c r="P606" i="1"/>
  <c r="P607" i="1"/>
  <c r="P608" i="1"/>
  <c r="P609" i="1"/>
  <c r="P610" i="1"/>
  <c r="P611" i="1"/>
  <c r="P612" i="1"/>
  <c r="P613" i="1"/>
  <c r="P614" i="1"/>
  <c r="P615" i="1"/>
  <c r="P616" i="1"/>
  <c r="P617" i="1"/>
  <c r="P618" i="1"/>
  <c r="P619" i="1"/>
  <c r="P645" i="1"/>
  <c r="P673" i="1"/>
  <c r="P620" i="1"/>
  <c r="P621" i="1"/>
  <c r="P622" i="1"/>
  <c r="P623" i="1"/>
  <c r="P629" i="1"/>
  <c r="P630" i="1"/>
  <c r="P631" i="1"/>
  <c r="P632" i="1"/>
  <c r="P633" i="1"/>
  <c r="P634" i="1"/>
  <c r="P635" i="1"/>
  <c r="P636" i="1"/>
  <c r="P637" i="1"/>
  <c r="P638" i="1"/>
  <c r="P639" i="1"/>
  <c r="P640" i="1"/>
  <c r="P641" i="1"/>
  <c r="P642" i="1"/>
  <c r="P643" i="1"/>
  <c r="P644" i="1"/>
  <c r="P647" i="1"/>
  <c r="P648" i="1"/>
  <c r="P649" i="1"/>
  <c r="P650" i="1"/>
  <c r="P651" i="1"/>
  <c r="P652" i="1"/>
  <c r="P653" i="1"/>
  <c r="P654" i="1"/>
  <c r="P655" i="1"/>
  <c r="P657" i="1"/>
  <c r="P658" i="1"/>
  <c r="P659" i="1"/>
  <c r="P662" i="1"/>
  <c r="P660" i="1"/>
  <c r="P661" i="1"/>
  <c r="P663" i="1"/>
  <c r="P664" i="1"/>
  <c r="P665" i="1"/>
  <c r="P666" i="1"/>
  <c r="P672" i="1"/>
  <c r="P674" i="1"/>
  <c r="P675" i="1"/>
  <c r="P676"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885" i="1"/>
  <c r="P886" i="1"/>
  <c r="P1818" i="1"/>
  <c r="P1819" i="1"/>
  <c r="P1820" i="1"/>
  <c r="O850" i="1"/>
  <c r="O830" i="1"/>
  <c r="O831" i="1"/>
  <c r="O832" i="1"/>
  <c r="O833" i="1"/>
  <c r="O834" i="1"/>
  <c r="O835" i="1"/>
  <c r="O836" i="1"/>
  <c r="O837" i="1"/>
  <c r="O838" i="1"/>
  <c r="O883" i="1"/>
  <c r="O1154" i="1"/>
  <c r="O1155" i="1"/>
  <c r="O1161" i="1"/>
  <c r="O1162" i="1"/>
  <c r="O1170" i="1"/>
  <c r="O1175" i="1"/>
  <c r="O1176" i="1"/>
  <c r="O1177" i="1"/>
  <c r="O1178" i="1"/>
  <c r="O1179" i="1"/>
  <c r="O1180" i="1"/>
  <c r="O1181" i="1"/>
  <c r="O1182" i="1"/>
  <c r="O1189" i="1"/>
  <c r="O1190" i="1"/>
  <c r="O1191" i="1"/>
  <c r="O1196" i="1"/>
  <c r="O1194" i="1"/>
  <c r="O1193" i="1"/>
  <c r="O1195" i="1"/>
  <c r="O1192" i="1"/>
  <c r="O1197" i="1"/>
  <c r="O1198" i="1"/>
  <c r="O1252" i="1"/>
  <c r="O1220" i="1"/>
  <c r="O1234" i="1"/>
  <c r="O1235" i="1"/>
  <c r="O1258" i="1"/>
  <c r="O1259" i="1"/>
  <c r="O1260" i="1"/>
  <c r="O1261" i="1"/>
  <c r="O1262" i="1"/>
  <c r="O1263" i="1"/>
  <c r="O1278" i="1"/>
  <c r="O1279" i="1"/>
  <c r="O1280" i="1"/>
  <c r="O1281" i="1"/>
  <c r="O331" i="1"/>
  <c r="O332" i="1"/>
  <c r="O333" i="1"/>
  <c r="O334" i="1"/>
  <c r="O336" i="1"/>
  <c r="O337" i="1"/>
  <c r="O358" i="1"/>
  <c r="O338" i="1"/>
  <c r="O340" i="1"/>
  <c r="O341" i="1"/>
  <c r="O342" i="1"/>
  <c r="O343" i="1"/>
  <c r="O344" i="1"/>
  <c r="O345" i="1"/>
  <c r="O346" i="1"/>
  <c r="O347" i="1"/>
  <c r="O348" i="1"/>
  <c r="O349" i="1"/>
  <c r="O350" i="1"/>
  <c r="O354" i="1"/>
  <c r="O352" i="1"/>
  <c r="O351" i="1"/>
  <c r="O353" i="1"/>
  <c r="O355" i="1"/>
  <c r="O356" i="1"/>
  <c r="O357" i="1"/>
  <c r="O359" i="1"/>
  <c r="O362" i="1"/>
  <c r="O363" i="1"/>
  <c r="O364" i="1"/>
  <c r="O365" i="1"/>
  <c r="O366" i="1"/>
  <c r="O367" i="1"/>
  <c r="O368" i="1"/>
  <c r="O369" i="1"/>
  <c r="O370" i="1"/>
  <c r="O371"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7" i="1"/>
  <c r="O1616" i="1"/>
  <c r="O1618" i="1"/>
  <c r="O1619" i="1"/>
  <c r="O1620" i="1"/>
  <c r="O1621" i="1"/>
  <c r="O1622" i="1"/>
  <c r="O1623" i="1"/>
  <c r="O1624" i="1"/>
  <c r="O1625" i="1"/>
  <c r="O1626" i="1"/>
  <c r="O1627" i="1"/>
  <c r="O1628" i="1"/>
  <c r="O1629" i="1"/>
  <c r="O1630" i="1"/>
  <c r="O1631" i="1"/>
  <c r="O1632" i="1"/>
  <c r="O1633" i="1"/>
  <c r="O1634" i="1"/>
  <c r="O1638" i="1"/>
  <c r="O1637" i="1"/>
  <c r="O1639" i="1"/>
  <c r="O1640" i="1"/>
  <c r="O1641" i="1"/>
  <c r="O1642" i="1"/>
  <c r="O1643" i="1"/>
  <c r="O1644" i="1"/>
  <c r="O1645" i="1"/>
  <c r="O1646" i="1"/>
  <c r="O1704" i="1"/>
  <c r="O1647" i="1"/>
  <c r="O1650" i="1"/>
  <c r="O1653" i="1"/>
  <c r="O1654" i="1"/>
  <c r="O1655" i="1"/>
  <c r="O1656" i="1"/>
  <c r="O1657" i="1"/>
  <c r="O1658" i="1"/>
  <c r="O1659" i="1"/>
  <c r="O1660" i="1"/>
  <c r="O1661" i="1"/>
  <c r="O1662"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6" i="1"/>
  <c r="O1707" i="1"/>
  <c r="O1708" i="1"/>
  <c r="O1709" i="1"/>
  <c r="O1710" i="1"/>
  <c r="O1711" i="1"/>
  <c r="O1712" i="1"/>
  <c r="O1714" i="1"/>
  <c r="O1715" i="1"/>
  <c r="O1717" i="1"/>
  <c r="O1716" i="1"/>
  <c r="O1718" i="1"/>
  <c r="O1719" i="1"/>
  <c r="O1732" i="1"/>
  <c r="O1733" i="1"/>
  <c r="O1734" i="1"/>
  <c r="O1735" i="1"/>
  <c r="O1736" i="1"/>
  <c r="O1737" i="1"/>
  <c r="O1738" i="1"/>
  <c r="O1739" i="1"/>
  <c r="O1740" i="1"/>
  <c r="O1741" i="1"/>
  <c r="O1742" i="1"/>
  <c r="O1743" i="1"/>
  <c r="O1744" i="1"/>
  <c r="O1745" i="1"/>
  <c r="O1746" i="1"/>
  <c r="O1747" i="1"/>
  <c r="O1748" i="1"/>
  <c r="O1750" i="1"/>
  <c r="O1751" i="1"/>
  <c r="O372" i="1"/>
  <c r="O373" i="1"/>
  <c r="O1069" i="1"/>
  <c r="O1070" i="1"/>
  <c r="O1071" i="1"/>
  <c r="O1072" i="1"/>
  <c r="O1073" i="1"/>
  <c r="O1074" i="1"/>
  <c r="O1083" i="1"/>
  <c r="O1084" i="1"/>
  <c r="O1085" i="1"/>
  <c r="O1087" i="1"/>
  <c r="O1089" i="1"/>
  <c r="O1090" i="1"/>
  <c r="O1091" i="1"/>
  <c r="O1094" i="1"/>
  <c r="O1092" i="1"/>
  <c r="O1093" i="1"/>
  <c r="O1095" i="1"/>
  <c r="O1097" i="1"/>
  <c r="O1098" i="1"/>
  <c r="O1099" i="1"/>
  <c r="O1100" i="1"/>
  <c r="O1102" i="1"/>
  <c r="O1103" i="1"/>
  <c r="O1475" i="1"/>
  <c r="O1476" i="1"/>
  <c r="O1477" i="1"/>
  <c r="O1478" i="1"/>
  <c r="O1482"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7" i="1"/>
  <c r="O573" i="1"/>
  <c r="O574" i="1"/>
  <c r="O575" i="1"/>
  <c r="O576" i="1"/>
  <c r="O578" i="1"/>
  <c r="O579" i="1"/>
  <c r="O580" i="1"/>
  <c r="O581" i="1"/>
  <c r="O582" i="1"/>
  <c r="O583" i="1"/>
  <c r="O584" i="1"/>
  <c r="O594" i="1"/>
  <c r="O595" i="1"/>
  <c r="O596" i="1"/>
  <c r="O597" i="1"/>
  <c r="O598" i="1"/>
  <c r="O599" i="1"/>
  <c r="O600" i="1"/>
  <c r="O605" i="1"/>
  <c r="O603" i="1"/>
  <c r="O602" i="1"/>
  <c r="O604" i="1"/>
  <c r="O601" i="1"/>
  <c r="O606" i="1"/>
  <c r="O607" i="1"/>
  <c r="O608" i="1"/>
  <c r="O609" i="1"/>
  <c r="O610" i="1"/>
  <c r="O611" i="1"/>
  <c r="O612" i="1"/>
  <c r="O613" i="1"/>
  <c r="O614" i="1"/>
  <c r="O615" i="1"/>
  <c r="O616" i="1"/>
  <c r="O617" i="1"/>
  <c r="O618" i="1"/>
  <c r="O619" i="1"/>
  <c r="O645" i="1"/>
  <c r="O673" i="1"/>
  <c r="O620" i="1"/>
  <c r="O621" i="1"/>
  <c r="O622" i="1"/>
  <c r="O623" i="1"/>
  <c r="O629" i="1"/>
  <c r="O630" i="1"/>
  <c r="O631" i="1"/>
  <c r="O632" i="1"/>
  <c r="O633" i="1"/>
  <c r="O634" i="1"/>
  <c r="O635" i="1"/>
  <c r="O636" i="1"/>
  <c r="O637" i="1"/>
  <c r="O638" i="1"/>
  <c r="O639" i="1"/>
  <c r="O640" i="1"/>
  <c r="O641" i="1"/>
  <c r="O642" i="1"/>
  <c r="O643" i="1"/>
  <c r="O644" i="1"/>
  <c r="O647" i="1"/>
  <c r="O648" i="1"/>
  <c r="O649" i="1"/>
  <c r="O650" i="1"/>
  <c r="O651" i="1"/>
  <c r="O652" i="1"/>
  <c r="O653" i="1"/>
  <c r="O654" i="1"/>
  <c r="O655" i="1"/>
  <c r="O657" i="1"/>
  <c r="O658" i="1"/>
  <c r="O659" i="1"/>
  <c r="O662" i="1"/>
  <c r="O660" i="1"/>
  <c r="O661" i="1"/>
  <c r="O663" i="1"/>
  <c r="O664" i="1"/>
  <c r="O665" i="1"/>
  <c r="O666" i="1"/>
  <c r="O672" i="1"/>
  <c r="O674" i="1"/>
  <c r="O675" i="1"/>
  <c r="O676"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885" i="1"/>
  <c r="O886" i="1"/>
  <c r="O1818" i="1"/>
  <c r="O1819" i="1"/>
  <c r="O1820" i="1"/>
  <c r="O1871" i="1"/>
  <c r="H811" i="1"/>
  <c r="H814" i="1"/>
  <c r="H815" i="1"/>
  <c r="H816" i="1"/>
  <c r="H817" i="1"/>
  <c r="H818" i="1"/>
  <c r="H819" i="1"/>
  <c r="H820" i="1"/>
  <c r="H821" i="1"/>
  <c r="H822" i="1"/>
  <c r="H823" i="1"/>
  <c r="H850" i="1"/>
  <c r="H830" i="1"/>
  <c r="H829" i="1"/>
  <c r="H831" i="1"/>
  <c r="H832" i="1"/>
  <c r="H833" i="1"/>
  <c r="H836" i="1"/>
  <c r="H837" i="1"/>
  <c r="H838" i="1"/>
  <c r="H867" i="1"/>
  <c r="H840" i="1"/>
  <c r="H844" i="1"/>
  <c r="H859" i="1"/>
  <c r="H858" i="1"/>
  <c r="H869" i="1"/>
  <c r="H871" i="1"/>
  <c r="H872" i="1"/>
  <c r="H873" i="1"/>
  <c r="H874" i="1"/>
  <c r="H883" i="1"/>
  <c r="H1154" i="1"/>
  <c r="H1155" i="1"/>
  <c r="H1156" i="1"/>
  <c r="H1160" i="1"/>
  <c r="H1161" i="1"/>
  <c r="H1162" i="1"/>
  <c r="H1163" i="1"/>
  <c r="H1166" i="1"/>
  <c r="H1167" i="1"/>
  <c r="H1168" i="1"/>
  <c r="H1170" i="1"/>
  <c r="H1171" i="1"/>
  <c r="H1174" i="1"/>
  <c r="H1175" i="1"/>
  <c r="H1176" i="1"/>
  <c r="H1177" i="1"/>
  <c r="H1178" i="1"/>
  <c r="H1179" i="1"/>
  <c r="H1180" i="1"/>
  <c r="H1181" i="1"/>
  <c r="H1182" i="1"/>
  <c r="H1224" i="1"/>
  <c r="H1186" i="1"/>
  <c r="H1188" i="1"/>
  <c r="H1189" i="1"/>
  <c r="H1190" i="1"/>
  <c r="H1191" i="1"/>
  <c r="H1196" i="1"/>
  <c r="H1194" i="1"/>
  <c r="H1193" i="1"/>
  <c r="H1195" i="1"/>
  <c r="H1192" i="1"/>
  <c r="H1197" i="1"/>
  <c r="H1198" i="1"/>
  <c r="H1199" i="1"/>
  <c r="H1204" i="1"/>
  <c r="H1205" i="1"/>
  <c r="H1206" i="1"/>
  <c r="H1207" i="1"/>
  <c r="H1252" i="1"/>
  <c r="H1211" i="1"/>
  <c r="H1212" i="1"/>
  <c r="H1219" i="1"/>
  <c r="H1220" i="1"/>
  <c r="H1222" i="1"/>
  <c r="H1223" i="1"/>
  <c r="H1225" i="1"/>
  <c r="H1226" i="1"/>
  <c r="H1228" i="1"/>
  <c r="H1233" i="1"/>
  <c r="H1234" i="1"/>
  <c r="H1251" i="1"/>
  <c r="H1253" i="1"/>
  <c r="H1258" i="1"/>
  <c r="H1259" i="1"/>
  <c r="H1260" i="1"/>
  <c r="H1261" i="1"/>
  <c r="H1262" i="1"/>
  <c r="H1263" i="1"/>
  <c r="H1270" i="1"/>
  <c r="H1271" i="1"/>
  <c r="H1276" i="1"/>
  <c r="H1277" i="1"/>
  <c r="H1278" i="1"/>
  <c r="H1279" i="1"/>
  <c r="H1280" i="1"/>
  <c r="H1281" i="1"/>
  <c r="H354" i="1"/>
  <c r="H353" i="1"/>
  <c r="H355" i="1"/>
  <c r="H356" i="1"/>
  <c r="H357" i="1"/>
  <c r="H359" i="1"/>
  <c r="H362" i="1"/>
  <c r="H363" i="1"/>
  <c r="H364" i="1"/>
  <c r="H365" i="1"/>
  <c r="H366" i="1"/>
  <c r="H367" i="1"/>
  <c r="H368" i="1"/>
  <c r="H369" i="1"/>
  <c r="H370" i="1"/>
  <c r="H371"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7" i="1"/>
  <c r="H1616" i="1"/>
  <c r="H1618" i="1"/>
  <c r="H1619" i="1"/>
  <c r="H1620" i="1"/>
  <c r="H1621" i="1"/>
  <c r="H1622" i="1"/>
  <c r="H1623" i="1"/>
  <c r="H1624" i="1"/>
  <c r="H1625" i="1"/>
  <c r="H1626" i="1"/>
  <c r="H1627" i="1"/>
  <c r="H1628" i="1"/>
  <c r="H1629" i="1"/>
  <c r="H1630" i="1"/>
  <c r="H1631" i="1"/>
  <c r="H1632" i="1"/>
  <c r="H1633" i="1"/>
  <c r="H1634" i="1"/>
  <c r="H1638" i="1"/>
  <c r="H1637" i="1"/>
  <c r="H1639" i="1"/>
  <c r="H1640" i="1"/>
  <c r="H1641" i="1"/>
  <c r="H1642" i="1"/>
  <c r="H1643" i="1"/>
  <c r="H1644" i="1"/>
  <c r="H1645" i="1"/>
  <c r="H1646" i="1"/>
  <c r="H1704" i="1"/>
  <c r="H1647" i="1"/>
  <c r="H1650" i="1"/>
  <c r="H1651" i="1"/>
  <c r="H1652" i="1"/>
  <c r="H1653" i="1"/>
  <c r="H1654" i="1"/>
  <c r="H1655" i="1"/>
  <c r="H1656" i="1"/>
  <c r="H1657" i="1"/>
  <c r="H1658" i="1"/>
  <c r="H1659" i="1"/>
  <c r="H1660" i="1"/>
  <c r="H1661" i="1"/>
  <c r="H1662"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708" i="1"/>
  <c r="H1709" i="1"/>
  <c r="H1710" i="1"/>
  <c r="H1711" i="1"/>
  <c r="H1712" i="1"/>
  <c r="H1714" i="1"/>
  <c r="H1715" i="1"/>
  <c r="H1717" i="1"/>
  <c r="H1716" i="1"/>
  <c r="H1718" i="1"/>
  <c r="H1719" i="1"/>
  <c r="H1720" i="1"/>
  <c r="H1721" i="1"/>
  <c r="H1731" i="1"/>
  <c r="H1732" i="1"/>
  <c r="H1733" i="1"/>
  <c r="H1734" i="1"/>
  <c r="H1735" i="1"/>
  <c r="H1736" i="1"/>
  <c r="H1737" i="1"/>
  <c r="H1738" i="1"/>
  <c r="H1739" i="1"/>
  <c r="H1740" i="1"/>
  <c r="H1741" i="1"/>
  <c r="H1742" i="1"/>
  <c r="H1743" i="1"/>
  <c r="H1744" i="1"/>
  <c r="H1745" i="1"/>
  <c r="H1746" i="1"/>
  <c r="H1747" i="1"/>
  <c r="H1748" i="1"/>
  <c r="H1750" i="1"/>
  <c r="H1751" i="1"/>
  <c r="H1752" i="1"/>
  <c r="H1753" i="1"/>
  <c r="H372" i="1"/>
  <c r="H373" i="1"/>
  <c r="H375" i="1"/>
  <c r="H374" i="1"/>
  <c r="H376" i="1"/>
  <c r="H377" i="1"/>
  <c r="H378" i="1"/>
  <c r="H379" i="1"/>
  <c r="H380" i="1"/>
  <c r="H381" i="1"/>
  <c r="H382" i="1"/>
  <c r="H383" i="1"/>
  <c r="H384" i="1"/>
  <c r="H385" i="1"/>
  <c r="H386" i="1"/>
  <c r="H387" i="1"/>
  <c r="H388" i="1"/>
  <c r="H389" i="1"/>
  <c r="H390" i="1"/>
  <c r="H391" i="1"/>
  <c r="H392" i="1"/>
  <c r="H393" i="1"/>
  <c r="H394" i="1"/>
  <c r="H395" i="1"/>
  <c r="H396" i="1"/>
  <c r="H397" i="1"/>
  <c r="H398" i="1"/>
  <c r="H400" i="1"/>
  <c r="H401" i="1"/>
  <c r="H402" i="1"/>
  <c r="H403" i="1"/>
  <c r="H404" i="1"/>
  <c r="H405" i="1"/>
  <c r="H406" i="1"/>
  <c r="H407" i="1"/>
  <c r="H408" i="1"/>
  <c r="H409" i="1"/>
  <c r="H410" i="1"/>
  <c r="H411" i="1"/>
  <c r="H413" i="1"/>
  <c r="H414" i="1"/>
  <c r="H415" i="1"/>
  <c r="H416" i="1"/>
  <c r="H417" i="1"/>
  <c r="H418" i="1"/>
  <c r="H419" i="1"/>
  <c r="H421" i="1"/>
  <c r="H422" i="1"/>
  <c r="H423" i="1"/>
  <c r="H426" i="1"/>
  <c r="H427" i="1"/>
  <c r="H428" i="1"/>
  <c r="H429" i="1"/>
  <c r="H430" i="1"/>
  <c r="H431" i="1"/>
  <c r="H432" i="1"/>
  <c r="H487" i="1"/>
  <c r="H433" i="1"/>
  <c r="H434" i="1"/>
  <c r="H435" i="1"/>
  <c r="H436" i="1"/>
  <c r="H438" i="1"/>
  <c r="H439" i="1"/>
  <c r="H440" i="1"/>
  <c r="H441" i="1"/>
  <c r="H442" i="1"/>
  <c r="H446" i="1"/>
  <c r="H444" i="1"/>
  <c r="H445" i="1"/>
  <c r="H447" i="1"/>
  <c r="H443" i="1"/>
  <c r="H448" i="1"/>
  <c r="H449" i="1"/>
  <c r="H450" i="1"/>
  <c r="H451" i="1"/>
  <c r="H452" i="1"/>
  <c r="H455" i="1"/>
  <c r="H456" i="1"/>
  <c r="H457" i="1"/>
  <c r="H458" i="1"/>
  <c r="H459" i="1"/>
  <c r="H460" i="1"/>
  <c r="H461" i="1"/>
  <c r="H510" i="1"/>
  <c r="H462" i="1"/>
  <c r="H463" i="1"/>
  <c r="H464" i="1"/>
  <c r="H465" i="1"/>
  <c r="H466" i="1"/>
  <c r="H467" i="1"/>
  <c r="H469" i="1"/>
  <c r="H470" i="1"/>
  <c r="H471" i="1"/>
  <c r="H472" i="1"/>
  <c r="H473" i="1"/>
  <c r="H474" i="1"/>
  <c r="H475" i="1"/>
  <c r="H476" i="1"/>
  <c r="H477" i="1"/>
  <c r="H478" i="1"/>
  <c r="H479" i="1"/>
  <c r="H480" i="1"/>
  <c r="H481" i="1"/>
  <c r="H482" i="1"/>
  <c r="H485" i="1"/>
  <c r="H486" i="1"/>
  <c r="H488" i="1"/>
  <c r="H489" i="1"/>
  <c r="H490" i="1"/>
  <c r="H493" i="1"/>
  <c r="H494" i="1"/>
  <c r="H495" i="1"/>
  <c r="H496" i="1"/>
  <c r="H497" i="1"/>
  <c r="H498" i="1"/>
  <c r="H499" i="1"/>
  <c r="H500" i="1"/>
  <c r="H501" i="1"/>
  <c r="H502" i="1"/>
  <c r="H503" i="1"/>
  <c r="H504" i="1"/>
  <c r="H505" i="1"/>
  <c r="H506" i="1"/>
  <c r="H507" i="1"/>
  <c r="H508" i="1"/>
  <c r="H509" i="1"/>
  <c r="H511" i="1"/>
  <c r="H512" i="1"/>
  <c r="H513" i="1"/>
  <c r="H514" i="1"/>
  <c r="H515" i="1"/>
  <c r="H516" i="1"/>
  <c r="H519" i="1"/>
  <c r="H520" i="1"/>
  <c r="H521" i="1"/>
  <c r="H522" i="1"/>
  <c r="H523" i="1"/>
  <c r="H524" i="1"/>
  <c r="H525" i="1"/>
  <c r="H526" i="1"/>
  <c r="H527" i="1"/>
  <c r="H528" i="1"/>
  <c r="H530" i="1"/>
  <c r="H531" i="1"/>
  <c r="H532" i="1"/>
  <c r="H533" i="1"/>
  <c r="H534" i="1"/>
  <c r="H535" i="1"/>
  <c r="H536" i="1"/>
  <c r="H537" i="1"/>
  <c r="H538" i="1"/>
  <c r="H539" i="1"/>
  <c r="H540" i="1"/>
  <c r="H541" i="1"/>
  <c r="H542" i="1"/>
  <c r="H543" i="1"/>
  <c r="H544" i="1"/>
  <c r="H545" i="1"/>
  <c r="H546" i="1"/>
  <c r="H1069" i="1"/>
  <c r="H1070" i="1"/>
  <c r="H1071" i="1"/>
  <c r="H1072" i="1"/>
  <c r="H1081" i="1"/>
  <c r="H1082" i="1"/>
  <c r="H1083" i="1"/>
  <c r="H1084" i="1"/>
  <c r="H1085" i="1"/>
  <c r="H1087" i="1"/>
  <c r="H1089" i="1"/>
  <c r="H1090" i="1"/>
  <c r="H1091" i="1"/>
  <c r="H1094" i="1"/>
  <c r="H1092" i="1"/>
  <c r="H1093" i="1"/>
  <c r="H1095" i="1"/>
  <c r="H1097" i="1"/>
  <c r="H1098" i="1"/>
  <c r="H1099" i="1"/>
  <c r="H1100" i="1"/>
  <c r="H1103" i="1"/>
  <c r="H1440" i="1"/>
  <c r="H1461" i="1"/>
  <c r="H1462" i="1"/>
  <c r="H1474" i="1"/>
  <c r="H1475" i="1"/>
  <c r="H1476" i="1"/>
  <c r="H1477" i="1"/>
  <c r="H1478" i="1"/>
  <c r="H1481" i="1"/>
  <c r="H1482" i="1"/>
  <c r="H1504" i="1"/>
  <c r="H1505" i="1"/>
  <c r="H1506" i="1"/>
  <c r="H1507" i="1"/>
  <c r="H1508" i="1"/>
  <c r="H1509" i="1"/>
  <c r="H1510" i="1"/>
  <c r="H1511" i="1"/>
  <c r="H1512" i="1"/>
  <c r="H1513" i="1"/>
  <c r="H1514" i="1"/>
  <c r="H1517" i="1"/>
  <c r="H1515" i="1"/>
  <c r="H1516" i="1"/>
  <c r="H1518" i="1"/>
  <c r="H1519" i="1"/>
  <c r="H1520" i="1"/>
  <c r="H1521" i="1"/>
  <c r="H1522"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7" i="1"/>
  <c r="H573" i="1"/>
  <c r="H574" i="1"/>
  <c r="H575" i="1"/>
  <c r="H576" i="1"/>
  <c r="H578" i="1"/>
  <c r="H579" i="1"/>
  <c r="H580" i="1"/>
  <c r="H581" i="1"/>
  <c r="H582" i="1"/>
  <c r="H583" i="1"/>
  <c r="H584" i="1"/>
  <c r="H585" i="1"/>
  <c r="H587" i="1"/>
  <c r="H588" i="1"/>
  <c r="H589" i="1"/>
  <c r="H590" i="1"/>
  <c r="H591" i="1"/>
  <c r="H646" i="1"/>
  <c r="H593" i="1"/>
  <c r="H594" i="1"/>
  <c r="H595" i="1"/>
  <c r="H596" i="1"/>
  <c r="H597" i="1"/>
  <c r="H598" i="1"/>
  <c r="H599" i="1"/>
  <c r="H600" i="1"/>
  <c r="H605" i="1"/>
  <c r="H603" i="1"/>
  <c r="H602" i="1"/>
  <c r="H604" i="1"/>
  <c r="H601" i="1"/>
  <c r="H606" i="1"/>
  <c r="H607" i="1"/>
  <c r="H608" i="1"/>
  <c r="H609" i="1"/>
  <c r="H610" i="1"/>
  <c r="H611" i="1"/>
  <c r="H612" i="1"/>
  <c r="H613" i="1"/>
  <c r="H614" i="1"/>
  <c r="H615" i="1"/>
  <c r="H616" i="1"/>
  <c r="H617" i="1"/>
  <c r="H618" i="1"/>
  <c r="H619" i="1"/>
  <c r="H645" i="1"/>
  <c r="H673" i="1"/>
  <c r="H620" i="1"/>
  <c r="H621" i="1"/>
  <c r="H622" i="1"/>
  <c r="H627" i="1"/>
  <c r="H628" i="1"/>
  <c r="H629" i="1"/>
  <c r="H630" i="1"/>
  <c r="H631" i="1"/>
  <c r="H632" i="1"/>
  <c r="H633" i="1"/>
  <c r="H634" i="1"/>
  <c r="H635" i="1"/>
  <c r="H636" i="1"/>
  <c r="H637" i="1"/>
  <c r="H638" i="1"/>
  <c r="H639" i="1"/>
  <c r="H640" i="1"/>
  <c r="H641" i="1"/>
  <c r="H642" i="1"/>
  <c r="H643" i="1"/>
  <c r="H644" i="1"/>
  <c r="H647" i="1"/>
  <c r="H648" i="1"/>
  <c r="H649" i="1"/>
  <c r="H650" i="1"/>
  <c r="H651" i="1"/>
  <c r="H652" i="1"/>
  <c r="H653" i="1"/>
  <c r="H654" i="1"/>
  <c r="H655" i="1"/>
  <c r="H657" i="1"/>
  <c r="H658" i="1"/>
  <c r="H659" i="1"/>
  <c r="H662" i="1"/>
  <c r="H660" i="1"/>
  <c r="H661" i="1"/>
  <c r="H663" i="1"/>
  <c r="H664" i="1"/>
  <c r="H665" i="1"/>
  <c r="H666" i="1"/>
  <c r="H667" i="1"/>
  <c r="H668" i="1"/>
  <c r="H669" i="1"/>
  <c r="H671" i="1"/>
  <c r="H672" i="1"/>
  <c r="H674" i="1"/>
  <c r="H675" i="1"/>
  <c r="H676"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885" i="1"/>
  <c r="H886" i="1"/>
  <c r="H1816" i="1"/>
  <c r="H1817" i="1"/>
  <c r="H1818" i="1"/>
  <c r="H1819" i="1"/>
  <c r="H1820"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70" i="1"/>
  <c r="H1871" i="1"/>
  <c r="H1872" i="1"/>
  <c r="H1873" i="1"/>
  <c r="H1874" i="1"/>
  <c r="H1875" i="1"/>
  <c r="H1876" i="1"/>
  <c r="H1877" i="1"/>
  <c r="O1481" i="1"/>
  <c r="S1775" i="1" l="1"/>
  <c r="S1771" i="1"/>
  <c r="S1763" i="1"/>
  <c r="S1762" i="1"/>
  <c r="S1761" i="1"/>
  <c r="S1780" i="1"/>
  <c r="S1776" i="1"/>
  <c r="S1769" i="1"/>
  <c r="S1760" i="1"/>
  <c r="S1778" i="1"/>
  <c r="S1777" i="1"/>
  <c r="S1774" i="1"/>
  <c r="S1773" i="1"/>
  <c r="S1772" i="1"/>
  <c r="S1770" i="1"/>
  <c r="S1792" i="1"/>
  <c r="S1567" i="1"/>
  <c r="S1565" i="1"/>
  <c r="S1563" i="1"/>
  <c r="S1561" i="1"/>
  <c r="S1559" i="1"/>
  <c r="S1566" i="1"/>
  <c r="S1562" i="1"/>
  <c r="S1560" i="1"/>
  <c r="S1039" i="1"/>
  <c r="S1037" i="1"/>
  <c r="S1035" i="1"/>
  <c r="S1033" i="1"/>
  <c r="S1031" i="1"/>
  <c r="S1029" i="1"/>
  <c r="S1027" i="1"/>
  <c r="S1022" i="1"/>
  <c r="S1020" i="1"/>
  <c r="S1018" i="1"/>
  <c r="S1016" i="1"/>
  <c r="S1014" i="1"/>
  <c r="S1012" i="1"/>
  <c r="S1010" i="1"/>
  <c r="S1007" i="1"/>
  <c r="S1004" i="1"/>
  <c r="S1002" i="1"/>
  <c r="S1000" i="1"/>
  <c r="S999" i="1"/>
  <c r="S996" i="1"/>
  <c r="S994" i="1"/>
  <c r="S992" i="1"/>
  <c r="S990" i="1"/>
  <c r="S988" i="1"/>
  <c r="S983" i="1"/>
  <c r="S984" i="1"/>
  <c r="S979" i="1"/>
  <c r="S977" i="1"/>
  <c r="S971" i="1"/>
  <c r="S963" i="1"/>
  <c r="S961" i="1"/>
  <c r="S959" i="1"/>
  <c r="S956" i="1"/>
  <c r="S1038" i="1"/>
  <c r="S1036" i="1"/>
  <c r="S1034" i="1"/>
  <c r="S1030" i="1"/>
  <c r="S1028" i="1"/>
  <c r="S1026" i="1"/>
  <c r="S1024" i="1"/>
  <c r="S1021" i="1"/>
  <c r="S1019" i="1"/>
  <c r="S1017" i="1"/>
  <c r="S1015" i="1"/>
  <c r="S1013" i="1"/>
  <c r="S1011" i="1"/>
  <c r="S1008" i="1"/>
  <c r="S1006" i="1"/>
  <c r="S1005" i="1"/>
  <c r="S1003" i="1"/>
  <c r="S1001" i="1"/>
  <c r="S998" i="1"/>
  <c r="S997" i="1"/>
  <c r="S995" i="1"/>
  <c r="S993" i="1"/>
  <c r="S991" i="1"/>
  <c r="S989" i="1"/>
  <c r="S987" i="1"/>
  <c r="S985" i="1"/>
  <c r="S982" i="1"/>
  <c r="S980" i="1"/>
  <c r="S978" i="1"/>
  <c r="S976" i="1"/>
  <c r="S1009" i="1"/>
  <c r="S964" i="1"/>
  <c r="S962" i="1"/>
  <c r="S960" i="1"/>
  <c r="S958" i="1"/>
  <c r="S955" i="1"/>
  <c r="S1819" i="1"/>
  <c r="S885" i="1"/>
  <c r="S709" i="1"/>
  <c r="S708" i="1"/>
  <c r="S706" i="1"/>
  <c r="S704" i="1"/>
  <c r="S702" i="1"/>
  <c r="S700" i="1"/>
  <c r="S698" i="1"/>
  <c r="S696" i="1"/>
  <c r="S694" i="1"/>
  <c r="S692" i="1"/>
  <c r="S691" i="1"/>
  <c r="S689" i="1"/>
  <c r="S687" i="1"/>
  <c r="S685" i="1"/>
  <c r="S683" i="1"/>
  <c r="S681" i="1"/>
  <c r="S679" i="1"/>
  <c r="S675" i="1"/>
  <c r="S672" i="1"/>
  <c r="S664" i="1"/>
  <c r="S662" i="1"/>
  <c r="S652" i="1"/>
  <c r="S648" i="1"/>
  <c r="S644" i="1"/>
  <c r="S642" i="1"/>
  <c r="S640" i="1"/>
  <c r="S638" i="1"/>
  <c r="S636" i="1"/>
  <c r="S634" i="1"/>
  <c r="S632" i="1"/>
  <c r="S630" i="1"/>
  <c r="S622" i="1"/>
  <c r="S620" i="1"/>
  <c r="S645" i="1"/>
  <c r="S618" i="1"/>
  <c r="S616" i="1"/>
  <c r="S614" i="1"/>
  <c r="S612" i="1"/>
  <c r="S610" i="1"/>
  <c r="S608" i="1"/>
  <c r="S606" i="1"/>
  <c r="S604" i="1"/>
  <c r="S603" i="1"/>
  <c r="S597" i="1"/>
  <c r="S583" i="1"/>
  <c r="S579" i="1"/>
  <c r="S574" i="1"/>
  <c r="S571" i="1"/>
  <c r="S567" i="1"/>
  <c r="S563" i="1"/>
  <c r="S559" i="1"/>
  <c r="S555" i="1"/>
  <c r="S548" i="1"/>
  <c r="S1477" i="1"/>
  <c r="S1122" i="1"/>
  <c r="S1118" i="1"/>
  <c r="S1113" i="1"/>
  <c r="S1109" i="1"/>
  <c r="S1032" i="1"/>
  <c r="S1820" i="1"/>
  <c r="S710" i="1"/>
  <c r="S707" i="1"/>
  <c r="S703" i="1"/>
  <c r="S699" i="1"/>
  <c r="S695" i="1"/>
  <c r="S688" i="1"/>
  <c r="S684" i="1"/>
  <c r="S680" i="1"/>
  <c r="S676" i="1"/>
  <c r="S665" i="1"/>
  <c r="S663" i="1"/>
  <c r="S660" i="1"/>
  <c r="S659" i="1"/>
  <c r="S657" i="1"/>
  <c r="S655" i="1"/>
  <c r="S653" i="1"/>
  <c r="S651" i="1"/>
  <c r="S649" i="1"/>
  <c r="S647" i="1"/>
  <c r="S643" i="1"/>
  <c r="S639" i="1"/>
  <c r="S635" i="1"/>
  <c r="S631" i="1"/>
  <c r="S621" i="1"/>
  <c r="S619" i="1"/>
  <c r="S615" i="1"/>
  <c r="S611" i="1"/>
  <c r="S607" i="1"/>
  <c r="S602" i="1"/>
  <c r="S600" i="1"/>
  <c r="S598" i="1"/>
  <c r="S596" i="1"/>
  <c r="S594" i="1"/>
  <c r="S584" i="1"/>
  <c r="S582" i="1"/>
  <c r="S580" i="1"/>
  <c r="S578" i="1"/>
  <c r="S575" i="1"/>
  <c r="S573" i="1"/>
  <c r="S570" i="1"/>
  <c r="S568" i="1"/>
  <c r="S566" i="1"/>
  <c r="S564" i="1"/>
  <c r="S562" i="1"/>
  <c r="S560" i="1"/>
  <c r="S558" i="1"/>
  <c r="S556" i="1"/>
  <c r="S554" i="1"/>
  <c r="S552" i="1"/>
  <c r="S551" i="1"/>
  <c r="S549" i="1"/>
  <c r="S547" i="1"/>
  <c r="S1478" i="1"/>
  <c r="S1476" i="1"/>
  <c r="S1025" i="1"/>
  <c r="S1779" i="1"/>
  <c r="S893" i="1"/>
  <c r="S757" i="1"/>
  <c r="S1087" i="1"/>
  <c r="S1105" i="1"/>
  <c r="S748" i="1"/>
  <c r="S804" i="1"/>
  <c r="S1126" i="1"/>
  <c r="G1908" i="1"/>
  <c r="S751" i="1"/>
  <c r="H1907" i="1"/>
  <c r="H1906" i="1"/>
  <c r="S1598" i="1"/>
  <c r="S1594" i="1"/>
  <c r="S1688" i="1"/>
  <c r="S747" i="1"/>
  <c r="S896" i="1"/>
  <c r="S1102" i="1"/>
  <c r="S1074" i="1"/>
  <c r="S546" i="1"/>
  <c r="S540" i="1"/>
  <c r="S515" i="1"/>
  <c r="S509" i="1"/>
  <c r="S501" i="1"/>
  <c r="S486" i="1"/>
  <c r="S475" i="1"/>
  <c r="S457" i="1"/>
  <c r="S434" i="1"/>
  <c r="S416" i="1"/>
  <c r="S390" i="1"/>
  <c r="S374" i="1"/>
  <c r="S1719" i="1"/>
  <c r="S1680" i="1"/>
  <c r="S1673" i="1"/>
  <c r="S1645" i="1"/>
  <c r="S1623" i="1"/>
  <c r="S1613" i="1"/>
  <c r="S1597" i="1"/>
  <c r="S1198" i="1"/>
  <c r="S1190" i="1"/>
  <c r="S716" i="1"/>
  <c r="S792" i="1"/>
  <c r="S714" i="1"/>
  <c r="S782" i="1"/>
  <c r="S758" i="1"/>
  <c r="S806" i="1"/>
  <c r="S774" i="1"/>
  <c r="S803" i="1"/>
  <c r="S791" i="1"/>
  <c r="S1093" i="1"/>
  <c r="S421" i="1"/>
  <c r="S370" i="1"/>
  <c r="S1191" i="1"/>
  <c r="S1176" i="1"/>
  <c r="S835" i="1"/>
  <c r="S924" i="1"/>
  <c r="S920" i="1"/>
  <c r="S912" i="1"/>
  <c r="S802" i="1"/>
  <c r="S785" i="1"/>
  <c r="S1106" i="1"/>
  <c r="S1060" i="1"/>
  <c r="S1057" i="1"/>
  <c r="S1048" i="1"/>
  <c r="S1439" i="1"/>
  <c r="S1435" i="1"/>
  <c r="S1436" i="1"/>
  <c r="D1908" i="1"/>
  <c r="S1103" i="1"/>
  <c r="S1071" i="1"/>
  <c r="S1069" i="1"/>
  <c r="S543" i="1"/>
  <c r="S539" i="1"/>
  <c r="S535" i="1"/>
  <c r="S531" i="1"/>
  <c r="S527" i="1"/>
  <c r="S524" i="1"/>
  <c r="S521" i="1"/>
  <c r="S516" i="1"/>
  <c r="S512" i="1"/>
  <c r="S508" i="1"/>
  <c r="S504" i="1"/>
  <c r="S500" i="1"/>
  <c r="S497" i="1"/>
  <c r="S494" i="1"/>
  <c r="S490" i="1"/>
  <c r="S485" i="1"/>
  <c r="S480" i="1"/>
  <c r="S478" i="1"/>
  <c r="S474" i="1"/>
  <c r="S471" i="1"/>
  <c r="S466" i="1"/>
  <c r="S463" i="1"/>
  <c r="S460" i="1"/>
  <c r="S452" i="1"/>
  <c r="S448" i="1"/>
  <c r="S447" i="1"/>
  <c r="S444" i="1"/>
  <c r="S441" i="1"/>
  <c r="S438" i="1"/>
  <c r="S433" i="1"/>
  <c r="S430" i="1"/>
  <c r="S427" i="1"/>
  <c r="S423" i="1"/>
  <c r="S419" i="1"/>
  <c r="S417" i="1"/>
  <c r="S415" i="1"/>
  <c r="S407" i="1"/>
  <c r="S405" i="1"/>
  <c r="S404" i="1"/>
  <c r="S395" i="1"/>
  <c r="S392" i="1"/>
  <c r="S389" i="1"/>
  <c r="S385" i="1"/>
  <c r="S381" i="1"/>
  <c r="S377" i="1"/>
  <c r="S376" i="1"/>
  <c r="S375" i="1"/>
  <c r="S1747" i="1"/>
  <c r="S1743" i="1"/>
  <c r="S1741" i="1"/>
  <c r="S1739" i="1"/>
  <c r="S1735" i="1"/>
  <c r="S1718" i="1"/>
  <c r="S1714" i="1"/>
  <c r="S1712" i="1"/>
  <c r="S1710" i="1"/>
  <c r="S1699" i="1"/>
  <c r="S1697" i="1"/>
  <c r="S1695" i="1"/>
  <c r="S1691" i="1"/>
  <c r="S1687" i="1"/>
  <c r="S1685" i="1"/>
  <c r="S1683" i="1"/>
  <c r="S1679" i="1"/>
  <c r="S1675" i="1"/>
  <c r="S1674" i="1"/>
  <c r="S1672" i="1"/>
  <c r="S1668" i="1"/>
  <c r="S1659" i="1"/>
  <c r="S1655" i="1"/>
  <c r="S1644" i="1"/>
  <c r="S1642" i="1"/>
  <c r="S1640" i="1"/>
  <c r="S1632" i="1"/>
  <c r="S1628" i="1"/>
  <c r="S1624" i="1"/>
  <c r="S1620" i="1"/>
  <c r="S1617" i="1"/>
  <c r="S1612" i="1"/>
  <c r="S1608" i="1"/>
  <c r="S1604" i="1"/>
  <c r="S1600" i="1"/>
  <c r="S1596" i="1"/>
  <c r="S368" i="1"/>
  <c r="S366" i="1"/>
  <c r="S364" i="1"/>
  <c r="S355" i="1"/>
  <c r="S354" i="1"/>
  <c r="S348" i="1"/>
  <c r="S345" i="1"/>
  <c r="S341" i="1"/>
  <c r="S358" i="1"/>
  <c r="S333" i="1"/>
  <c r="S331" i="1"/>
  <c r="S1278" i="1"/>
  <c r="S1261" i="1"/>
  <c r="S1235" i="1"/>
  <c r="S1234" i="1"/>
  <c r="S1197" i="1"/>
  <c r="S1182" i="1"/>
  <c r="S830" i="1"/>
  <c r="S953" i="1"/>
  <c r="S986" i="1"/>
  <c r="S939" i="1"/>
  <c r="S932" i="1"/>
  <c r="S928" i="1"/>
  <c r="S916" i="1"/>
  <c r="S888" i="1"/>
  <c r="S1590" i="1"/>
  <c r="S1587" i="1"/>
  <c r="S1583" i="1"/>
  <c r="S1335" i="1"/>
  <c r="S532" i="1"/>
  <c r="S338" i="1"/>
  <c r="M1908" i="1"/>
  <c r="E1908" i="1"/>
  <c r="S1194" i="1"/>
  <c r="S1178" i="1"/>
  <c r="S1220" i="1"/>
  <c r="S1189" i="1"/>
  <c r="S1161" i="1"/>
  <c r="S836" i="1"/>
  <c r="S833" i="1"/>
  <c r="S945" i="1"/>
  <c r="S908" i="1"/>
  <c r="S900" i="1"/>
  <c r="S892" i="1"/>
  <c r="S1072" i="1"/>
  <c r="S544" i="1"/>
  <c r="S536" i="1"/>
  <c r="S528" i="1"/>
  <c r="S513" i="1"/>
  <c r="S505" i="1"/>
  <c r="S495" i="1"/>
  <c r="S479" i="1"/>
  <c r="S454" i="1"/>
  <c r="S439" i="1"/>
  <c r="S408" i="1"/>
  <c r="S396" i="1"/>
  <c r="S382" i="1"/>
  <c r="S1715" i="1"/>
  <c r="S1700" i="1"/>
  <c r="S1684" i="1"/>
  <c r="S1676" i="1"/>
  <c r="S1669" i="1"/>
  <c r="S1704" i="1"/>
  <c r="S1638" i="1"/>
  <c r="S1621" i="1"/>
  <c r="S1605" i="1"/>
  <c r="S365" i="1"/>
  <c r="S356" i="1"/>
  <c r="S342" i="1"/>
  <c r="S334" i="1"/>
  <c r="S1279" i="1"/>
  <c r="S1162" i="1"/>
  <c r="S760" i="1"/>
  <c r="S783" i="1"/>
  <c r="S1336" i="1"/>
  <c r="S1330" i="1"/>
  <c r="S1310" i="1"/>
  <c r="S1307" i="1"/>
  <c r="S1303" i="1"/>
  <c r="S1438" i="1"/>
  <c r="S1091" i="1"/>
  <c r="S1085" i="1"/>
  <c r="S523" i="1"/>
  <c r="S473" i="1"/>
  <c r="S462" i="1"/>
  <c r="S446" i="1"/>
  <c r="S429" i="1"/>
  <c r="S1639" i="1"/>
  <c r="S1607" i="1"/>
  <c r="S340" i="1"/>
  <c r="S1129" i="1"/>
  <c r="S1056" i="1"/>
  <c r="S713" i="1"/>
  <c r="S789" i="1"/>
  <c r="S717" i="1"/>
  <c r="S773" i="1"/>
  <c r="S752" i="1"/>
  <c r="S1305" i="1"/>
  <c r="S1067" i="1"/>
  <c r="S1061" i="1"/>
  <c r="S1058" i="1"/>
  <c r="S1055" i="1"/>
  <c r="S1127" i="1"/>
  <c r="S1084" i="1"/>
  <c r="S541" i="1"/>
  <c r="S522" i="1"/>
  <c r="S519" i="1"/>
  <c r="S488" i="1"/>
  <c r="S442" i="1"/>
  <c r="S435" i="1"/>
  <c r="S402" i="1"/>
  <c r="S379" i="1"/>
  <c r="S1750" i="1"/>
  <c r="S1745" i="1"/>
  <c r="S1717" i="1"/>
  <c r="S1677" i="1"/>
  <c r="S1670" i="1"/>
  <c r="S1657" i="1"/>
  <c r="S1653" i="1"/>
  <c r="S1646" i="1"/>
  <c r="S1622" i="1"/>
  <c r="S1614" i="1"/>
  <c r="S1602" i="1"/>
  <c r="S357" i="1"/>
  <c r="S346" i="1"/>
  <c r="S1280" i="1"/>
  <c r="S1259" i="1"/>
  <c r="S1252" i="1"/>
  <c r="S1180" i="1"/>
  <c r="S1170" i="1"/>
  <c r="S1154" i="1"/>
  <c r="S838" i="1"/>
  <c r="S831" i="1"/>
  <c r="S808" i="1"/>
  <c r="S1059" i="1"/>
  <c r="S1128" i="1"/>
  <c r="S1338" i="1"/>
  <c r="S1437" i="1"/>
  <c r="S1564" i="1"/>
  <c r="S498" i="1"/>
  <c r="S1633" i="1"/>
  <c r="S954" i="1"/>
  <c r="S950" i="1"/>
  <c r="S948" i="1"/>
  <c r="S944" i="1"/>
  <c r="S941" i="1"/>
  <c r="S938" i="1"/>
  <c r="S935" i="1"/>
  <c r="S931" i="1"/>
  <c r="S927" i="1"/>
  <c r="S923" i="1"/>
  <c r="S919" i="1"/>
  <c r="S915" i="1"/>
  <c r="S911" i="1"/>
  <c r="S907" i="1"/>
  <c r="S899" i="1"/>
  <c r="S895" i="1"/>
  <c r="S891" i="1"/>
  <c r="S887" i="1"/>
  <c r="S1589" i="1"/>
  <c r="S1586" i="1"/>
  <c r="S1582" i="1"/>
  <c r="S1100" i="1"/>
  <c r="S1095" i="1"/>
  <c r="S1094" i="1"/>
  <c r="S1089" i="1"/>
  <c r="S1097" i="1"/>
  <c r="S538" i="1"/>
  <c r="S499" i="1"/>
  <c r="S493" i="1"/>
  <c r="S481" i="1"/>
  <c r="S459" i="1"/>
  <c r="S1751" i="1"/>
  <c r="S1686" i="1"/>
  <c r="S1654" i="1"/>
  <c r="S1611" i="1"/>
  <c r="S1595" i="1"/>
  <c r="S371" i="1"/>
  <c r="S350" i="1"/>
  <c r="S347" i="1"/>
  <c r="S337" i="1"/>
  <c r="S1281" i="1"/>
  <c r="S951" i="1"/>
  <c r="S946" i="1"/>
  <c r="S942" i="1"/>
  <c r="S936" i="1"/>
  <c r="S933" i="1"/>
  <c r="S929" i="1"/>
  <c r="S925" i="1"/>
  <c r="S921" i="1"/>
  <c r="S917" i="1"/>
  <c r="S913" i="1"/>
  <c r="S909" i="1"/>
  <c r="S901" i="1"/>
  <c r="S897" i="1"/>
  <c r="S889" i="1"/>
  <c r="S1591" i="1"/>
  <c r="S1584" i="1"/>
  <c r="S1898" i="1"/>
  <c r="S1895" i="1"/>
  <c r="S1892" i="1"/>
  <c r="L1907" i="1"/>
  <c r="I1908" i="1"/>
  <c r="S1046" i="1"/>
  <c r="S1043" i="1"/>
  <c r="S1040" i="1"/>
  <c r="S1092" i="1"/>
  <c r="S534" i="1"/>
  <c r="S526" i="1"/>
  <c r="S507" i="1"/>
  <c r="S1690" i="1"/>
  <c r="S1678" i="1"/>
  <c r="S1643" i="1"/>
  <c r="S1627" i="1"/>
  <c r="S1599" i="1"/>
  <c r="S363" i="1"/>
  <c r="S353" i="1"/>
  <c r="S1192" i="1"/>
  <c r="S1070" i="1"/>
  <c r="S542" i="1"/>
  <c r="S520" i="1"/>
  <c r="S511" i="1"/>
  <c r="S503" i="1"/>
  <c r="S477" i="1"/>
  <c r="S422" i="1"/>
  <c r="S398" i="1"/>
  <c r="S1742" i="1"/>
  <c r="S1681" i="1"/>
  <c r="S1658" i="1"/>
  <c r="S1615" i="1"/>
  <c r="S1603" i="1"/>
  <c r="S344" i="1"/>
  <c r="S332" i="1"/>
  <c r="S1196" i="1"/>
  <c r="S1871" i="1"/>
  <c r="S1098" i="1"/>
  <c r="S545" i="1"/>
  <c r="S525" i="1"/>
  <c r="S482" i="1"/>
  <c r="S476" i="1"/>
  <c r="S510" i="1"/>
  <c r="S458" i="1"/>
  <c r="S440" i="1"/>
  <c r="S372" i="1"/>
  <c r="S1737" i="1"/>
  <c r="S1693" i="1"/>
  <c r="S1630" i="1"/>
  <c r="S1626" i="1"/>
  <c r="S1610" i="1"/>
  <c r="S837" i="1"/>
  <c r="S533" i="1"/>
  <c r="S502" i="1"/>
  <c r="S496" i="1"/>
  <c r="S472" i="1"/>
  <c r="Q1906" i="1"/>
  <c r="S1124" i="1"/>
  <c r="S537" i="1"/>
  <c r="S514" i="1"/>
  <c r="S506" i="1"/>
  <c r="S455" i="1"/>
  <c r="S450" i="1"/>
  <c r="S432" i="1"/>
  <c r="S397" i="1"/>
  <c r="S387" i="1"/>
  <c r="S383" i="1"/>
  <c r="S1733" i="1"/>
  <c r="S1689" i="1"/>
  <c r="S1661" i="1"/>
  <c r="S1637" i="1"/>
  <c r="S1634" i="1"/>
  <c r="S1618" i="1"/>
  <c r="S1606" i="1"/>
  <c r="S362" i="1"/>
  <c r="S351" i="1"/>
  <c r="S343" i="1"/>
  <c r="S336" i="1"/>
  <c r="S1263" i="1"/>
  <c r="S1195" i="1"/>
  <c r="S850" i="1"/>
  <c r="S1738" i="1"/>
  <c r="S1181" i="1"/>
  <c r="S832" i="1"/>
  <c r="S952" i="1"/>
  <c r="S949" i="1"/>
  <c r="S947" i="1"/>
  <c r="S943" i="1"/>
  <c r="S940" i="1"/>
  <c r="S937" i="1"/>
  <c r="S930" i="1"/>
  <c r="S926" i="1"/>
  <c r="S922" i="1"/>
  <c r="S918" i="1"/>
  <c r="S914" i="1"/>
  <c r="S910" i="1"/>
  <c r="S906" i="1"/>
  <c r="S898" i="1"/>
  <c r="S894" i="1"/>
  <c r="S890" i="1"/>
  <c r="S1592" i="1"/>
  <c r="S1588" i="1"/>
  <c r="S1899" i="1"/>
  <c r="S1896" i="1"/>
  <c r="S1893" i="1"/>
  <c r="S1045" i="1"/>
  <c r="S1044" i="1"/>
  <c r="S1041" i="1"/>
  <c r="S790" i="1"/>
  <c r="S715" i="1"/>
  <c r="S788" i="1"/>
  <c r="S784" i="1"/>
  <c r="S756" i="1"/>
  <c r="S771" i="1"/>
  <c r="S761" i="1"/>
  <c r="S753" i="1"/>
  <c r="S805" i="1"/>
  <c r="S1625" i="1"/>
  <c r="F1908" i="1"/>
  <c r="Q1907" i="1"/>
  <c r="P1906" i="1"/>
  <c r="S800" i="1"/>
  <c r="S1068" i="1"/>
  <c r="K1908" i="1"/>
  <c r="S809" i="1"/>
  <c r="S759" i="1"/>
  <c r="S775" i="1"/>
  <c r="S801" i="1"/>
  <c r="S749" i="1"/>
  <c r="S810" i="1"/>
  <c r="S807" i="1"/>
  <c r="S793" i="1"/>
  <c r="S1121" i="1"/>
  <c r="S1112" i="1"/>
  <c r="S1107" i="1"/>
  <c r="S1481" i="1"/>
  <c r="S1090" i="1"/>
  <c r="S1042" i="1"/>
  <c r="S787" i="1"/>
  <c r="S1062" i="1"/>
  <c r="S1047" i="1"/>
  <c r="S1125" i="1"/>
  <c r="S1337" i="1"/>
  <c r="S1306" i="1"/>
  <c r="S1302" i="1"/>
  <c r="S1301" i="1"/>
  <c r="N1906" i="1"/>
  <c r="O1906" i="1" s="1"/>
  <c r="L1906" i="1"/>
  <c r="J1908" i="1"/>
  <c r="N1907" i="1"/>
  <c r="S1331" i="1"/>
  <c r="S1818" i="1"/>
  <c r="S886" i="1"/>
  <c r="S705" i="1"/>
  <c r="S701" i="1"/>
  <c r="S697" i="1"/>
  <c r="S693" i="1"/>
  <c r="S690" i="1"/>
  <c r="S686" i="1"/>
  <c r="S682" i="1"/>
  <c r="S674" i="1"/>
  <c r="S666" i="1"/>
  <c r="S661" i="1"/>
  <c r="S658" i="1"/>
  <c r="S654" i="1"/>
  <c r="S650" i="1"/>
  <c r="S641" i="1"/>
  <c r="S637" i="1"/>
  <c r="S633" i="1"/>
  <c r="S629" i="1"/>
  <c r="S623" i="1"/>
  <c r="S673" i="1"/>
  <c r="S617" i="1"/>
  <c r="S613" i="1"/>
  <c r="S609" i="1"/>
  <c r="S601" i="1"/>
  <c r="S605" i="1"/>
  <c r="S599" i="1"/>
  <c r="S595" i="1"/>
  <c r="S581" i="1"/>
  <c r="S576" i="1"/>
  <c r="S577" i="1"/>
  <c r="S569" i="1"/>
  <c r="S565" i="1"/>
  <c r="S561" i="1"/>
  <c r="S557" i="1"/>
  <c r="S553" i="1"/>
  <c r="S550" i="1"/>
  <c r="S1475" i="1"/>
  <c r="S1897" i="1"/>
  <c r="S1891" i="1"/>
  <c r="S1120" i="1"/>
  <c r="S1111" i="1"/>
  <c r="S1333" i="1"/>
  <c r="S1308" i="1"/>
  <c r="S1894" i="1"/>
  <c r="S1123" i="1"/>
  <c r="S1119" i="1"/>
  <c r="S1114" i="1"/>
  <c r="S1110" i="1"/>
  <c r="P1907" i="1"/>
  <c r="S1482" i="1"/>
  <c r="S1099" i="1"/>
  <c r="S1083" i="1"/>
  <c r="S1073" i="1"/>
  <c r="S530" i="1"/>
  <c r="S489" i="1"/>
  <c r="S467" i="1"/>
  <c r="S465" i="1"/>
  <c r="S464" i="1"/>
  <c r="S461" i="1"/>
  <c r="S456" i="1"/>
  <c r="S451" i="1"/>
  <c r="S449" i="1"/>
  <c r="S443" i="1"/>
  <c r="S445" i="1"/>
  <c r="S436" i="1"/>
  <c r="S487" i="1"/>
  <c r="S431" i="1"/>
  <c r="S428" i="1"/>
  <c r="S426" i="1"/>
  <c r="S418" i="1"/>
  <c r="S414" i="1"/>
  <c r="S406" i="1"/>
  <c r="S403" i="1"/>
  <c r="S401" i="1"/>
  <c r="S394" i="1"/>
  <c r="S393" i="1"/>
  <c r="S391" i="1"/>
  <c r="S388" i="1"/>
  <c r="S386" i="1"/>
  <c r="S384" i="1"/>
  <c r="S380" i="1"/>
  <c r="S378" i="1"/>
  <c r="S373" i="1"/>
  <c r="S1748" i="1"/>
  <c r="S1746" i="1"/>
  <c r="S1744" i="1"/>
  <c r="S1740" i="1"/>
  <c r="S1736" i="1"/>
  <c r="S1734" i="1"/>
  <c r="S1732" i="1"/>
  <c r="S1716" i="1"/>
  <c r="S1711" i="1"/>
  <c r="S1698" i="1"/>
  <c r="S1696" i="1"/>
  <c r="S1694" i="1"/>
  <c r="S1692" i="1"/>
  <c r="S1682" i="1"/>
  <c r="S1671" i="1"/>
  <c r="S1662" i="1"/>
  <c r="S1660" i="1"/>
  <c r="S1656" i="1"/>
  <c r="S1650" i="1"/>
  <c r="S1647" i="1"/>
  <c r="S1641" i="1"/>
  <c r="S1631" i="1"/>
  <c r="S1629" i="1"/>
  <c r="S1619" i="1"/>
  <c r="S1616" i="1"/>
  <c r="S1609" i="1"/>
  <c r="S1601" i="1"/>
  <c r="S1593" i="1"/>
  <c r="S369" i="1"/>
  <c r="S367" i="1"/>
  <c r="S359" i="1"/>
  <c r="S352" i="1"/>
  <c r="S349" i="1"/>
  <c r="S1262" i="1"/>
  <c r="S1260" i="1"/>
  <c r="S1258" i="1"/>
  <c r="S1193" i="1"/>
  <c r="S1179" i="1"/>
  <c r="S1177" i="1"/>
  <c r="S1175" i="1"/>
  <c r="S1155" i="1"/>
  <c r="S883" i="1"/>
  <c r="S834" i="1"/>
  <c r="S1334" i="1"/>
  <c r="S1332" i="1"/>
  <c r="S1304" i="1"/>
  <c r="Q1908" i="1" l="1"/>
  <c r="P1908" i="1"/>
  <c r="R1907" i="1"/>
  <c r="S1907" i="1" s="1"/>
  <c r="R1906" i="1"/>
  <c r="S1906" i="1" s="1"/>
  <c r="N1908" i="1"/>
  <c r="O1907" i="1"/>
  <c r="R1908" i="1" l="1"/>
</calcChain>
</file>

<file path=xl/sharedStrings.xml><?xml version="1.0" encoding="utf-8"?>
<sst xmlns="http://schemas.openxmlformats.org/spreadsheetml/2006/main" count="6845" uniqueCount="584">
  <si>
    <t>AFGHANISTAN</t>
  </si>
  <si>
    <t>KABUL</t>
  </si>
  <si>
    <t>ALBANIA</t>
  </si>
  <si>
    <t>TIRANA</t>
  </si>
  <si>
    <t>ALGERIA</t>
  </si>
  <si>
    <t>ALGIERS</t>
  </si>
  <si>
    <t>ANGOLA</t>
  </si>
  <si>
    <t>LUANDA</t>
  </si>
  <si>
    <t>ARGENTINA</t>
  </si>
  <si>
    <t>BUENOS AIRES</t>
  </si>
  <si>
    <t>AUSTRALIA</t>
  </si>
  <si>
    <t>CANBERRA</t>
  </si>
  <si>
    <t>SYDNEY</t>
  </si>
  <si>
    <t>AUSTRIA</t>
  </si>
  <si>
    <t>VIENNA</t>
  </si>
  <si>
    <t>AZERBAIJAN</t>
  </si>
  <si>
    <t>BAKU</t>
  </si>
  <si>
    <t>BANGLADESH</t>
  </si>
  <si>
    <t>DHAKA</t>
  </si>
  <si>
    <t>BELARUS</t>
  </si>
  <si>
    <t>MINSK</t>
  </si>
  <si>
    <t>BELGIUM</t>
  </si>
  <si>
    <t>BRUSSELS</t>
  </si>
  <si>
    <t>BENIN</t>
  </si>
  <si>
    <t>COTONOU</t>
  </si>
  <si>
    <t>BOLIVIA</t>
  </si>
  <si>
    <t>BOSNIA AND HERZEGOVINA</t>
  </si>
  <si>
    <t>SARAJEVO</t>
  </si>
  <si>
    <t>BRAZIL</t>
  </si>
  <si>
    <t>BRASILIA</t>
  </si>
  <si>
    <t>RIO DE JANEIRO</t>
  </si>
  <si>
    <t>SAO PAULO</t>
  </si>
  <si>
    <t>BULGARIA</t>
  </si>
  <si>
    <t>SOFIA</t>
  </si>
  <si>
    <t>CAMEROON</t>
  </si>
  <si>
    <t>CANADA</t>
  </si>
  <si>
    <t>OTTAWA</t>
  </si>
  <si>
    <t>TORONTO</t>
  </si>
  <si>
    <t>VANCOUVER</t>
  </si>
  <si>
    <t>CAPE VERDE</t>
  </si>
  <si>
    <t>CHILE</t>
  </si>
  <si>
    <t>SANTIAGO DE CHILE</t>
  </si>
  <si>
    <t>CHINA</t>
  </si>
  <si>
    <t>BEIJING</t>
  </si>
  <si>
    <t>CHONGQING</t>
  </si>
  <si>
    <t>GUANGZHOU (CANTON)</t>
  </si>
  <si>
    <t>SHANGHAI</t>
  </si>
  <si>
    <t>COLOMBIA</t>
  </si>
  <si>
    <t>BOGOTA</t>
  </si>
  <si>
    <t>KINSHASA</t>
  </si>
  <si>
    <t>COSTA RICA</t>
  </si>
  <si>
    <t>SAN JOSE</t>
  </si>
  <si>
    <t>COTE D'IVOIRE</t>
  </si>
  <si>
    <t>CROATIA</t>
  </si>
  <si>
    <t>ZAGREB</t>
  </si>
  <si>
    <t>CUBA</t>
  </si>
  <si>
    <t>HAVANA</t>
  </si>
  <si>
    <t>CYPRUS</t>
  </si>
  <si>
    <t>NICOSIA</t>
  </si>
  <si>
    <t>CZECH REPUBLIC</t>
  </si>
  <si>
    <t>PRAGUE</t>
  </si>
  <si>
    <t>DENMARK</t>
  </si>
  <si>
    <t>DOMINICAN REPUBLIC</t>
  </si>
  <si>
    <t>SANTO DOMINGO</t>
  </si>
  <si>
    <t>ECUADOR</t>
  </si>
  <si>
    <t>EGYPT</t>
  </si>
  <si>
    <t>CAIRO</t>
  </si>
  <si>
    <t>EL SALVADOR</t>
  </si>
  <si>
    <t>ESTONIA</t>
  </si>
  <si>
    <t>ETHIOPIA</t>
  </si>
  <si>
    <t>ADDIS ABEBA</t>
  </si>
  <si>
    <t>FINLAND</t>
  </si>
  <si>
    <t>HELSINKI</t>
  </si>
  <si>
    <t>SKOPJE</t>
  </si>
  <si>
    <t>FRANCE</t>
  </si>
  <si>
    <t>GABON</t>
  </si>
  <si>
    <t>GEORGIA</t>
  </si>
  <si>
    <t>TBILISSI</t>
  </si>
  <si>
    <t>GERMANY</t>
  </si>
  <si>
    <t>BERLIN</t>
  </si>
  <si>
    <t>DUSSELDORF</t>
  </si>
  <si>
    <t>GHANA</t>
  </si>
  <si>
    <t>ACCRA</t>
  </si>
  <si>
    <t>GREECE</t>
  </si>
  <si>
    <t>ATHENS</t>
  </si>
  <si>
    <t>GUATEMALA</t>
  </si>
  <si>
    <t>GUINEA</t>
  </si>
  <si>
    <t>GUINEA-BISSAU</t>
  </si>
  <si>
    <t>HONDURAS</t>
  </si>
  <si>
    <t>HONG KONG S.A.R.</t>
  </si>
  <si>
    <t>HONG KONG</t>
  </si>
  <si>
    <t>HUNGARY</t>
  </si>
  <si>
    <t>BUDAPEST</t>
  </si>
  <si>
    <t>INDIA</t>
  </si>
  <si>
    <t>NEW DELHI</t>
  </si>
  <si>
    <t>KOLKATA</t>
  </si>
  <si>
    <t>CHENNAI</t>
  </si>
  <si>
    <t>MUMBAI</t>
  </si>
  <si>
    <t>BANGALORE</t>
  </si>
  <si>
    <t>INDONESIA</t>
  </si>
  <si>
    <t>JAKARTA</t>
  </si>
  <si>
    <t>TEHERAN</t>
  </si>
  <si>
    <t>IRAQ</t>
  </si>
  <si>
    <t>ERBIL</t>
  </si>
  <si>
    <t>IRELAND</t>
  </si>
  <si>
    <t>DUBLIN</t>
  </si>
  <si>
    <t>ISRAEL</t>
  </si>
  <si>
    <t>TEL AVIV</t>
  </si>
  <si>
    <t>ITALY</t>
  </si>
  <si>
    <t>MILAN</t>
  </si>
  <si>
    <t>JAMAICA</t>
  </si>
  <si>
    <t>JAPAN</t>
  </si>
  <si>
    <t>TOKYO</t>
  </si>
  <si>
    <t>JORDAN</t>
  </si>
  <si>
    <t>AMMAN</t>
  </si>
  <si>
    <t>KAZAKHSTAN</t>
  </si>
  <si>
    <t>ALMATY</t>
  </si>
  <si>
    <t>ASTANA</t>
  </si>
  <si>
    <t>KENYA</t>
  </si>
  <si>
    <t>NAIROBI</t>
  </si>
  <si>
    <t>SEOUL</t>
  </si>
  <si>
    <t>KOSOVO</t>
  </si>
  <si>
    <t>PRISTINA</t>
  </si>
  <si>
    <t>KUWAIT</t>
  </si>
  <si>
    <t>LEBANON</t>
  </si>
  <si>
    <t>BEIRUT</t>
  </si>
  <si>
    <t>LUXEMBOURG</t>
  </si>
  <si>
    <t>MALAYSIA</t>
  </si>
  <si>
    <t>KUALA LUMPUR</t>
  </si>
  <si>
    <t>MALI</t>
  </si>
  <si>
    <t>BAMAKO</t>
  </si>
  <si>
    <t>MALTA</t>
  </si>
  <si>
    <t>MEXICO</t>
  </si>
  <si>
    <t>MEXICO CITY</t>
  </si>
  <si>
    <t>CHISINAU</t>
  </si>
  <si>
    <t>MOROCCO</t>
  </si>
  <si>
    <t>RABAT</t>
  </si>
  <si>
    <t>MOZAMBIQUE</t>
  </si>
  <si>
    <t>MAPUTO</t>
  </si>
  <si>
    <t>NAMIBIA</t>
  </si>
  <si>
    <t>NEPAL</t>
  </si>
  <si>
    <t>KATHMANDU</t>
  </si>
  <si>
    <t>NETHERLANDS</t>
  </si>
  <si>
    <t>ARUBA</t>
  </si>
  <si>
    <t>THE HAGUE</t>
  </si>
  <si>
    <t>WILLEMSTAD (CURACAO)</t>
  </si>
  <si>
    <t>NEW ZEALAND</t>
  </si>
  <si>
    <t>WELLINGTON</t>
  </si>
  <si>
    <t>NICARAGUA</t>
  </si>
  <si>
    <t>NIGERIA</t>
  </si>
  <si>
    <t>ABUJA</t>
  </si>
  <si>
    <t>NORWAY</t>
  </si>
  <si>
    <t>OSLO</t>
  </si>
  <si>
    <t>OMAN</t>
  </si>
  <si>
    <t>MUSCAT</t>
  </si>
  <si>
    <t>PAKISTAN</t>
  </si>
  <si>
    <t>ISLAMABAD</t>
  </si>
  <si>
    <t>RAMALLAH</t>
  </si>
  <si>
    <t>PANAMA</t>
  </si>
  <si>
    <t>PARAGUAY</t>
  </si>
  <si>
    <t>PERU</t>
  </si>
  <si>
    <t>LIMA</t>
  </si>
  <si>
    <t>PHILIPPINES</t>
  </si>
  <si>
    <t>MANILA</t>
  </si>
  <si>
    <t>POLAND</t>
  </si>
  <si>
    <t>PORTUGAL</t>
  </si>
  <si>
    <t>QATAR</t>
  </si>
  <si>
    <t>DOHA</t>
  </si>
  <si>
    <t>ROMANIA</t>
  </si>
  <si>
    <t>BUCHAREST</t>
  </si>
  <si>
    <t>RUSSIAN FEDERATION</t>
  </si>
  <si>
    <t>ST. PETERSBURG</t>
  </si>
  <si>
    <t>MOSCOW</t>
  </si>
  <si>
    <t>YEKATERINBURG</t>
  </si>
  <si>
    <t>RWANDA</t>
  </si>
  <si>
    <t>KIGALI</t>
  </si>
  <si>
    <t>SAUDI ARABIA</t>
  </si>
  <si>
    <t>RIYADH</t>
  </si>
  <si>
    <t>SENEGAL</t>
  </si>
  <si>
    <t>DAKAR</t>
  </si>
  <si>
    <t>SERBIA</t>
  </si>
  <si>
    <t>SUBOTICA</t>
  </si>
  <si>
    <t>SINGAPORE</t>
  </si>
  <si>
    <t>SLOVENIA</t>
  </si>
  <si>
    <t>SOUTH AFRICA</t>
  </si>
  <si>
    <t>CAPE TOWN</t>
  </si>
  <si>
    <t>PRETORIA</t>
  </si>
  <si>
    <t>SPAIN</t>
  </si>
  <si>
    <t>MADRID</t>
  </si>
  <si>
    <t>SRI LANKA</t>
  </si>
  <si>
    <t>COLOMBO</t>
  </si>
  <si>
    <t>SUDAN</t>
  </si>
  <si>
    <t>KHARTOUM</t>
  </si>
  <si>
    <t>SURINAME</t>
  </si>
  <si>
    <t>PARAMARIBO</t>
  </si>
  <si>
    <t>SWEDEN</t>
  </si>
  <si>
    <t>STOCKHOLM</t>
  </si>
  <si>
    <t>SWITZERLAND</t>
  </si>
  <si>
    <t>TAIPEI</t>
  </si>
  <si>
    <t>DAR ES SALAAM</t>
  </si>
  <si>
    <t>THAILAND</t>
  </si>
  <si>
    <t>BANGKOK</t>
  </si>
  <si>
    <t>TRINIDAD AND TOBAGO</t>
  </si>
  <si>
    <t>PORT OF SPAIN</t>
  </si>
  <si>
    <t>TUNISIA</t>
  </si>
  <si>
    <t>TUNIS</t>
  </si>
  <si>
    <t>TURKEY</t>
  </si>
  <si>
    <t>ANKARA</t>
  </si>
  <si>
    <t>ISTANBUL</t>
  </si>
  <si>
    <t>UGANDA</t>
  </si>
  <si>
    <t>KAMPALA</t>
  </si>
  <si>
    <t>UKRAINE</t>
  </si>
  <si>
    <t>BEREHOVE</t>
  </si>
  <si>
    <t>UZHHOROD</t>
  </si>
  <si>
    <t>UNITED ARAB EMIRATES</t>
  </si>
  <si>
    <t>ABU DHABI</t>
  </si>
  <si>
    <t>DUBAI</t>
  </si>
  <si>
    <t>UNITED KINGDOM</t>
  </si>
  <si>
    <t>EDINBURGH</t>
  </si>
  <si>
    <t>LONDON</t>
  </si>
  <si>
    <t>MANCHESTER</t>
  </si>
  <si>
    <t>URUGUAY</t>
  </si>
  <si>
    <t>USA</t>
  </si>
  <si>
    <t>CHICAGO, IL</t>
  </si>
  <si>
    <t>LOS ANGELES, CA</t>
  </si>
  <si>
    <t>MIAMI, FL</t>
  </si>
  <si>
    <t>NEW YORK, NY</t>
  </si>
  <si>
    <t>SAN FRANCISCO, CA</t>
  </si>
  <si>
    <t>WASHINGTON, DC</t>
  </si>
  <si>
    <t>UZBEKISTAN</t>
  </si>
  <si>
    <t>TASHKENT</t>
  </si>
  <si>
    <t>VENEZUELA</t>
  </si>
  <si>
    <t>CARACAS</t>
  </si>
  <si>
    <t>HANOI</t>
  </si>
  <si>
    <t>HO CHI MINH</t>
  </si>
  <si>
    <t>ZAMBIA</t>
  </si>
  <si>
    <t>ZIMBABWE</t>
  </si>
  <si>
    <t>HARARE</t>
  </si>
  <si>
    <t>Schengen State</t>
  </si>
  <si>
    <t>Country where consulate is located</t>
  </si>
  <si>
    <t>Consulate</t>
  </si>
  <si>
    <t>ANDORRA</t>
  </si>
  <si>
    <t>EQUATORIAL GUINEA</t>
  </si>
  <si>
    <t>HAITI</t>
  </si>
  <si>
    <t>MAURITANIA</t>
  </si>
  <si>
    <t>NIGER</t>
  </si>
  <si>
    <t>Grand Total</t>
  </si>
  <si>
    <t>Data</t>
  </si>
  <si>
    <t>Share of subtotal on worldwide total</t>
  </si>
  <si>
    <t>PARIS</t>
  </si>
  <si>
    <t>WINDHOEK</t>
  </si>
  <si>
    <t>WARSAW</t>
  </si>
  <si>
    <t>LISBON</t>
  </si>
  <si>
    <t>MURMANSK</t>
  </si>
  <si>
    <t>PETROZAVODSK</t>
  </si>
  <si>
    <t>BERN</t>
  </si>
  <si>
    <t>LUSAKA</t>
  </si>
  <si>
    <t>ORAN</t>
  </si>
  <si>
    <t>ANDORRA LA VELLA</t>
  </si>
  <si>
    <t>BAHIA BLANCA</t>
  </si>
  <si>
    <t>CORDOBA</t>
  </si>
  <si>
    <t>MENDOZA</t>
  </si>
  <si>
    <t>ROSARIO (Santa Fé)</t>
  </si>
  <si>
    <t>MELBOURNE</t>
  </si>
  <si>
    <t>LA PAZ</t>
  </si>
  <si>
    <t>SANTA CRUZ DE LA SIERRA</t>
  </si>
  <si>
    <t>PORTO ALEGRE</t>
  </si>
  <si>
    <t>SALVADOR DE BAHIA</t>
  </si>
  <si>
    <t>YAONDE</t>
  </si>
  <si>
    <t>MONTREAL</t>
  </si>
  <si>
    <t>CIDADE DA PRAIA</t>
  </si>
  <si>
    <t xml:space="preserve">ABIDJAN </t>
  </si>
  <si>
    <t>COPENHAGEN</t>
  </si>
  <si>
    <t>QUITO</t>
  </si>
  <si>
    <t>GUAYAQUIL</t>
  </si>
  <si>
    <t>ALEXANDRIA</t>
  </si>
  <si>
    <t>SAN SALVADOR</t>
  </si>
  <si>
    <t>BATA</t>
  </si>
  <si>
    <t>MALABO</t>
  </si>
  <si>
    <t>TALLINN</t>
  </si>
  <si>
    <t>BORDEAUX</t>
  </si>
  <si>
    <t>LYON</t>
  </si>
  <si>
    <t>LIBREVILLE</t>
  </si>
  <si>
    <t>FRANKFURT/MAIN</t>
  </si>
  <si>
    <t>HAMBURG</t>
  </si>
  <si>
    <t>MUNICH</t>
  </si>
  <si>
    <t>GUATEMALA CITY</t>
  </si>
  <si>
    <t>CONAKRY</t>
  </si>
  <si>
    <t>BISSAU</t>
  </si>
  <si>
    <t>PORT AU PRINCE</t>
  </si>
  <si>
    <t>TEGUCIGALPA</t>
  </si>
  <si>
    <t>JERUSALEM</t>
  </si>
  <si>
    <t>ROME</t>
  </si>
  <si>
    <t>KINGSTON</t>
  </si>
  <si>
    <t>VALETTA</t>
  </si>
  <si>
    <t>NOUAKCHOTT</t>
  </si>
  <si>
    <t>GUADALAJARA</t>
  </si>
  <si>
    <t>MONTERREY</t>
  </si>
  <si>
    <t>AGADIR</t>
  </si>
  <si>
    <t>CASABLANCA</t>
  </si>
  <si>
    <t>NADOR</t>
  </si>
  <si>
    <t>TANGER</t>
  </si>
  <si>
    <t>TETOUAN</t>
  </si>
  <si>
    <t>AMSTERDAM</t>
  </si>
  <si>
    <t>MANAGUA</t>
  </si>
  <si>
    <t>NIAMEY</t>
  </si>
  <si>
    <t>LAGOS</t>
  </si>
  <si>
    <t>PANAMA CITY</t>
  </si>
  <si>
    <t>ASUNCION</t>
  </si>
  <si>
    <t>LJUBLJANA</t>
  </si>
  <si>
    <t>GENEVA</t>
  </si>
  <si>
    <t>ZURICH</t>
  </si>
  <si>
    <t>MONTEVIDEO</t>
  </si>
  <si>
    <t>BOSTON, MA</t>
  </si>
  <si>
    <t>HOUSTON, TX</t>
  </si>
  <si>
    <t>ANNABA</t>
  </si>
  <si>
    <t>ARMENIA</t>
  </si>
  <si>
    <t>YEREVAN</t>
  </si>
  <si>
    <t>BAHRAIN</t>
  </si>
  <si>
    <t>MANAMA</t>
  </si>
  <si>
    <t>BOTSWANA</t>
  </si>
  <si>
    <t>GABORONE</t>
  </si>
  <si>
    <t>BURKINA FASO</t>
  </si>
  <si>
    <t>OUAGADOUGOU</t>
  </si>
  <si>
    <t>BURUNDI</t>
  </si>
  <si>
    <t>BUJUMBURA</t>
  </si>
  <si>
    <t>CAMBODIA</t>
  </si>
  <si>
    <t>PHNOM PENH</t>
  </si>
  <si>
    <t>DOUALA</t>
  </si>
  <si>
    <t>CENTRAL AFRICAN REPUBLIC</t>
  </si>
  <si>
    <t>BANGUI</t>
  </si>
  <si>
    <t>CHAD</t>
  </si>
  <si>
    <t>N'DJAMENA</t>
  </si>
  <si>
    <t>CHENGDU</t>
  </si>
  <si>
    <t>WUHAN</t>
  </si>
  <si>
    <t>COMOROS</t>
  </si>
  <si>
    <t>MORONI</t>
  </si>
  <si>
    <t>MUTSAMUDU</t>
  </si>
  <si>
    <t>BRAZZAVILLE</t>
  </si>
  <si>
    <t>POINTE NOIRE</t>
  </si>
  <si>
    <t>DJIBOUTI</t>
  </si>
  <si>
    <t>FIJI</t>
  </si>
  <si>
    <t>SUVA</t>
  </si>
  <si>
    <t>PONDICHERY</t>
  </si>
  <si>
    <t>VIENTIANE</t>
  </si>
  <si>
    <t>MADAGASCAR</t>
  </si>
  <si>
    <t>ANTANANARIVO</t>
  </si>
  <si>
    <t>MAURITIUS</t>
  </si>
  <si>
    <t>PORT LOUIS</t>
  </si>
  <si>
    <t>MONACO</t>
  </si>
  <si>
    <t>MONGOLIA</t>
  </si>
  <si>
    <t>ULAN BATOR</t>
  </si>
  <si>
    <t>FES</t>
  </si>
  <si>
    <t>MARRAKECH</t>
  </si>
  <si>
    <t>MYANMAR</t>
  </si>
  <si>
    <t>YANGON</t>
  </si>
  <si>
    <t>SAINT LUCIA</t>
  </si>
  <si>
    <t>CASTRIES</t>
  </si>
  <si>
    <t>JEDDAH</t>
  </si>
  <si>
    <t>SEYCHELLES</t>
  </si>
  <si>
    <t>VICTORIA</t>
  </si>
  <si>
    <t>JOHANNESBURG</t>
  </si>
  <si>
    <t>SOUTH SUDAN</t>
  </si>
  <si>
    <t>JUBA</t>
  </si>
  <si>
    <t>TOGO</t>
  </si>
  <si>
    <t>LOME</t>
  </si>
  <si>
    <t>TURKMENISTAN</t>
  </si>
  <si>
    <t>ASHGABAT</t>
  </si>
  <si>
    <t>ATLANTA, GA</t>
  </si>
  <si>
    <t>VANUATU</t>
  </si>
  <si>
    <t>PORT VILA</t>
  </si>
  <si>
    <t>Total worldwide 2014</t>
  </si>
  <si>
    <t>GRODNO</t>
  </si>
  <si>
    <t>LATVIA</t>
  </si>
  <si>
    <t>RIGA</t>
  </si>
  <si>
    <t>KALININGRAD</t>
  </si>
  <si>
    <t>SOVETSK</t>
  </si>
  <si>
    <t>VALENCIA</t>
  </si>
  <si>
    <t>LUBUMBASHI</t>
  </si>
  <si>
    <t>BENGUELA</t>
  </si>
  <si>
    <t>BELO HORIZONTE</t>
  </si>
  <si>
    <t>GOA</t>
  </si>
  <si>
    <t>MACAO</t>
  </si>
  <si>
    <t>BEIRA</t>
  </si>
  <si>
    <t>SAO TOME AND PRINCIPE</t>
  </si>
  <si>
    <t xml:space="preserve">SAO TOME </t>
  </si>
  <si>
    <t>SEVILLA</t>
  </si>
  <si>
    <t>TIMOR-LESTE</t>
  </si>
  <si>
    <t>DILI</t>
  </si>
  <si>
    <t>NEWARK, NJ</t>
  </si>
  <si>
    <t>NEW BEDFORD, MA</t>
  </si>
  <si>
    <t>RECIFE</t>
  </si>
  <si>
    <t>ICELAND</t>
  </si>
  <si>
    <t>REYKJAVIK</t>
  </si>
  <si>
    <t>OSAKA</t>
  </si>
  <si>
    <t>PYONGYANG</t>
  </si>
  <si>
    <t>KYRGYZSTAN</t>
  </si>
  <si>
    <t>BISHKEK</t>
  </si>
  <si>
    <t>MONTENEGRO</t>
  </si>
  <si>
    <t>PODGORICA</t>
  </si>
  <si>
    <t>KARACHI</t>
  </si>
  <si>
    <t>NOVOSIBIRSK</t>
  </si>
  <si>
    <t>SLOVAKIA</t>
  </si>
  <si>
    <t>BRATISLAVA</t>
  </si>
  <si>
    <t>TAJIKISTAN</t>
  </si>
  <si>
    <t>DUSHANBE</t>
  </si>
  <si>
    <t>IZMIR</t>
  </si>
  <si>
    <t>Iceland</t>
  </si>
  <si>
    <t>Finland</t>
  </si>
  <si>
    <t>Spain</t>
  </si>
  <si>
    <t>France</t>
  </si>
  <si>
    <t>Lithuania</t>
  </si>
  <si>
    <t>Netherlands</t>
  </si>
  <si>
    <t>Belgium</t>
  </si>
  <si>
    <t>Hungary</t>
  </si>
  <si>
    <t>Germany</t>
  </si>
  <si>
    <t>Portugal</t>
  </si>
  <si>
    <t>Switzerland</t>
  </si>
  <si>
    <t>ABIDJAN</t>
  </si>
  <si>
    <t>STUTTGART</t>
  </si>
  <si>
    <t>BARCELONA</t>
  </si>
  <si>
    <t>DAMASCUS</t>
  </si>
  <si>
    <t>Slovenia</t>
  </si>
  <si>
    <t>CLEVELAND, OH</t>
  </si>
  <si>
    <t>BITOLA</t>
  </si>
  <si>
    <t>EDIRNE</t>
  </si>
  <si>
    <t>Italy</t>
  </si>
  <si>
    <t>VLORE</t>
  </si>
  <si>
    <t>ADELAIDE</t>
  </si>
  <si>
    <t>BRISBANE</t>
  </si>
  <si>
    <t>PERTH</t>
  </si>
  <si>
    <t>CURITIBA</t>
  </si>
  <si>
    <t>ERITREA</t>
  </si>
  <si>
    <t>ASMARA</t>
  </si>
  <si>
    <t>SAN MARINO</t>
  </si>
  <si>
    <t>LUGANO</t>
  </si>
  <si>
    <t>DETROIT, MI</t>
  </si>
  <si>
    <t>PHILADELPHIA, PA</t>
  </si>
  <si>
    <t>Austria</t>
  </si>
  <si>
    <t>Czech Republic</t>
  </si>
  <si>
    <t>Denmark</t>
  </si>
  <si>
    <t>FLENSBURG</t>
  </si>
  <si>
    <t>Greece</t>
  </si>
  <si>
    <t>KORCE</t>
  </si>
  <si>
    <t>NOVOROSSIISK</t>
  </si>
  <si>
    <t>MARIUPOL</t>
  </si>
  <si>
    <t>TAMPA, FL</t>
  </si>
  <si>
    <t>Luxembourg</t>
  </si>
  <si>
    <t>Latvia</t>
  </si>
  <si>
    <t>VITSYEBSK</t>
  </si>
  <si>
    <t>PSKOV</t>
  </si>
  <si>
    <t>Malta</t>
  </si>
  <si>
    <t>Norway</t>
  </si>
  <si>
    <t>MALAWI</t>
  </si>
  <si>
    <t>LILONGWE</t>
  </si>
  <si>
    <t>Poland</t>
  </si>
  <si>
    <t>BREST</t>
  </si>
  <si>
    <t>IRKUTSK</t>
  </si>
  <si>
    <t>LUTSK</t>
  </si>
  <si>
    <t>VINNYTSYA</t>
  </si>
  <si>
    <t>Slovakia</t>
  </si>
  <si>
    <t>Sweden</t>
  </si>
  <si>
    <t>No.</t>
  </si>
  <si>
    <t>Estonia</t>
  </si>
  <si>
    <t>(All)</t>
  </si>
  <si>
    <t xml:space="preserve">The next two sheets present all basic total data per Schengen State, ordered by visa applications or the number of visas issued, respectively. </t>
  </si>
  <si>
    <t>Description of tables available in the compilation</t>
  </si>
  <si>
    <r>
      <t>The second sheet entitled '</t>
    </r>
    <r>
      <rPr>
        <b/>
        <sz val="11"/>
        <color theme="1"/>
        <rFont val="Calibri"/>
        <family val="2"/>
        <scheme val="minor"/>
      </rPr>
      <t>Totals - Schengen State'</t>
    </r>
    <r>
      <rPr>
        <sz val="11"/>
        <color theme="1"/>
        <rFont val="Calibri"/>
        <family val="2"/>
        <scheme val="minor"/>
      </rPr>
      <t xml:space="preserve"> presents basic total values disaggregated by Schengen States ordered alphabetically. On the top of the worksheet you can find a '</t>
    </r>
    <r>
      <rPr>
        <b/>
        <sz val="11"/>
        <color theme="1"/>
        <rFont val="Calibri"/>
        <family val="2"/>
        <scheme val="minor"/>
      </rPr>
      <t>Country where consulate is located'</t>
    </r>
    <r>
      <rPr>
        <sz val="11"/>
        <color theme="1"/>
        <rFont val="Calibri"/>
        <family val="2"/>
        <scheme val="minor"/>
      </rPr>
      <t xml:space="preserve"> field with a drop-down button which enables filtering total data for individual third countries. </t>
    </r>
  </si>
  <si>
    <r>
      <t>The '</t>
    </r>
    <r>
      <rPr>
        <b/>
        <sz val="11"/>
        <color theme="1"/>
        <rFont val="Calibri"/>
        <family val="2"/>
        <scheme val="minor"/>
      </rPr>
      <t>Visas issued consulates + BCP</t>
    </r>
    <r>
      <rPr>
        <sz val="11"/>
        <color theme="1"/>
        <rFont val="Calibri"/>
        <family val="2"/>
        <scheme val="minor"/>
      </rPr>
      <t>' sheet contains a table summarising total numbers of C uniform visas issued by individual Schengen States both at the consulates and the border crossing points.</t>
    </r>
  </si>
  <si>
    <t>Romania</t>
  </si>
  <si>
    <t>BONN</t>
  </si>
  <si>
    <t>THESSALONIKI</t>
  </si>
  <si>
    <t>SZEGED</t>
  </si>
  <si>
    <t>BALTI</t>
  </si>
  <si>
    <t>CAHUL</t>
  </si>
  <si>
    <t>ROSTOV</t>
  </si>
  <si>
    <t>VRŠAC</t>
  </si>
  <si>
    <t>Bulgaria</t>
  </si>
  <si>
    <t>NIS</t>
  </si>
  <si>
    <t>BURSA</t>
  </si>
  <si>
    <t>Croatia</t>
  </si>
  <si>
    <t>BANJA LUKA</t>
  </si>
  <si>
    <t>MOSTAR</t>
  </si>
  <si>
    <t>TUZLA</t>
  </si>
  <si>
    <t>MISSISSAUGA</t>
  </si>
  <si>
    <t>TRIESTE</t>
  </si>
  <si>
    <t>KOTOR</t>
  </si>
  <si>
    <t xml:space="preserve">Types of visas </t>
  </si>
  <si>
    <r>
      <t>The sheet entitled ‘</t>
    </r>
    <r>
      <rPr>
        <b/>
        <sz val="11"/>
        <color theme="1"/>
        <rFont val="Calibri"/>
        <family val="2"/>
        <scheme val="minor"/>
      </rPr>
      <t>Totals by third country</t>
    </r>
    <r>
      <rPr>
        <sz val="11"/>
        <color theme="1"/>
        <rFont val="Calibri"/>
        <family val="2"/>
        <scheme val="minor"/>
      </rPr>
      <t>’ presents total figures for each third country, ordered by the number of visa applications. These can also be filtered by individual countries. '</t>
    </r>
    <r>
      <rPr>
        <b/>
        <sz val="11"/>
        <color theme="1"/>
        <rFont val="Calibri"/>
        <family val="2"/>
        <scheme val="minor"/>
      </rPr>
      <t>ATV totals</t>
    </r>
    <r>
      <rPr>
        <sz val="11"/>
        <color theme="1"/>
        <rFont val="Calibri"/>
        <family val="2"/>
        <scheme val="minor"/>
      </rPr>
      <t>' sheet presents a summary of data on airport transit visas (ATV).</t>
    </r>
  </si>
  <si>
    <t xml:space="preserve">Airport transit visas (ATVs) applied for </t>
  </si>
  <si>
    <t xml:space="preserve"> ATVs issued (including multiple)</t>
  </si>
  <si>
    <t>Multiple ATVs issued</t>
  </si>
  <si>
    <t xml:space="preserve">ATVs not issued </t>
  </si>
  <si>
    <t>Not issued rate for ATVs</t>
  </si>
  <si>
    <t>Uniform visas applied for</t>
  </si>
  <si>
    <t>Share of MEVs on total number of uniform visas issued</t>
  </si>
  <si>
    <t>Uniform visas not issued</t>
  </si>
  <si>
    <t>Not issued rate for uniform visas</t>
  </si>
  <si>
    <t>Total ATVs and uniform visas applied for</t>
  </si>
  <si>
    <t xml:space="preserve">Total ATVs and uniform visas issued  (including multiple ATVs, MEVs and LTVs) </t>
  </si>
  <si>
    <t>Total ATVs and uniform visas not issued</t>
  </si>
  <si>
    <t xml:space="preserve">Not issued rate for ATVs and uniform visas </t>
  </si>
  <si>
    <t xml:space="preserve">Uniform visas not issued </t>
  </si>
  <si>
    <t>Share of MEVs</t>
  </si>
  <si>
    <t xml:space="preserve">Uniform visas applied for </t>
  </si>
  <si>
    <t>- Airport transit visas (ATVs)</t>
  </si>
  <si>
    <t xml:space="preserve">This visa entitles the holder to transit through the international transit area of airports situated on the territory of a Member State without actually entering the territory of that Member State, during a stop-over or transfer between two stages of an international flight. "A" visas can be issued for a single airport transit or for multiple airport transits (Multiple A). </t>
  </si>
  <si>
    <t>- Short stay visas</t>
  </si>
  <si>
    <t xml:space="preserve">a) Uniform short stay visas entitle the holder to stay in the territories of all Member States for a period of maximum 90 days/180 days. Such visas may be issued for the purpose of a single entry ("uniform visas") or multiple entries ("MEVs "). </t>
  </si>
  <si>
    <t>b) A short stay visa with limited territorial validity ("LTV") entitles the holder to stay only in the territory of the Member State(s) for which the visa is valid.</t>
  </si>
  <si>
    <t xml:space="preserve">Total  uniform visas issued (including MEV) </t>
  </si>
  <si>
    <t>Total LTVs issued</t>
  </si>
  <si>
    <t>Airport transit visas (ATVs) applied for</t>
  </si>
  <si>
    <t xml:space="preserve">ATVs issued (including multiple) </t>
  </si>
  <si>
    <t xml:space="preserve">Multiple ATVs issued </t>
  </si>
  <si>
    <t>ATVs not issued</t>
  </si>
  <si>
    <t xml:space="preserve">Total  uniform visas issued (including MEV)  </t>
  </si>
  <si>
    <t>IRAN</t>
  </si>
  <si>
    <t>TANZANIA</t>
  </si>
  <si>
    <t>CONGO (BRAZZAVILLE)</t>
  </si>
  <si>
    <t>CONGO (DEMOCRATIC REPUBLIC)</t>
  </si>
  <si>
    <t>LAOS</t>
  </si>
  <si>
    <t>MOLDOVA</t>
  </si>
  <si>
    <t>SYRIA</t>
  </si>
  <si>
    <t>VIETNAM</t>
  </si>
  <si>
    <t>MARSEILLE</t>
  </si>
  <si>
    <t>DURBAN</t>
  </si>
  <si>
    <t>SHENYANG</t>
  </si>
  <si>
    <t>NORTH KOREA</t>
  </si>
  <si>
    <t>SOUTH KOREA</t>
  </si>
  <si>
    <t>MACAO S.A.R.</t>
  </si>
  <si>
    <t>PALESTINIAN AUTHORITY</t>
  </si>
  <si>
    <t>TAIWAN</t>
  </si>
  <si>
    <t>KYIV</t>
  </si>
  <si>
    <t>LVIV</t>
  </si>
  <si>
    <t>KHARKIV</t>
  </si>
  <si>
    <t>ODESA</t>
  </si>
  <si>
    <t>BELGRADE</t>
  </si>
  <si>
    <r>
      <t xml:space="preserve">As with previous editions of the visa statistics compilation, the Excel sheets include filters that allow for detailed searches. Filter buttons, if available, can be found in table headings. The compilation comprises a total of 7 tables, each located on a </t>
    </r>
    <r>
      <rPr>
        <b/>
        <sz val="11"/>
        <color theme="1"/>
        <rFont val="Calibri"/>
        <family val="2"/>
        <scheme val="minor"/>
      </rPr>
      <t>separate worksheet</t>
    </r>
    <r>
      <rPr>
        <sz val="11"/>
        <color theme="1"/>
        <rFont val="Calibri"/>
        <family val="2"/>
        <scheme val="minor"/>
      </rPr>
      <t xml:space="preserve"> which can be </t>
    </r>
    <r>
      <rPr>
        <b/>
        <sz val="11"/>
        <color theme="1"/>
        <rFont val="Calibri"/>
        <family val="2"/>
        <scheme val="minor"/>
      </rPr>
      <t>navigated with tabs below</t>
    </r>
    <r>
      <rPr>
        <sz val="11"/>
        <color theme="1"/>
        <rFont val="Calibri"/>
        <family val="2"/>
        <scheme val="minor"/>
      </rPr>
      <t>. In order to facilitate the navigation of the compilation, each tab has been assigned a name briefly describing the contents of the respective table. Data on national short-stay visas issued by Bulgaria, Croatia and Romania are presented in a separate tab.</t>
    </r>
  </si>
  <si>
    <t xml:space="preserve">Total LTVs issued </t>
  </si>
  <si>
    <t xml:space="preserve">Total LTVs issued  </t>
  </si>
  <si>
    <t xml:space="preserve">Total LTVs issued   </t>
  </si>
  <si>
    <t>All data have been provided by the Schengen States (EU Member States and Associated countries), in accordance with the Visa Code, Article 46 and Annex XII.  The data on visas applied for at the consulates of Bulgaria, Croatia and Romania concern national visas.</t>
  </si>
  <si>
    <t>CHERNIVTSI</t>
  </si>
  <si>
    <t>BAGHDAD</t>
  </si>
  <si>
    <t>PECS</t>
  </si>
  <si>
    <t>Short-stay visas applied for</t>
  </si>
  <si>
    <t xml:space="preserve">Total  short-stay visas issued (including MEV) 
</t>
  </si>
  <si>
    <t>Multiple entry short-stay visas (MEVs) issued</t>
  </si>
  <si>
    <t>Share of MEVs on total number of short-stay visas issued</t>
  </si>
  <si>
    <t>Short-stay visas not issued</t>
  </si>
  <si>
    <t>Not issued rate for short-stay visas</t>
  </si>
  <si>
    <t>Total ATVs and short-stay visas applied for</t>
  </si>
  <si>
    <t xml:space="preserve">Total ATVs and short-stay visas issued  (including multiple ATVs and MEVs) </t>
  </si>
  <si>
    <t>Total ATVs and short-stay visas not issued</t>
  </si>
  <si>
    <t>Not issued rate for ATVs and short-stay visas</t>
  </si>
  <si>
    <t>* Austria, Belgium, Czech Republic, Denmark, Estonia, Finland, France, Germany, Greece, Hungary, Iceland, Italy, Latvia, Lithuania, Luxembourg, Malta, Netherlands, Norway, Poland, Portugal, Slovakia, Slovenia, Spain, Sweden and Switzerland. Liechtenstein does not issue its own Schengen visas and is therefore not listed.</t>
  </si>
  <si>
    <r>
      <t>The '</t>
    </r>
    <r>
      <rPr>
        <b/>
        <sz val="11"/>
        <color theme="1"/>
        <rFont val="Calibri"/>
        <family val="2"/>
        <scheme val="minor"/>
      </rPr>
      <t>Data for consulates'</t>
    </r>
    <r>
      <rPr>
        <sz val="11"/>
        <color theme="1"/>
        <rFont val="Calibri"/>
        <family val="2"/>
        <scheme val="minor"/>
      </rPr>
      <t xml:space="preserve"> sheet contains a complete set of visa statistics for all States fully applying the Schengen acquis* and their consulates in third countries. Data are presented in bulk but the filters included on the top row allow for refined searches (it is necessary to click on the small arrows). For instance, only the data for a particular Member State/Associated country can be searched, or the data concerning a given third country or a location (city) in a third country.</t>
    </r>
  </si>
  <si>
    <t>SAN JUAN, PR</t>
  </si>
  <si>
    <t>LIBERIA</t>
  </si>
  <si>
    <t>MONROVIA</t>
  </si>
  <si>
    <t>The final sheet contains contains data for three of the Member States not yet fully applying the Schengen acquis (Bulgaria, Croatia, Romania). Cyprus did not provide any data.</t>
  </si>
  <si>
    <t>Multiple entry uniform visas (MEVs) issued</t>
  </si>
  <si>
    <t xml:space="preserve">Multiple entry uniform visas (MEVs) issued </t>
  </si>
  <si>
    <t>LITHUANIA</t>
  </si>
  <si>
    <t>VILNIUS</t>
  </si>
  <si>
    <t>ALEPPO</t>
  </si>
  <si>
    <t>LIBYA</t>
  </si>
  <si>
    <t>TRIPOLI</t>
  </si>
  <si>
    <t>KAZAN</t>
  </si>
  <si>
    <t>SOLOTVYNO</t>
  </si>
  <si>
    <t xml:space="preserve">Uniform C visas issued in consulates </t>
  </si>
  <si>
    <t>Uniform C visas issued at border crossing points</t>
  </si>
  <si>
    <t>Total uniform C visas issued</t>
  </si>
  <si>
    <t>The subtotals for the chosen selection are presented at the bottom of the page ("Selection subtotal in 2018"), and below ("Total visas in 2018") appear the general totals for all Member States/Associated countries in all locations.</t>
  </si>
  <si>
    <t>NORTH MACEDONIA</t>
  </si>
  <si>
    <t>Total worldwide 2018</t>
  </si>
  <si>
    <t>GAROUA</t>
  </si>
  <si>
    <t>HAIFA</t>
  </si>
  <si>
    <t>GJIROKASTER</t>
  </si>
  <si>
    <t>PLOVDIV</t>
  </si>
  <si>
    <t>VARNA</t>
  </si>
  <si>
    <t xml:space="preserve">Total uniform visas issued (including MEV) 
</t>
  </si>
  <si>
    <t>Total LTV visas issued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</si>
</sst>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0.0%"/>
    <numFmt numFmtId="165" formatCode="_-* #,##0_-;\-* #,##0_-;_-* &quot;-&quot;??_-;_-@_-"/>
  </numFmts>
  <fonts count="27" x14ac:knownFonts="1">
    <font>
      <sz val="11"/>
      <color theme="1"/>
      <name val="Calibri"/>
      <family val="2"/>
      <scheme val="minor"/>
    </font>
    <font>
      <sz val="10"/>
      <name val="Arial"/>
      <family val="2"/>
    </font>
    <font>
      <sz val="10"/>
      <color indexed="8"/>
      <name val="Arial"/>
      <family val="2"/>
    </font>
    <font>
      <sz val="11"/>
      <name val="Arial"/>
      <family val="2"/>
    </font>
    <font>
      <sz val="11"/>
      <color indexed="8"/>
      <name val="Arial"/>
      <family val="2"/>
    </font>
    <font>
      <b/>
      <sz val="10"/>
      <name val="Arial"/>
      <family val="2"/>
    </font>
    <font>
      <sz val="11"/>
      <color theme="1"/>
      <name val="Calibri"/>
      <family val="2"/>
      <scheme val="minor"/>
    </font>
    <font>
      <sz val="11"/>
      <color theme="0"/>
      <name val="Calibri"/>
      <family val="2"/>
      <scheme val="minor"/>
    </font>
    <font>
      <b/>
      <sz val="11"/>
      <color theme="1"/>
      <name val="Calibri"/>
      <family val="2"/>
      <scheme val="minor"/>
    </font>
    <font>
      <sz val="11"/>
      <name val="Calibri"/>
      <family val="2"/>
      <scheme val="minor"/>
    </font>
    <font>
      <b/>
      <sz val="11"/>
      <color rgb="FF000000"/>
      <name val="Calibri"/>
      <family val="2"/>
      <scheme val="minor"/>
    </font>
    <font>
      <sz val="11"/>
      <color rgb="FFFFFFFF"/>
      <name val="Calibri"/>
      <family val="2"/>
      <scheme val="minor"/>
    </font>
    <font>
      <sz val="11"/>
      <color rgb="FFFFFFFF"/>
      <name val="Calibri"/>
      <family val="2"/>
    </font>
    <font>
      <b/>
      <sz val="11"/>
      <name val="Calibri"/>
      <family val="2"/>
      <scheme val="minor"/>
    </font>
    <font>
      <sz val="11"/>
      <color rgb="FF000000"/>
      <name val="Calibri"/>
      <family val="2"/>
      <scheme val="minor"/>
    </font>
    <font>
      <b/>
      <sz val="11"/>
      <color rgb="FFFFFFFF"/>
      <name val="Calibri"/>
      <family val="2"/>
      <scheme val="minor"/>
    </font>
    <font>
      <b/>
      <sz val="14"/>
      <color theme="1"/>
      <name val="Calibri"/>
      <family val="2"/>
      <scheme val="minor"/>
    </font>
    <font>
      <sz val="11"/>
      <color theme="1"/>
      <name val="Calibri"/>
      <family val="2"/>
      <charset val="238"/>
      <scheme val="minor"/>
    </font>
    <font>
      <sz val="10"/>
      <name val="Arial"/>
      <family val="2"/>
    </font>
    <font>
      <sz val="10"/>
      <color theme="1"/>
      <name val="Arial"/>
      <family val="2"/>
    </font>
    <font>
      <b/>
      <sz val="11"/>
      <color rgb="FFFF0000"/>
      <name val="Calibri"/>
      <family val="2"/>
      <scheme val="minor"/>
    </font>
    <font>
      <sz val="11"/>
      <color theme="1"/>
      <name val="Arial"/>
      <family val="2"/>
    </font>
    <font>
      <sz val="10"/>
      <name val="Arial"/>
      <family val="2"/>
    </font>
    <font>
      <sz val="10"/>
      <name val="Arial"/>
      <family val="2"/>
    </font>
    <font>
      <b/>
      <sz val="10"/>
      <color theme="1"/>
      <name val="Arial"/>
      <family val="2"/>
    </font>
    <font>
      <sz val="10"/>
      <name val="Arial"/>
      <family val="2"/>
    </font>
    <font>
      <sz val="10"/>
      <name val="Calibri"/>
      <family val="2"/>
    </font>
  </fonts>
  <fills count="17">
    <fill>
      <patternFill patternType="none"/>
    </fill>
    <fill>
      <patternFill patternType="gray125"/>
    </fill>
    <fill>
      <patternFill patternType="solid">
        <fgColor indexed="51"/>
        <bgColor indexed="64"/>
      </patternFill>
    </fill>
    <fill>
      <patternFill patternType="solid">
        <fgColor indexed="50"/>
        <bgColor indexed="64"/>
      </patternFill>
    </fill>
    <fill>
      <patternFill patternType="solid">
        <fgColor indexed="55"/>
        <bgColor indexed="0"/>
      </patternFill>
    </fill>
    <fill>
      <patternFill patternType="solid">
        <fgColor indexed="5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76933C"/>
        <bgColor rgb="FF76933C"/>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79998168889431442"/>
        <bgColor rgb="FF000000"/>
      </patternFill>
    </fill>
    <fill>
      <patternFill patternType="solid">
        <fgColor rgb="FFFFC000"/>
        <bgColor indexed="64"/>
      </patternFill>
    </fill>
  </fills>
  <borders count="10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theme="6" tint="-0.499984740745262"/>
      </left>
      <right style="thin">
        <color theme="6" tint="-0.499984740745262"/>
      </right>
      <top style="medium">
        <color theme="6" tint="-0.499984740745262"/>
      </top>
      <bottom style="thin">
        <color theme="6" tint="-0.499984740745262"/>
      </bottom>
      <diagonal/>
    </border>
    <border>
      <left/>
      <right/>
      <top style="medium">
        <color theme="6" tint="-0.499984740745262"/>
      </top>
      <bottom/>
      <diagonal/>
    </border>
    <border>
      <left/>
      <right style="medium">
        <color theme="6" tint="-0.499984740745262"/>
      </right>
      <top style="medium">
        <color theme="6" tint="-0.499984740745262"/>
      </top>
      <bottom/>
      <diagonal/>
    </border>
    <border>
      <left/>
      <right style="medium">
        <color theme="6" tint="-0.499984740745262"/>
      </right>
      <top/>
      <bottom/>
      <diagonal/>
    </border>
    <border>
      <left/>
      <right/>
      <top/>
      <bottom style="medium">
        <color theme="6" tint="-0.499984740745262"/>
      </bottom>
      <diagonal/>
    </border>
    <border>
      <left/>
      <right style="medium">
        <color theme="6" tint="-0.499984740745262"/>
      </right>
      <top/>
      <bottom style="medium">
        <color theme="6" tint="-0.499984740745262"/>
      </bottom>
      <diagonal/>
    </border>
    <border>
      <left/>
      <right/>
      <top/>
      <bottom style="double">
        <color theme="6" tint="-0.499984740745262"/>
      </bottom>
      <diagonal/>
    </border>
    <border>
      <left/>
      <right style="medium">
        <color theme="6" tint="-0.499984740745262"/>
      </right>
      <top/>
      <bottom style="double">
        <color theme="6" tint="-0.499984740745262"/>
      </bottom>
      <diagonal/>
    </border>
    <border>
      <left style="medium">
        <color theme="6" tint="-0.499984740745262"/>
      </left>
      <right style="thin">
        <color theme="6" tint="-0.499984740745262"/>
      </right>
      <top/>
      <bottom style="medium">
        <color theme="6" tint="-0.499984740745262"/>
      </bottom>
      <diagonal/>
    </border>
    <border>
      <left style="medium">
        <color theme="6" tint="-0.499984740745262"/>
      </left>
      <right style="medium">
        <color theme="6" tint="-0.499984740745262"/>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
      <left style="medium">
        <color theme="6" tint="-0.499984740745262"/>
      </left>
      <right style="medium">
        <color theme="6" tint="-0.499984740745262"/>
      </right>
      <top style="thin">
        <color theme="6" tint="-0.499984740745262"/>
      </top>
      <bottom style="thin">
        <color theme="6" tint="-0.499984740745262"/>
      </bottom>
      <diagonal/>
    </border>
    <border>
      <left style="medium">
        <color theme="6" tint="-0.499984740745262"/>
      </left>
      <right style="medium">
        <color theme="6" tint="-0.499984740745262"/>
      </right>
      <top/>
      <bottom style="medium">
        <color theme="6" tint="-0.499984740745262"/>
      </bottom>
      <diagonal/>
    </border>
    <border>
      <left style="medium">
        <color theme="6" tint="-0.499984740745262"/>
      </left>
      <right style="thin">
        <color theme="6" tint="-0.499984740745262"/>
      </right>
      <top style="thin">
        <color theme="6" tint="-0.499984740745262"/>
      </top>
      <bottom style="thin">
        <color theme="6" tint="-0.499984740745262"/>
      </bottom>
      <diagonal/>
    </border>
    <border>
      <left style="medium">
        <color theme="6" tint="-0.499984740745262"/>
      </left>
      <right style="thin">
        <color theme="6" tint="-0.499984740745262"/>
      </right>
      <top style="medium">
        <color theme="6" tint="-0.499984740745262"/>
      </top>
      <bottom style="medium">
        <color theme="6" tint="-0.499984740745262"/>
      </bottom>
      <diagonal/>
    </border>
    <border>
      <left style="medium">
        <color theme="6" tint="-0.499984740745262"/>
      </left>
      <right/>
      <top style="medium">
        <color theme="6" tint="-0.499984740745262"/>
      </top>
      <bottom/>
      <diagonal/>
    </border>
    <border>
      <left style="medium">
        <color theme="6" tint="-0.499984740745262"/>
      </left>
      <right/>
      <top/>
      <bottom/>
      <diagonal/>
    </border>
    <border>
      <left style="medium">
        <color theme="6" tint="-0.499984740745262"/>
      </left>
      <right/>
      <top/>
      <bottom style="medium">
        <color theme="6" tint="-0.499984740745262"/>
      </bottom>
      <diagonal/>
    </border>
    <border>
      <left style="medium">
        <color theme="6" tint="-0.499984740745262"/>
      </left>
      <right/>
      <top/>
      <bottom style="double">
        <color theme="6" tint="-0.499984740745262"/>
      </bottom>
      <diagonal/>
    </border>
    <border>
      <left style="medium">
        <color theme="6" tint="-0.499984740745262"/>
      </left>
      <right style="medium">
        <color theme="6" tint="-0.499984740745262"/>
      </right>
      <top style="medium">
        <color theme="6" tint="-0.499984740745262"/>
      </top>
      <bottom/>
      <diagonal/>
    </border>
    <border>
      <left style="medium">
        <color theme="6" tint="-0.499984740745262"/>
      </left>
      <right style="medium">
        <color theme="6" tint="-0.499984740745262"/>
      </right>
      <top/>
      <bottom/>
      <diagonal/>
    </border>
    <border>
      <left style="medium">
        <color theme="6" tint="-0.499984740745262"/>
      </left>
      <right style="medium">
        <color theme="6" tint="-0.499984740745262"/>
      </right>
      <top/>
      <bottom style="double">
        <color theme="6" tint="-0.499984740745262"/>
      </bottom>
      <diagonal/>
    </border>
    <border>
      <left/>
      <right/>
      <top/>
      <bottom style="thin">
        <color theme="6" tint="-0.499984740745262"/>
      </bottom>
      <diagonal/>
    </border>
    <border>
      <left/>
      <right/>
      <top style="medium">
        <color theme="6" tint="-0.499984740745262"/>
      </top>
      <bottom style="thin">
        <color theme="6" tint="-0.499984740745262"/>
      </bottom>
      <diagonal/>
    </border>
    <border>
      <left/>
      <right style="medium">
        <color theme="6" tint="-0.499984740745262"/>
      </right>
      <top style="medium">
        <color theme="6" tint="-0.499984740745262"/>
      </top>
      <bottom style="thin">
        <color theme="6" tint="-0.499984740745262"/>
      </bottom>
      <diagonal/>
    </border>
    <border>
      <left/>
      <right style="medium">
        <color theme="6" tint="-0.499984740745262"/>
      </right>
      <top/>
      <bottom style="thin">
        <color theme="6" tint="-0.499984740745262"/>
      </bottom>
      <diagonal/>
    </border>
    <border>
      <left style="medium">
        <color theme="6" tint="-0.499984740745262"/>
      </left>
      <right style="thin">
        <color theme="6" tint="-0.499984740745262"/>
      </right>
      <top/>
      <bottom style="thin">
        <color theme="6" tint="-0.499984740745262"/>
      </bottom>
      <diagonal/>
    </border>
    <border>
      <left style="medium">
        <color theme="6" tint="-0.499984740745262"/>
      </left>
      <right/>
      <top/>
      <bottom style="thin">
        <color theme="6" tint="-0.499984740745262"/>
      </bottom>
      <diagonal/>
    </border>
    <border>
      <left style="medium">
        <color theme="6" tint="-0.499984740745262"/>
      </left>
      <right/>
      <top style="double">
        <color theme="6" tint="-0.499984740745262"/>
      </top>
      <bottom style="medium">
        <color theme="6" tint="-0.499984740745262"/>
      </bottom>
      <diagonal/>
    </border>
    <border>
      <left/>
      <right/>
      <top style="double">
        <color theme="6" tint="-0.499984740745262"/>
      </top>
      <bottom style="medium">
        <color theme="6" tint="-0.499984740745262"/>
      </bottom>
      <diagonal/>
    </border>
    <border>
      <left style="medium">
        <color theme="6" tint="-0.499984740745262"/>
      </left>
      <right style="double">
        <color theme="6" tint="-0.499984740745262"/>
      </right>
      <top style="double">
        <color theme="6" tint="-0.499984740745262"/>
      </top>
      <bottom style="medium">
        <color theme="6" tint="-0.499984740745262"/>
      </bottom>
      <diagonal/>
    </border>
    <border>
      <left/>
      <right/>
      <top style="medium">
        <color theme="6" tint="-0.499984740745262"/>
      </top>
      <bottom style="thin">
        <color rgb="FF76933C"/>
      </bottom>
      <diagonal/>
    </border>
    <border>
      <left/>
      <right/>
      <top style="thin">
        <color rgb="FFEBF1DE"/>
      </top>
      <bottom style="thin">
        <color rgb="FFEBF1DE"/>
      </bottom>
      <diagonal/>
    </border>
    <border>
      <left/>
      <right/>
      <top style="thin">
        <color rgb="FF76933C"/>
      </top>
      <bottom style="thin">
        <color rgb="FF76933C"/>
      </bottom>
      <diagonal/>
    </border>
    <border>
      <left/>
      <right/>
      <top style="thin">
        <color rgb="FF76933C"/>
      </top>
      <bottom style="double">
        <color theme="6" tint="-0.499984740745262"/>
      </bottom>
      <diagonal/>
    </border>
    <border>
      <left style="medium">
        <color theme="6" tint="-0.249977111117893"/>
      </left>
      <right style="thin">
        <color theme="6" tint="-0.499984740745262"/>
      </right>
      <top style="medium">
        <color theme="6" tint="-0.249977111117893"/>
      </top>
      <bottom style="medium">
        <color theme="6" tint="-0.499984740745262"/>
      </bottom>
      <diagonal/>
    </border>
    <border>
      <left/>
      <right/>
      <top style="medium">
        <color theme="6" tint="-0.249977111117893"/>
      </top>
      <bottom style="medium">
        <color theme="6" tint="-0.499984740745262"/>
      </bottom>
      <diagonal/>
    </border>
    <border>
      <left style="medium">
        <color theme="6" tint="-0.249977111117893"/>
      </left>
      <right style="thin">
        <color theme="6" tint="-0.499984740745262"/>
      </right>
      <top style="medium">
        <color theme="6" tint="-0.499984740745262"/>
      </top>
      <bottom style="thin">
        <color rgb="FF76933C"/>
      </bottom>
      <diagonal/>
    </border>
    <border>
      <left style="medium">
        <color theme="6" tint="-0.249977111117893"/>
      </left>
      <right style="thin">
        <color theme="6" tint="-0.499984740745262"/>
      </right>
      <top style="thin">
        <color rgb="FFEBF1DE"/>
      </top>
      <bottom style="thin">
        <color rgb="FFEBF1DE"/>
      </bottom>
      <diagonal/>
    </border>
    <border>
      <left style="medium">
        <color theme="6" tint="-0.249977111117893"/>
      </left>
      <right style="thin">
        <color theme="6" tint="-0.499984740745262"/>
      </right>
      <top style="thin">
        <color rgb="FF76933C"/>
      </top>
      <bottom style="thin">
        <color rgb="FF76933C"/>
      </bottom>
      <diagonal/>
    </border>
    <border>
      <left style="medium">
        <color theme="6" tint="-0.249977111117893"/>
      </left>
      <right style="thin">
        <color theme="6" tint="-0.499984740745262"/>
      </right>
      <top style="thin">
        <color rgb="FF76933C"/>
      </top>
      <bottom style="double">
        <color theme="6" tint="-0.499984740745262"/>
      </bottom>
      <diagonal/>
    </border>
    <border>
      <left style="medium">
        <color theme="6" tint="-0.249977111117893"/>
      </left>
      <right style="thin">
        <color theme="6" tint="-0.499984740745262"/>
      </right>
      <top style="medium">
        <color theme="6" tint="-0.499984740745262"/>
      </top>
      <bottom style="medium">
        <color theme="6" tint="-0.249977111117893"/>
      </bottom>
      <diagonal/>
    </border>
    <border>
      <left/>
      <right/>
      <top style="double">
        <color rgb="FF76933C"/>
      </top>
      <bottom style="medium">
        <color theme="6" tint="-0.249977111117893"/>
      </bottom>
      <diagonal/>
    </border>
    <border>
      <left style="medium">
        <color theme="6" tint="-0.249977111117893"/>
      </left>
      <right style="medium">
        <color theme="6" tint="-0.249977111117893"/>
      </right>
      <top style="medium">
        <color theme="6" tint="-0.249977111117893"/>
      </top>
      <bottom style="medium">
        <color theme="6" tint="-0.499984740745262"/>
      </bottom>
      <diagonal/>
    </border>
    <border>
      <left style="medium">
        <color theme="6" tint="-0.249977111117893"/>
      </left>
      <right style="medium">
        <color theme="6" tint="-0.249977111117893"/>
      </right>
      <top style="medium">
        <color theme="6" tint="-0.499984740745262"/>
      </top>
      <bottom style="thin">
        <color rgb="FF76933C"/>
      </bottom>
      <diagonal/>
    </border>
    <border>
      <left style="medium">
        <color theme="6" tint="-0.249977111117893"/>
      </left>
      <right style="medium">
        <color theme="6" tint="-0.249977111117893"/>
      </right>
      <top style="thin">
        <color rgb="FFEBF1DE"/>
      </top>
      <bottom style="thin">
        <color rgb="FFEBF1DE"/>
      </bottom>
      <diagonal/>
    </border>
    <border>
      <left style="medium">
        <color theme="6" tint="-0.249977111117893"/>
      </left>
      <right style="medium">
        <color theme="6" tint="-0.249977111117893"/>
      </right>
      <top style="thin">
        <color rgb="FF76933C"/>
      </top>
      <bottom style="thin">
        <color rgb="FF76933C"/>
      </bottom>
      <diagonal/>
    </border>
    <border>
      <left style="medium">
        <color theme="6" tint="-0.249977111117893"/>
      </left>
      <right style="medium">
        <color theme="6" tint="-0.249977111117893"/>
      </right>
      <top style="thin">
        <color rgb="FF76933C"/>
      </top>
      <bottom style="double">
        <color theme="6" tint="-0.499984740745262"/>
      </bottom>
      <diagonal/>
    </border>
    <border>
      <left style="medium">
        <color theme="6" tint="-0.249977111117893"/>
      </left>
      <right style="medium">
        <color theme="6" tint="-0.249977111117893"/>
      </right>
      <top style="double">
        <color rgb="FF76933C"/>
      </top>
      <bottom style="medium">
        <color theme="6" tint="-0.249977111117893"/>
      </bottom>
      <diagonal/>
    </border>
    <border>
      <left style="thin">
        <color indexed="64"/>
      </left>
      <right/>
      <top style="thin">
        <color indexed="64"/>
      </top>
      <bottom style="thin">
        <color indexed="64"/>
      </bottom>
      <diagonal/>
    </border>
    <border>
      <left style="thin">
        <color theme="6" tint="-0.499984740745262"/>
      </left>
      <right style="thin">
        <color theme="6" tint="-0.499984740745262"/>
      </right>
      <top/>
      <bottom style="thin">
        <color theme="6" tint="-0.499984740745262"/>
      </bottom>
      <diagonal/>
    </border>
    <border>
      <left style="medium">
        <color theme="6" tint="-0.499984740745262"/>
      </left>
      <right style="medium">
        <color theme="6" tint="-0.499984740745262"/>
      </right>
      <top/>
      <bottom style="thin">
        <color theme="6" tint="-0.499984740745262"/>
      </bottom>
      <diagonal/>
    </border>
    <border>
      <left/>
      <right style="thin">
        <color theme="6" tint="-0.499984740745262"/>
      </right>
      <top style="medium">
        <color theme="6" tint="-0.499984740745262"/>
      </top>
      <bottom style="medium">
        <color theme="6" tint="-0.499984740745262"/>
      </bottom>
      <diagonal/>
    </border>
    <border>
      <left style="medium">
        <color theme="6" tint="-0.499984740745262"/>
      </left>
      <right style="medium">
        <color theme="6" tint="-0.499984740745262"/>
      </right>
      <top style="thin">
        <color theme="6" tint="-0.499984740745262"/>
      </top>
      <bottom style="double">
        <color theme="6" tint="-0.249977111117893"/>
      </bottom>
      <diagonal/>
    </border>
    <border>
      <left style="medium">
        <color theme="6" tint="-0.499984740745262"/>
      </left>
      <right style="thin">
        <color theme="6" tint="-0.499984740745262"/>
      </right>
      <top style="thin">
        <color theme="6" tint="-0.499984740745262"/>
      </top>
      <bottom style="double">
        <color theme="6" tint="-0.249977111117893"/>
      </bottom>
      <diagonal/>
    </border>
    <border>
      <left style="thin">
        <color theme="6" tint="-0.499984740745262"/>
      </left>
      <right style="medium">
        <color theme="6" tint="-0.499984740745262"/>
      </right>
      <top/>
      <bottom style="thin">
        <color theme="6" tint="-0.499984740745262"/>
      </bottom>
      <diagonal/>
    </border>
    <border>
      <left style="thin">
        <color theme="6" tint="-0.499984740745262"/>
      </left>
      <right style="medium">
        <color theme="6" tint="-0.499984740745262"/>
      </right>
      <top style="medium">
        <color theme="6" tint="-0.499984740745262"/>
      </top>
      <bottom style="medium">
        <color theme="6" tint="-0.499984740745262"/>
      </bottom>
      <diagonal/>
    </border>
    <border>
      <left/>
      <right style="medium">
        <color theme="6" tint="-0.499984740745262"/>
      </right>
      <top style="thin">
        <color theme="6" tint="-0.499984740745262"/>
      </top>
      <bottom style="thin">
        <color theme="6" tint="-0.499984740745262"/>
      </bottom>
      <diagonal/>
    </border>
    <border>
      <left/>
      <right style="medium">
        <color theme="6" tint="-0.499984740745262"/>
      </right>
      <top style="thin">
        <color theme="6" tint="-0.499984740745262"/>
      </top>
      <bottom style="double">
        <color theme="6" tint="-0.249977111117893"/>
      </bottom>
      <diagonal/>
    </border>
    <border>
      <left style="medium">
        <color theme="6" tint="-0.499984740745262"/>
      </left>
      <right/>
      <top style="medium">
        <color theme="6" tint="-0.499984740745262"/>
      </top>
      <bottom style="thin">
        <color theme="6" tint="-0.499984740745262"/>
      </bottom>
      <diagonal/>
    </border>
    <border>
      <left style="thin">
        <color theme="6" tint="-0.499984740745262"/>
      </left>
      <right style="thin">
        <color theme="6" tint="-0.499984740745262"/>
      </right>
      <top style="medium">
        <color theme="6" tint="-0.249977111117893"/>
      </top>
      <bottom style="medium">
        <color theme="6" tint="-0.499984740745262"/>
      </bottom>
      <diagonal/>
    </border>
    <border>
      <left style="thin">
        <color theme="6" tint="-0.499984740745262"/>
      </left>
      <right style="thin">
        <color theme="6" tint="-0.499984740745262"/>
      </right>
      <top style="double">
        <color rgb="FF76933C"/>
      </top>
      <bottom style="medium">
        <color theme="6" tint="-0.249977111117893"/>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theme="6" tint="-0.499984740745262"/>
      </left>
      <right style="thin">
        <color theme="6" tint="-0.499984740745262"/>
      </right>
      <top/>
      <bottom/>
      <diagonal/>
    </border>
    <border>
      <left style="medium">
        <color theme="6" tint="-0.499984740745262"/>
      </left>
      <right style="thin">
        <color rgb="FF76933C"/>
      </right>
      <top style="medium">
        <color theme="6" tint="-0.499984740745262"/>
      </top>
      <bottom style="thin">
        <color rgb="FF76933C"/>
      </bottom>
      <diagonal/>
    </border>
    <border>
      <left style="thin">
        <color rgb="FF76933C"/>
      </left>
      <right style="medium">
        <color theme="6" tint="-0.499984740745262"/>
      </right>
      <top style="medium">
        <color theme="6" tint="-0.499984740745262"/>
      </top>
      <bottom style="thin">
        <color rgb="FF76933C"/>
      </bottom>
      <diagonal/>
    </border>
    <border>
      <left style="medium">
        <color theme="6" tint="-0.499984740745262"/>
      </left>
      <right style="thin">
        <color rgb="FF76933C"/>
      </right>
      <top style="thin">
        <color rgb="FFEBF1DE"/>
      </top>
      <bottom style="thin">
        <color rgb="FFEBF1DE"/>
      </bottom>
      <diagonal/>
    </border>
    <border>
      <left style="thin">
        <color rgb="FF76933C"/>
      </left>
      <right style="medium">
        <color theme="6" tint="-0.499984740745262"/>
      </right>
      <top style="thin">
        <color rgb="FFEBF1DE"/>
      </top>
      <bottom style="thin">
        <color rgb="FFEBF1DE"/>
      </bottom>
      <diagonal/>
    </border>
    <border>
      <left style="medium">
        <color theme="6" tint="-0.499984740745262"/>
      </left>
      <right style="thin">
        <color rgb="FF76933C"/>
      </right>
      <top style="thin">
        <color rgb="FF76933C"/>
      </top>
      <bottom style="thin">
        <color rgb="FF76933C"/>
      </bottom>
      <diagonal/>
    </border>
    <border>
      <left style="thin">
        <color rgb="FF76933C"/>
      </left>
      <right style="medium">
        <color theme="6" tint="-0.499984740745262"/>
      </right>
      <top style="thin">
        <color rgb="FF76933C"/>
      </top>
      <bottom style="thin">
        <color rgb="FF76933C"/>
      </bottom>
      <diagonal/>
    </border>
    <border>
      <left style="medium">
        <color theme="6" tint="-0.499984740745262"/>
      </left>
      <right style="thin">
        <color rgb="FF76933C"/>
      </right>
      <top style="thin">
        <color rgb="FF76933C"/>
      </top>
      <bottom style="double">
        <color theme="6" tint="-0.499984740745262"/>
      </bottom>
      <diagonal/>
    </border>
    <border>
      <left style="thin">
        <color rgb="FF76933C"/>
      </left>
      <right style="medium">
        <color theme="6" tint="-0.499984740745262"/>
      </right>
      <top style="thin">
        <color rgb="FF76933C"/>
      </top>
      <bottom style="double">
        <color theme="6" tint="-0.499984740745262"/>
      </bottom>
      <diagonal/>
    </border>
    <border>
      <left style="medium">
        <color theme="6" tint="-0.499984740745262"/>
      </left>
      <right style="thin">
        <color rgb="FF76933C"/>
      </right>
      <top style="double">
        <color rgb="FF76933C"/>
      </top>
      <bottom style="medium">
        <color theme="6" tint="-0.499984740745262"/>
      </bottom>
      <diagonal/>
    </border>
    <border>
      <left style="thin">
        <color rgb="FF76933C"/>
      </left>
      <right style="medium">
        <color theme="6" tint="-0.499984740745262"/>
      </right>
      <top style="double">
        <color rgb="FF76933C"/>
      </top>
      <bottom style="medium">
        <color theme="6" tint="-0.499984740745262"/>
      </bottom>
      <diagonal/>
    </border>
    <border>
      <left style="medium">
        <color theme="6" tint="-0.499984740745262"/>
      </left>
      <right style="thin">
        <color theme="6" tint="-0.499984740745262"/>
      </right>
      <top/>
      <bottom/>
      <diagonal/>
    </border>
    <border>
      <left style="medium">
        <color theme="6" tint="-0.499984740745262"/>
      </left>
      <right style="thin">
        <color theme="6" tint="-0.499984740745262"/>
      </right>
      <top style="double">
        <color theme="6" tint="-0.499984740745262"/>
      </top>
      <bottom style="medium">
        <color theme="6" tint="-0.499984740745262"/>
      </bottom>
      <diagonal/>
    </border>
    <border>
      <left style="medium">
        <color theme="6" tint="-0.499984740745262"/>
      </left>
      <right style="thin">
        <color theme="6" tint="-0.499984740745262"/>
      </right>
      <top style="thin">
        <color theme="6" tint="-0.499984740745262"/>
      </top>
      <bottom/>
      <diagonal/>
    </border>
    <border>
      <left style="medium">
        <color theme="6" tint="-0.499984740745262"/>
      </left>
      <right style="medium">
        <color theme="6" tint="-0.499984740745262"/>
      </right>
      <top style="double">
        <color theme="6" tint="-0.499984740745262"/>
      </top>
      <bottom style="medium">
        <color theme="6" tint="-0.499984740745262"/>
      </bottom>
      <diagonal/>
    </border>
    <border>
      <left style="thin">
        <color theme="6" tint="-0.499984740745262"/>
      </left>
      <right style="medium">
        <color theme="6" tint="-0.499984740745262"/>
      </right>
      <top/>
      <bottom/>
      <diagonal/>
    </border>
    <border>
      <left/>
      <right style="double">
        <color theme="6" tint="-0.499984740745262"/>
      </right>
      <top style="double">
        <color theme="6" tint="-0.499984740745262"/>
      </top>
      <bottom style="medium">
        <color theme="6" tint="-0.499984740745262"/>
      </bottom>
      <diagonal/>
    </border>
    <border>
      <left style="thin">
        <color theme="6" tint="-0.499984740745262"/>
      </left>
      <right style="medium">
        <color theme="6" tint="-0.499984740745262"/>
      </right>
      <top/>
      <bottom style="medium">
        <color theme="6" tint="-0.499984740745262"/>
      </bottom>
      <diagonal/>
    </border>
    <border>
      <left/>
      <right/>
      <top style="double">
        <color theme="6" tint="-0.499984740745262"/>
      </top>
      <bottom/>
      <diagonal/>
    </border>
    <border>
      <left/>
      <right style="medium">
        <color indexed="64"/>
      </right>
      <top style="medium">
        <color indexed="64"/>
      </top>
      <bottom/>
      <diagonal/>
    </border>
    <border>
      <left/>
      <right/>
      <top/>
      <bottom style="double">
        <color theme="6" tint="-0.249977111117893"/>
      </bottom>
      <diagonal/>
    </border>
    <border>
      <left style="medium">
        <color theme="6" tint="-0.499984740745262"/>
      </left>
      <right/>
      <top/>
      <bottom style="double">
        <color theme="6" tint="-0.249977111117893"/>
      </bottom>
      <diagonal/>
    </border>
    <border>
      <left/>
      <right style="medium">
        <color theme="6" tint="-0.499984740745262"/>
      </right>
      <top/>
      <bottom style="double">
        <color theme="6" tint="-0.249977111117893"/>
      </bottom>
      <diagonal/>
    </border>
    <border>
      <left style="thin">
        <color indexed="64"/>
      </left>
      <right/>
      <top style="thin">
        <color indexed="64"/>
      </top>
      <bottom style="medium">
        <color indexed="64"/>
      </bottom>
      <diagonal/>
    </border>
    <border>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medium">
        <color indexed="64"/>
      </right>
      <top style="medium">
        <color indexed="64"/>
      </top>
      <bottom style="thin">
        <color indexed="64"/>
      </bottom>
      <diagonal/>
    </border>
  </borders>
  <cellStyleXfs count="16">
    <xf numFmtId="0" fontId="0" fillId="0" borderId="0"/>
    <xf numFmtId="43" fontId="6" fillId="0" borderId="0" applyFont="0" applyFill="0" applyBorder="0" applyAlignment="0" applyProtection="0"/>
    <xf numFmtId="0" fontId="6" fillId="0" borderId="0"/>
    <xf numFmtId="0" fontId="2" fillId="0" borderId="0"/>
    <xf numFmtId="0" fontId="2" fillId="0" borderId="0"/>
    <xf numFmtId="9" fontId="6" fillId="0" borderId="0" applyFont="0" applyFill="0" applyBorder="0" applyAlignment="0" applyProtection="0"/>
    <xf numFmtId="0" fontId="1" fillId="0" borderId="0"/>
    <xf numFmtId="9" fontId="1" fillId="0" borderId="0" applyFont="0" applyFill="0" applyBorder="0" applyAlignment="0" applyProtection="0"/>
    <xf numFmtId="0" fontId="17" fillId="0" borderId="0"/>
    <xf numFmtId="0" fontId="18" fillId="0" borderId="0"/>
    <xf numFmtId="0" fontId="19" fillId="0" borderId="0"/>
    <xf numFmtId="0" fontId="1" fillId="0" borderId="0"/>
    <xf numFmtId="9" fontId="1" fillId="0" borderId="0" applyFont="0" applyFill="0" applyBorder="0" applyAlignment="0" applyProtection="0"/>
    <xf numFmtId="0" fontId="22" fillId="0" borderId="0"/>
    <xf numFmtId="0" fontId="23" fillId="0" borderId="0"/>
    <xf numFmtId="0" fontId="25" fillId="0" borderId="0"/>
  </cellStyleXfs>
  <cellXfs count="269">
    <xf numFmtId="0" fontId="0" fillId="0" borderId="0" xfId="0"/>
    <xf numFmtId="3" fontId="0" fillId="0" borderId="1" xfId="0" applyNumberFormat="1" applyBorder="1" applyAlignment="1" applyProtection="1">
      <alignment horizontal="center" vertical="center"/>
      <protection locked="0"/>
    </xf>
    <xf numFmtId="3" fontId="0" fillId="0" borderId="2" xfId="0" applyNumberFormat="1" applyBorder="1" applyAlignment="1" applyProtection="1">
      <alignment horizontal="center" vertical="center"/>
      <protection locked="0"/>
    </xf>
    <xf numFmtId="164" fontId="1" fillId="6" borderId="1" xfId="5" applyNumberFormat="1" applyFont="1" applyFill="1" applyBorder="1" applyAlignment="1" applyProtection="1">
      <alignment horizontal="center" vertical="center" wrapText="1"/>
    </xf>
    <xf numFmtId="3" fontId="1" fillId="7" borderId="2" xfId="0" applyNumberFormat="1" applyFont="1" applyFill="1" applyBorder="1" applyAlignment="1">
      <alignment horizontal="center" vertical="center"/>
    </xf>
    <xf numFmtId="3" fontId="1" fillId="7" borderId="1" xfId="0" applyNumberFormat="1" applyFont="1" applyFill="1" applyBorder="1" applyAlignment="1">
      <alignment horizontal="center" vertical="center"/>
    </xf>
    <xf numFmtId="164" fontId="1" fillId="7" borderId="3" xfId="0" applyNumberFormat="1" applyFont="1" applyFill="1" applyBorder="1" applyAlignment="1">
      <alignment horizontal="center" vertical="center"/>
    </xf>
    <xf numFmtId="0" fontId="0" fillId="0" borderId="2" xfId="0" applyBorder="1" applyAlignment="1">
      <alignment wrapText="1"/>
    </xf>
    <xf numFmtId="164" fontId="1" fillId="8" borderId="1" xfId="5" applyNumberFormat="1" applyFont="1" applyFill="1" applyBorder="1" applyAlignment="1" applyProtection="1">
      <alignment horizontal="center" vertical="center" wrapText="1"/>
    </xf>
    <xf numFmtId="0" fontId="3" fillId="9" borderId="4" xfId="0" applyFont="1" applyFill="1" applyBorder="1" applyAlignment="1">
      <alignment horizontal="center" textRotation="90" wrapText="1"/>
    </xf>
    <xf numFmtId="0" fontId="3" fillId="9" borderId="5" xfId="0" applyFont="1" applyFill="1" applyBorder="1" applyAlignment="1">
      <alignment horizontal="center" textRotation="90" wrapText="1"/>
    </xf>
    <xf numFmtId="0" fontId="3" fillId="9" borderId="6" xfId="0" applyFont="1" applyFill="1" applyBorder="1" applyAlignment="1">
      <alignment horizontal="center" vertical="center" textRotation="90" wrapText="1"/>
    </xf>
    <xf numFmtId="0" fontId="3" fillId="3" borderId="4" xfId="0" applyFont="1" applyFill="1" applyBorder="1" applyAlignment="1">
      <alignment horizontal="center" vertical="center" textRotation="90" wrapText="1"/>
    </xf>
    <xf numFmtId="0" fontId="3" fillId="3" borderId="5" xfId="0" applyFont="1" applyFill="1" applyBorder="1" applyAlignment="1">
      <alignment horizontal="center" vertical="center" textRotation="90" wrapText="1"/>
    </xf>
    <xf numFmtId="0" fontId="3" fillId="3" borderId="6" xfId="0" applyFont="1" applyFill="1" applyBorder="1" applyAlignment="1">
      <alignment horizontal="center" vertical="center" textRotation="90" wrapText="1"/>
    </xf>
    <xf numFmtId="0" fontId="3" fillId="2" borderId="4" xfId="0" applyFont="1" applyFill="1" applyBorder="1" applyAlignment="1">
      <alignment horizontal="center" vertical="center" textRotation="90" wrapText="1"/>
    </xf>
    <xf numFmtId="0" fontId="3" fillId="2" borderId="5" xfId="0" applyFont="1" applyFill="1" applyBorder="1" applyAlignment="1">
      <alignment horizontal="center" vertical="center" textRotation="90" wrapText="1"/>
    </xf>
    <xf numFmtId="0" fontId="4" fillId="4" borderId="4" xfId="3" applyFont="1" applyFill="1" applyBorder="1" applyAlignment="1">
      <alignment horizontal="center" vertical="center" textRotation="90" wrapText="1"/>
    </xf>
    <xf numFmtId="0" fontId="3" fillId="5" borderId="5" xfId="0" applyFont="1" applyFill="1" applyBorder="1" applyAlignment="1">
      <alignment horizontal="center" vertical="center" textRotation="90" wrapText="1"/>
    </xf>
    <xf numFmtId="0" fontId="3" fillId="5" borderId="6" xfId="0" applyFont="1" applyFill="1" applyBorder="1" applyAlignment="1">
      <alignment horizontal="center" vertical="center" textRotation="90" wrapText="1"/>
    </xf>
    <xf numFmtId="0" fontId="0" fillId="0" borderId="7" xfId="0" applyBorder="1" applyAlignment="1">
      <alignment wrapText="1"/>
    </xf>
    <xf numFmtId="9" fontId="6" fillId="0" borderId="8" xfId="5" applyFont="1" applyBorder="1"/>
    <xf numFmtId="9" fontId="6" fillId="0" borderId="9" xfId="5" applyFont="1" applyBorder="1"/>
    <xf numFmtId="164" fontId="1" fillId="8" borderId="1" xfId="5" applyNumberFormat="1" applyFont="1" applyFill="1" applyBorder="1" applyAlignment="1" applyProtection="1">
      <alignment horizontal="center" vertical="center"/>
    </xf>
    <xf numFmtId="9" fontId="6" fillId="8" borderId="8" xfId="5" applyFont="1" applyFill="1" applyBorder="1"/>
    <xf numFmtId="164" fontId="5" fillId="10" borderId="10" xfId="5" applyNumberFormat="1" applyFont="1" applyFill="1" applyBorder="1" applyAlignment="1" applyProtection="1">
      <alignment horizontal="center" vertical="center"/>
    </xf>
    <xf numFmtId="164" fontId="5" fillId="10" borderId="10" xfId="5" applyNumberFormat="1" applyFont="1" applyFill="1" applyBorder="1" applyAlignment="1" applyProtection="1">
      <alignment horizontal="center" vertical="center" wrapText="1"/>
    </xf>
    <xf numFmtId="164" fontId="5" fillId="10" borderId="11" xfId="0" applyNumberFormat="1" applyFont="1" applyFill="1" applyBorder="1" applyAlignment="1">
      <alignment horizontal="center" vertical="center"/>
    </xf>
    <xf numFmtId="0" fontId="8" fillId="10" borderId="12" xfId="0" applyFont="1" applyFill="1" applyBorder="1" applyAlignment="1">
      <alignment horizontal="center" vertical="center" wrapText="1"/>
    </xf>
    <xf numFmtId="165" fontId="8" fillId="10" borderId="10" xfId="1" applyNumberFormat="1" applyFont="1" applyFill="1" applyBorder="1" applyAlignment="1">
      <alignment horizontal="center" vertical="center"/>
    </xf>
    <xf numFmtId="3" fontId="0" fillId="0" borderId="1" xfId="0" applyNumberFormat="1" applyBorder="1" applyAlignment="1">
      <alignment vertical="center"/>
    </xf>
    <xf numFmtId="3" fontId="0" fillId="8" borderId="1" xfId="0" applyNumberFormat="1" applyFill="1" applyBorder="1" applyAlignment="1">
      <alignment vertical="center"/>
    </xf>
    <xf numFmtId="164" fontId="1" fillId="8" borderId="3" xfId="0" applyNumberFormat="1" applyFont="1" applyFill="1" applyBorder="1" applyAlignment="1">
      <alignment horizontal="center" vertical="center"/>
    </xf>
    <xf numFmtId="3" fontId="1" fillId="8" borderId="2" xfId="0" applyNumberFormat="1" applyFont="1" applyFill="1" applyBorder="1" applyAlignment="1" applyProtection="1">
      <alignment horizontal="center" vertical="center" wrapText="1"/>
      <protection locked="0"/>
    </xf>
    <xf numFmtId="3" fontId="1" fillId="8" borderId="1" xfId="0" applyNumberFormat="1" applyFont="1" applyFill="1" applyBorder="1" applyAlignment="1" applyProtection="1">
      <alignment horizontal="center" vertical="center" wrapText="1"/>
      <protection locked="0"/>
    </xf>
    <xf numFmtId="3" fontId="9" fillId="0" borderId="2" xfId="0" applyNumberFormat="1" applyFont="1" applyBorder="1" applyAlignment="1" applyProtection="1">
      <alignment horizontal="center" vertical="center"/>
      <protection locked="0"/>
    </xf>
    <xf numFmtId="3" fontId="9" fillId="0" borderId="1" xfId="0" applyNumberFormat="1" applyFont="1" applyBorder="1" applyAlignment="1" applyProtection="1">
      <alignment horizontal="center" vertical="center"/>
      <protection locked="0"/>
    </xf>
    <xf numFmtId="0" fontId="1" fillId="0" borderId="1" xfId="4" applyFont="1" applyBorder="1" applyAlignment="1">
      <alignment wrapText="1"/>
    </xf>
    <xf numFmtId="3" fontId="0" fillId="0" borderId="0" xfId="0" applyNumberFormat="1"/>
    <xf numFmtId="0" fontId="0" fillId="0" borderId="0" xfId="0" applyAlignment="1">
      <alignment wrapText="1"/>
    </xf>
    <xf numFmtId="10" fontId="0" fillId="0" borderId="0" xfId="0" applyNumberFormat="1"/>
    <xf numFmtId="3" fontId="0" fillId="0" borderId="0" xfId="0" applyNumberFormat="1" applyAlignment="1">
      <alignment wrapText="1"/>
    </xf>
    <xf numFmtId="164" fontId="1" fillId="11" borderId="3" xfId="5" applyNumberFormat="1" applyFont="1" applyFill="1" applyBorder="1" applyAlignment="1" applyProtection="1">
      <alignment horizontal="center" vertical="center"/>
    </xf>
    <xf numFmtId="0" fontId="1" fillId="0" borderId="3" xfId="4" applyFont="1" applyBorder="1" applyAlignment="1">
      <alignment wrapText="1"/>
    </xf>
    <xf numFmtId="0" fontId="0" fillId="8" borderId="0" xfId="0" applyFill="1"/>
    <xf numFmtId="3" fontId="0" fillId="8" borderId="0" xfId="0" applyNumberFormat="1" applyFill="1" applyAlignment="1">
      <alignment wrapText="1"/>
    </xf>
    <xf numFmtId="0" fontId="9" fillId="0" borderId="2" xfId="0" applyFont="1" applyBorder="1"/>
    <xf numFmtId="0" fontId="2" fillId="0" borderId="3" xfId="4" applyBorder="1" applyAlignment="1">
      <alignment wrapText="1"/>
    </xf>
    <xf numFmtId="0" fontId="2" fillId="8" borderId="3" xfId="4" applyFill="1" applyBorder="1" applyAlignment="1">
      <alignment wrapText="1"/>
    </xf>
    <xf numFmtId="0" fontId="2" fillId="0" borderId="9" xfId="4" applyBorder="1" applyAlignment="1">
      <alignment wrapText="1"/>
    </xf>
    <xf numFmtId="164" fontId="1" fillId="11" borderId="9" xfId="5" applyNumberFormat="1" applyFont="1" applyFill="1" applyBorder="1" applyAlignment="1" applyProtection="1">
      <alignment horizontal="center" vertical="center"/>
    </xf>
    <xf numFmtId="164" fontId="1" fillId="6" borderId="3" xfId="5" applyNumberFormat="1" applyFont="1" applyFill="1" applyBorder="1" applyAlignment="1" applyProtection="1">
      <alignment horizontal="center" vertical="center" wrapText="1"/>
    </xf>
    <xf numFmtId="3" fontId="1" fillId="7" borderId="7" xfId="0" applyNumberFormat="1" applyFont="1" applyFill="1" applyBorder="1" applyAlignment="1">
      <alignment horizontal="center" vertical="center"/>
    </xf>
    <xf numFmtId="3" fontId="1" fillId="7" borderId="8" xfId="0" applyNumberFormat="1" applyFont="1" applyFill="1" applyBorder="1" applyAlignment="1">
      <alignment horizontal="center" vertical="center"/>
    </xf>
    <xf numFmtId="164" fontId="1" fillId="7" borderId="9" xfId="0" applyNumberFormat="1" applyFont="1" applyFill="1" applyBorder="1" applyAlignment="1">
      <alignment horizontal="center" vertical="center"/>
    </xf>
    <xf numFmtId="0" fontId="2" fillId="0" borderId="1" xfId="4" applyBorder="1" applyAlignment="1">
      <alignment wrapText="1"/>
    </xf>
    <xf numFmtId="0" fontId="1" fillId="0" borderId="8" xfId="4" applyFont="1" applyBorder="1" applyAlignment="1">
      <alignment wrapText="1"/>
    </xf>
    <xf numFmtId="3" fontId="11" fillId="12" borderId="13" xfId="0" applyNumberFormat="1" applyFont="1" applyFill="1" applyBorder="1" applyAlignment="1">
      <alignment wrapText="1"/>
    </xf>
    <xf numFmtId="3" fontId="0" fillId="0" borderId="14" xfId="0" applyNumberFormat="1" applyBorder="1" applyAlignment="1">
      <alignment wrapText="1"/>
    </xf>
    <xf numFmtId="3" fontId="0" fillId="0" borderId="15" xfId="0" applyNumberFormat="1" applyBorder="1" applyAlignment="1">
      <alignment wrapText="1"/>
    </xf>
    <xf numFmtId="3" fontId="0" fillId="0" borderId="16" xfId="0" applyNumberFormat="1" applyBorder="1" applyAlignment="1">
      <alignment wrapText="1"/>
    </xf>
    <xf numFmtId="3" fontId="0" fillId="0" borderId="17" xfId="0" applyNumberFormat="1" applyBorder="1" applyAlignment="1">
      <alignment wrapText="1"/>
    </xf>
    <xf numFmtId="3" fontId="0" fillId="0" borderId="18" xfId="0" applyNumberFormat="1" applyBorder="1" applyAlignment="1">
      <alignment wrapText="1"/>
    </xf>
    <xf numFmtId="0" fontId="0" fillId="8" borderId="0" xfId="0" applyFill="1" applyAlignment="1">
      <alignment wrapText="1"/>
    </xf>
    <xf numFmtId="3" fontId="0" fillId="0" borderId="19" xfId="0" applyNumberFormat="1" applyBorder="1" applyAlignment="1">
      <alignment wrapText="1"/>
    </xf>
    <xf numFmtId="3" fontId="0" fillId="0" borderId="20" xfId="0" applyNumberFormat="1" applyBorder="1" applyAlignment="1">
      <alignment wrapText="1"/>
    </xf>
    <xf numFmtId="3" fontId="7" fillId="8" borderId="0" xfId="0" applyNumberFormat="1" applyFont="1" applyFill="1" applyAlignment="1">
      <alignment wrapText="1"/>
    </xf>
    <xf numFmtId="3" fontId="10" fillId="13" borderId="21" xfId="0" applyNumberFormat="1" applyFont="1" applyFill="1" applyBorder="1" applyAlignment="1">
      <alignment wrapText="1"/>
    </xf>
    <xf numFmtId="0" fontId="0" fillId="0" borderId="22" xfId="0" applyBorder="1" applyAlignment="1">
      <alignment wrapText="1"/>
    </xf>
    <xf numFmtId="0" fontId="0" fillId="0" borderId="24" xfId="0" applyBorder="1" applyAlignment="1">
      <alignment wrapText="1"/>
    </xf>
    <xf numFmtId="3" fontId="14" fillId="13" borderId="25" xfId="0" applyNumberFormat="1" applyFont="1" applyFill="1" applyBorder="1" applyAlignment="1">
      <alignment wrapText="1"/>
    </xf>
    <xf numFmtId="3" fontId="10" fillId="13" borderId="26" xfId="0" applyNumberFormat="1" applyFont="1" applyFill="1" applyBorder="1" applyAlignment="1">
      <alignment wrapText="1"/>
    </xf>
    <xf numFmtId="3" fontId="14" fillId="13" borderId="27" xfId="0" applyNumberFormat="1" applyFont="1" applyFill="1" applyBorder="1" applyAlignment="1">
      <alignment wrapText="1"/>
    </xf>
    <xf numFmtId="0" fontId="9" fillId="13" borderId="22" xfId="0" applyFont="1" applyFill="1" applyBorder="1" applyAlignment="1">
      <alignment wrapText="1"/>
    </xf>
    <xf numFmtId="3" fontId="0" fillId="0" borderId="29" xfId="0" applyNumberFormat="1" applyBorder="1" applyAlignment="1">
      <alignment wrapText="1"/>
    </xf>
    <xf numFmtId="3" fontId="0" fillId="0" borderId="30" xfId="0" applyNumberFormat="1" applyBorder="1" applyAlignment="1">
      <alignment wrapText="1"/>
    </xf>
    <xf numFmtId="3" fontId="0" fillId="0" borderId="31" xfId="0" applyNumberFormat="1" applyBorder="1" applyAlignment="1">
      <alignment wrapText="1"/>
    </xf>
    <xf numFmtId="3" fontId="0" fillId="0" borderId="32" xfId="0" applyNumberFormat="1" applyBorder="1" applyAlignment="1">
      <alignment wrapText="1"/>
    </xf>
    <xf numFmtId="3" fontId="0" fillId="0" borderId="22" xfId="0" pivotButton="1" applyNumberFormat="1" applyBorder="1" applyAlignment="1">
      <alignment wrapText="1"/>
    </xf>
    <xf numFmtId="3" fontId="0" fillId="0" borderId="22" xfId="0" applyNumberFormat="1" applyBorder="1" applyAlignment="1">
      <alignment wrapText="1"/>
    </xf>
    <xf numFmtId="3" fontId="11" fillId="12" borderId="22" xfId="0" applyNumberFormat="1" applyFont="1" applyFill="1" applyBorder="1" applyAlignment="1">
      <alignment wrapText="1"/>
    </xf>
    <xf numFmtId="3" fontId="0" fillId="8" borderId="14" xfId="0" applyNumberFormat="1" applyFill="1" applyBorder="1" applyAlignment="1">
      <alignment wrapText="1"/>
    </xf>
    <xf numFmtId="3" fontId="0" fillId="8" borderId="15" xfId="0" applyNumberFormat="1" applyFill="1" applyBorder="1" applyAlignment="1">
      <alignment wrapText="1"/>
    </xf>
    <xf numFmtId="3" fontId="0" fillId="8" borderId="16" xfId="0" applyNumberFormat="1" applyFill="1" applyBorder="1" applyAlignment="1">
      <alignment wrapText="1"/>
    </xf>
    <xf numFmtId="3" fontId="0" fillId="8" borderId="33" xfId="0" applyNumberFormat="1" applyFill="1" applyBorder="1" applyAlignment="1">
      <alignment wrapText="1"/>
    </xf>
    <xf numFmtId="3" fontId="0" fillId="8" borderId="34" xfId="0" applyNumberFormat="1" applyFill="1" applyBorder="1" applyAlignment="1">
      <alignment wrapText="1"/>
    </xf>
    <xf numFmtId="3" fontId="0" fillId="8" borderId="19" xfId="0" applyNumberFormat="1" applyFill="1" applyBorder="1" applyAlignment="1">
      <alignment wrapText="1"/>
    </xf>
    <xf numFmtId="3" fontId="0" fillId="8" borderId="20" xfId="0" applyNumberFormat="1" applyFill="1" applyBorder="1" applyAlignment="1">
      <alignment wrapText="1"/>
    </xf>
    <xf numFmtId="3" fontId="0" fillId="8" borderId="35" xfId="0" applyNumberFormat="1" applyFill="1" applyBorder="1" applyAlignment="1">
      <alignment wrapText="1"/>
    </xf>
    <xf numFmtId="3" fontId="0" fillId="0" borderId="33" xfId="0" applyNumberFormat="1" applyBorder="1" applyAlignment="1">
      <alignment wrapText="1"/>
    </xf>
    <xf numFmtId="3" fontId="0" fillId="0" borderId="34" xfId="0" applyNumberFormat="1" applyBorder="1" applyAlignment="1">
      <alignment wrapText="1"/>
    </xf>
    <xf numFmtId="3" fontId="0" fillId="0" borderId="23" xfId="0" applyNumberFormat="1" applyBorder="1" applyAlignment="1">
      <alignment wrapText="1"/>
    </xf>
    <xf numFmtId="3" fontId="0" fillId="0" borderId="19" xfId="0" applyNumberFormat="1" applyBorder="1"/>
    <xf numFmtId="3" fontId="0" fillId="0" borderId="30" xfId="0" applyNumberFormat="1" applyBorder="1"/>
    <xf numFmtId="3" fontId="0" fillId="0" borderId="16" xfId="0" applyNumberFormat="1" applyBorder="1"/>
    <xf numFmtId="3" fontId="0" fillId="0" borderId="32" xfId="0" applyNumberFormat="1" applyBorder="1"/>
    <xf numFmtId="3" fontId="0" fillId="0" borderId="20" xfId="0" applyNumberFormat="1" applyBorder="1"/>
    <xf numFmtId="0" fontId="0" fillId="0" borderId="34" xfId="0" applyBorder="1"/>
    <xf numFmtId="0" fontId="0" fillId="0" borderId="26" xfId="0" applyBorder="1"/>
    <xf numFmtId="3" fontId="0" fillId="0" borderId="42" xfId="0" applyNumberFormat="1" applyBorder="1"/>
    <xf numFmtId="3" fontId="0" fillId="0" borderId="43" xfId="0" applyNumberFormat="1" applyBorder="1"/>
    <xf numFmtId="0" fontId="0" fillId="0" borderId="44" xfId="0" applyBorder="1"/>
    <xf numFmtId="3" fontId="0" fillId="0" borderId="22" xfId="0" pivotButton="1" applyNumberFormat="1" applyBorder="1" applyAlignment="1">
      <alignment vertical="center" wrapText="1"/>
    </xf>
    <xf numFmtId="3" fontId="14" fillId="13" borderId="27" xfId="0" applyNumberFormat="1" applyFont="1" applyFill="1" applyBorder="1" applyAlignment="1">
      <alignment vertical="center" wrapText="1"/>
    </xf>
    <xf numFmtId="3" fontId="0" fillId="0" borderId="33" xfId="0" applyNumberFormat="1" applyBorder="1" applyAlignment="1">
      <alignment vertical="center" wrapText="1"/>
    </xf>
    <xf numFmtId="3" fontId="0" fillId="0" borderId="37" xfId="0" applyNumberFormat="1" applyBorder="1" applyAlignment="1">
      <alignment vertical="center" wrapText="1"/>
    </xf>
    <xf numFmtId="3" fontId="0" fillId="0" borderId="38" xfId="0" applyNumberFormat="1" applyBorder="1" applyAlignment="1">
      <alignment vertical="center" wrapText="1"/>
    </xf>
    <xf numFmtId="3" fontId="0" fillId="0" borderId="34" xfId="0" applyNumberFormat="1" applyBorder="1" applyAlignment="1">
      <alignment vertical="center" wrapText="1"/>
    </xf>
    <xf numFmtId="3" fontId="0" fillId="0" borderId="36" xfId="0" applyNumberFormat="1" applyBorder="1" applyAlignment="1">
      <alignment vertical="center" wrapText="1"/>
    </xf>
    <xf numFmtId="3" fontId="0" fillId="0" borderId="39" xfId="0" applyNumberFormat="1" applyBorder="1" applyAlignment="1">
      <alignment vertical="center" wrapText="1"/>
    </xf>
    <xf numFmtId="3" fontId="0" fillId="0" borderId="0" xfId="0" applyNumberFormat="1" applyAlignment="1">
      <alignment vertical="center" wrapText="1"/>
    </xf>
    <xf numFmtId="3" fontId="0" fillId="0" borderId="16" xfId="0" applyNumberFormat="1" applyBorder="1" applyAlignment="1">
      <alignment vertical="center" wrapText="1"/>
    </xf>
    <xf numFmtId="3" fontId="0" fillId="0" borderId="17" xfId="0" applyNumberFormat="1" applyBorder="1" applyAlignment="1">
      <alignment vertical="center" wrapText="1"/>
    </xf>
    <xf numFmtId="3" fontId="0" fillId="0" borderId="18" xfId="0" applyNumberFormat="1" applyBorder="1" applyAlignment="1">
      <alignment vertical="center" wrapText="1"/>
    </xf>
    <xf numFmtId="0" fontId="15" fillId="8" borderId="0" xfId="0" applyFont="1" applyFill="1" applyAlignment="1">
      <alignment wrapText="1"/>
    </xf>
    <xf numFmtId="0" fontId="11" fillId="8" borderId="0" xfId="0" applyFont="1" applyFill="1" applyAlignment="1">
      <alignment wrapText="1"/>
    </xf>
    <xf numFmtId="0" fontId="11" fillId="12" borderId="49" xfId="0" applyFont="1" applyFill="1" applyBorder="1" applyAlignment="1">
      <alignment wrapText="1"/>
    </xf>
    <xf numFmtId="0" fontId="11" fillId="12" borderId="50" xfId="0" applyFont="1" applyFill="1" applyBorder="1" applyAlignment="1">
      <alignment wrapText="1"/>
    </xf>
    <xf numFmtId="0" fontId="11" fillId="12" borderId="57" xfId="0" applyFont="1" applyFill="1" applyBorder="1" applyAlignment="1">
      <alignment wrapText="1"/>
    </xf>
    <xf numFmtId="0" fontId="9" fillId="0" borderId="1" xfId="0" applyFont="1" applyBorder="1"/>
    <xf numFmtId="0" fontId="2" fillId="0" borderId="63" xfId="4" applyBorder="1" applyAlignment="1">
      <alignment wrapText="1"/>
    </xf>
    <xf numFmtId="164" fontId="1" fillId="11" borderId="63" xfId="5" applyNumberFormat="1" applyFont="1" applyFill="1" applyBorder="1" applyAlignment="1" applyProtection="1">
      <alignment horizontal="center" vertical="center"/>
    </xf>
    <xf numFmtId="164" fontId="1" fillId="6" borderId="63" xfId="5" applyNumberFormat="1" applyFont="1" applyFill="1" applyBorder="1" applyAlignment="1" applyProtection="1">
      <alignment horizontal="center" vertical="center" wrapText="1"/>
    </xf>
    <xf numFmtId="0" fontId="0" fillId="0" borderId="1" xfId="0" applyBorder="1"/>
    <xf numFmtId="0" fontId="16" fillId="0" borderId="0" xfId="0" applyFont="1" applyAlignment="1">
      <alignment vertical="top" wrapText="1"/>
    </xf>
    <xf numFmtId="0" fontId="0" fillId="0" borderId="0" xfId="0" applyAlignment="1">
      <alignment vertical="top" wrapText="1"/>
    </xf>
    <xf numFmtId="0" fontId="0" fillId="0" borderId="0" xfId="0" quotePrefix="1" applyAlignment="1">
      <alignment vertical="top" wrapText="1"/>
    </xf>
    <xf numFmtId="0" fontId="8" fillId="0" borderId="0" xfId="0" applyFont="1" applyAlignment="1">
      <alignment vertical="top" wrapText="1"/>
    </xf>
    <xf numFmtId="3" fontId="0" fillId="0" borderId="0" xfId="0" applyNumberFormat="1" applyAlignment="1">
      <alignment horizontal="left" vertical="top" wrapText="1"/>
    </xf>
    <xf numFmtId="0" fontId="0" fillId="0" borderId="22" xfId="0" pivotButton="1" applyBorder="1" applyAlignment="1">
      <alignment wrapText="1"/>
    </xf>
    <xf numFmtId="0" fontId="0" fillId="0" borderId="33" xfId="0" applyBorder="1" applyAlignment="1">
      <alignment wrapText="1"/>
    </xf>
    <xf numFmtId="0" fontId="0" fillId="0" borderId="34" xfId="0" applyBorder="1" applyAlignment="1">
      <alignment wrapText="1"/>
    </xf>
    <xf numFmtId="0" fontId="0" fillId="0" borderId="35" xfId="0" applyBorder="1" applyAlignment="1">
      <alignment wrapText="1"/>
    </xf>
    <xf numFmtId="3" fontId="8" fillId="8" borderId="17" xfId="0" applyNumberFormat="1" applyFont="1" applyFill="1" applyBorder="1" applyAlignment="1">
      <alignment wrapText="1"/>
    </xf>
    <xf numFmtId="3" fontId="8" fillId="8" borderId="18" xfId="0" applyNumberFormat="1" applyFont="1" applyFill="1" applyBorder="1" applyAlignment="1">
      <alignment wrapText="1"/>
    </xf>
    <xf numFmtId="3" fontId="8" fillId="8" borderId="22" xfId="0" applyNumberFormat="1" applyFont="1" applyFill="1" applyBorder="1" applyAlignment="1">
      <alignment wrapText="1"/>
    </xf>
    <xf numFmtId="3" fontId="0" fillId="0" borderId="26" xfId="0" applyNumberFormat="1" applyBorder="1" applyAlignment="1">
      <alignment wrapText="1"/>
    </xf>
    <xf numFmtId="3" fontId="0" fillId="0" borderId="30" xfId="0" applyNumberFormat="1" applyBorder="1" applyAlignment="1">
      <alignment vertical="center" wrapText="1"/>
    </xf>
    <xf numFmtId="3" fontId="0" fillId="0" borderId="41" xfId="0" applyNumberFormat="1" applyBorder="1" applyAlignment="1">
      <alignment vertical="center" wrapText="1"/>
    </xf>
    <xf numFmtId="3" fontId="0" fillId="0" borderId="31" xfId="0" applyNumberFormat="1" applyBorder="1" applyAlignment="1">
      <alignment vertical="center" wrapText="1"/>
    </xf>
    <xf numFmtId="3" fontId="14" fillId="0" borderId="46" xfId="0" applyNumberFormat="1" applyFont="1" applyBorder="1" applyAlignment="1">
      <alignment vertical="center" wrapText="1"/>
    </xf>
    <xf numFmtId="3" fontId="14" fillId="0" borderId="47" xfId="0" applyNumberFormat="1" applyFont="1" applyBorder="1" applyAlignment="1">
      <alignment vertical="center" wrapText="1"/>
    </xf>
    <xf numFmtId="3" fontId="14" fillId="0" borderId="45" xfId="0" applyNumberFormat="1" applyFont="1" applyBorder="1" applyAlignment="1">
      <alignment vertical="center" wrapText="1"/>
    </xf>
    <xf numFmtId="0" fontId="0" fillId="0" borderId="66" xfId="0" applyBorder="1" applyAlignment="1">
      <alignment wrapText="1"/>
    </xf>
    <xf numFmtId="3" fontId="14" fillId="13" borderId="67" xfId="0" applyNumberFormat="1" applyFont="1" applyFill="1" applyBorder="1" applyAlignment="1">
      <alignment wrapText="1"/>
    </xf>
    <xf numFmtId="3" fontId="14" fillId="13" borderId="68" xfId="0" applyNumberFormat="1" applyFont="1" applyFill="1" applyBorder="1" applyAlignment="1">
      <alignment wrapText="1"/>
    </xf>
    <xf numFmtId="0" fontId="12" fillId="12" borderId="24" xfId="0" applyFont="1" applyFill="1" applyBorder="1" applyAlignment="1">
      <alignment wrapText="1"/>
    </xf>
    <xf numFmtId="0" fontId="11" fillId="12" borderId="28" xfId="0" applyFont="1" applyFill="1" applyBorder="1" applyAlignment="1">
      <alignment wrapText="1"/>
    </xf>
    <xf numFmtId="3" fontId="14" fillId="13" borderId="65" xfId="0" applyNumberFormat="1" applyFont="1" applyFill="1" applyBorder="1" applyAlignment="1">
      <alignment wrapText="1"/>
    </xf>
    <xf numFmtId="3" fontId="0" fillId="0" borderId="28" xfId="0" applyNumberFormat="1" applyBorder="1" applyAlignment="1">
      <alignment wrapText="1"/>
    </xf>
    <xf numFmtId="0" fontId="12" fillId="12" borderId="28" xfId="0" applyFont="1" applyFill="1" applyBorder="1" applyAlignment="1">
      <alignment wrapText="1"/>
    </xf>
    <xf numFmtId="3" fontId="0" fillId="0" borderId="66" xfId="0" applyNumberFormat="1" applyBorder="1" applyAlignment="1">
      <alignment wrapText="1"/>
    </xf>
    <xf numFmtId="3" fontId="0" fillId="11" borderId="29" xfId="0" applyNumberFormat="1" applyFill="1" applyBorder="1" applyAlignment="1">
      <alignment wrapText="1"/>
    </xf>
    <xf numFmtId="3" fontId="0" fillId="11" borderId="30" xfId="0" applyNumberFormat="1" applyFill="1" applyBorder="1" applyAlignment="1">
      <alignment wrapText="1"/>
    </xf>
    <xf numFmtId="3" fontId="0" fillId="11" borderId="32" xfId="0" applyNumberFormat="1" applyFill="1" applyBorder="1" applyAlignment="1">
      <alignment wrapText="1"/>
    </xf>
    <xf numFmtId="3" fontId="8" fillId="11" borderId="31" xfId="0" applyNumberFormat="1" applyFont="1" applyFill="1" applyBorder="1" applyAlignment="1">
      <alignment wrapText="1"/>
    </xf>
    <xf numFmtId="0" fontId="14" fillId="0" borderId="51" xfId="0" applyFont="1" applyBorder="1" applyAlignment="1">
      <alignment vertical="center" wrapText="1"/>
    </xf>
    <xf numFmtId="3" fontId="10" fillId="0" borderId="58" xfId="0" applyNumberFormat="1" applyFont="1" applyBorder="1" applyAlignment="1">
      <alignment vertical="center" wrapText="1"/>
    </xf>
    <xf numFmtId="0" fontId="0" fillId="0" borderId="0" xfId="0" applyAlignment="1">
      <alignment vertical="center"/>
    </xf>
    <xf numFmtId="0" fontId="14" fillId="0" borderId="52" xfId="0" applyFont="1" applyBorder="1" applyAlignment="1">
      <alignment vertical="center" wrapText="1"/>
    </xf>
    <xf numFmtId="3" fontId="10" fillId="0" borderId="59" xfId="0" applyNumberFormat="1" applyFont="1" applyBorder="1" applyAlignment="1">
      <alignment vertical="center" wrapText="1"/>
    </xf>
    <xf numFmtId="0" fontId="14" fillId="0" borderId="53" xfId="0" applyFont="1" applyBorder="1" applyAlignment="1">
      <alignment vertical="center" wrapText="1"/>
    </xf>
    <xf numFmtId="3" fontId="10" fillId="0" borderId="60" xfId="0" applyNumberFormat="1" applyFont="1" applyBorder="1" applyAlignment="1">
      <alignment vertical="center" wrapText="1"/>
    </xf>
    <xf numFmtId="0" fontId="14" fillId="0" borderId="54" xfId="0" applyFont="1" applyBorder="1" applyAlignment="1">
      <alignment vertical="center" wrapText="1"/>
    </xf>
    <xf numFmtId="3" fontId="14" fillId="0" borderId="48" xfId="0" applyNumberFormat="1" applyFont="1" applyBorder="1" applyAlignment="1">
      <alignment vertical="center" wrapText="1"/>
    </xf>
    <xf numFmtId="3" fontId="10" fillId="0" borderId="61" xfId="0" applyNumberFormat="1" applyFont="1" applyBorder="1" applyAlignment="1">
      <alignment vertical="center" wrapText="1"/>
    </xf>
    <xf numFmtId="0" fontId="10" fillId="0" borderId="55" xfId="0" applyFont="1" applyBorder="1" applyAlignment="1">
      <alignment vertical="center" wrapText="1"/>
    </xf>
    <xf numFmtId="3" fontId="10" fillId="0" borderId="56" xfId="0" applyNumberFormat="1" applyFont="1" applyBorder="1" applyAlignment="1">
      <alignment vertical="center" wrapText="1"/>
    </xf>
    <xf numFmtId="3" fontId="10" fillId="0" borderId="62" xfId="0" applyNumberFormat="1" applyFont="1" applyBorder="1" applyAlignment="1">
      <alignment vertical="center" wrapText="1"/>
    </xf>
    <xf numFmtId="3" fontId="0" fillId="11" borderId="14" xfId="0" applyNumberFormat="1" applyFill="1" applyBorder="1" applyAlignment="1">
      <alignment wrapText="1"/>
    </xf>
    <xf numFmtId="3" fontId="0" fillId="11" borderId="0" xfId="0" applyNumberFormat="1" applyFill="1" applyAlignment="1">
      <alignment wrapText="1"/>
    </xf>
    <xf numFmtId="3" fontId="0" fillId="11" borderId="19" xfId="0" applyNumberFormat="1" applyFill="1" applyBorder="1" applyAlignment="1">
      <alignment wrapText="1"/>
    </xf>
    <xf numFmtId="3" fontId="0" fillId="11" borderId="17" xfId="0" applyNumberFormat="1" applyFill="1" applyBorder="1" applyAlignment="1">
      <alignment wrapText="1"/>
    </xf>
    <xf numFmtId="164" fontId="9" fillId="15" borderId="39" xfId="5" applyNumberFormat="1" applyFont="1" applyFill="1" applyBorder="1" applyAlignment="1" applyProtection="1">
      <alignment horizontal="center" vertical="center"/>
    </xf>
    <xf numFmtId="164" fontId="9" fillId="15" borderId="71" xfId="5" applyNumberFormat="1" applyFont="1" applyFill="1" applyBorder="1" applyAlignment="1" applyProtection="1">
      <alignment horizontal="center" vertical="center"/>
    </xf>
    <xf numFmtId="164" fontId="9" fillId="15" borderId="72" xfId="5" applyNumberFormat="1" applyFont="1" applyFill="1" applyBorder="1" applyAlignment="1" applyProtection="1">
      <alignment horizontal="center" vertical="center"/>
    </xf>
    <xf numFmtId="164" fontId="13" fillId="15" borderId="18" xfId="5" applyNumberFormat="1" applyFont="1" applyFill="1" applyBorder="1" applyAlignment="1" applyProtection="1">
      <alignment horizontal="center" vertical="center"/>
    </xf>
    <xf numFmtId="164" fontId="9" fillId="15" borderId="40" xfId="5" applyNumberFormat="1" applyFont="1" applyFill="1" applyBorder="1" applyAlignment="1" applyProtection="1">
      <alignment horizontal="center" vertical="center"/>
    </xf>
    <xf numFmtId="164" fontId="9" fillId="15" borderId="27" xfId="5" applyNumberFormat="1" applyFont="1" applyFill="1" applyBorder="1" applyAlignment="1" applyProtection="1">
      <alignment horizontal="center" vertical="center"/>
    </xf>
    <xf numFmtId="0" fontId="12" fillId="12" borderId="38" xfId="0" applyFont="1" applyFill="1" applyBorder="1" applyAlignment="1">
      <alignment wrapText="1"/>
    </xf>
    <xf numFmtId="0" fontId="12" fillId="12" borderId="13" xfId="0" applyFont="1" applyFill="1" applyBorder="1" applyAlignment="1">
      <alignment wrapText="1"/>
    </xf>
    <xf numFmtId="3" fontId="0" fillId="0" borderId="73" xfId="0" applyNumberFormat="1" applyBorder="1" applyAlignment="1">
      <alignment vertical="center" wrapText="1"/>
    </xf>
    <xf numFmtId="3" fontId="14" fillId="13" borderId="40" xfId="0" applyNumberFormat="1" applyFont="1" applyFill="1" applyBorder="1" applyAlignment="1">
      <alignment vertical="center" wrapText="1"/>
    </xf>
    <xf numFmtId="164" fontId="0" fillId="14" borderId="64" xfId="0" applyNumberFormat="1" applyFill="1" applyBorder="1" applyAlignment="1">
      <alignment vertical="center"/>
    </xf>
    <xf numFmtId="164" fontId="9" fillId="15" borderId="69" xfId="5" applyNumberFormat="1" applyFont="1" applyFill="1" applyBorder="1" applyAlignment="1" applyProtection="1">
      <alignment horizontal="right" vertical="center"/>
    </xf>
    <xf numFmtId="3" fontId="11" fillId="12" borderId="28" xfId="0" applyNumberFormat="1" applyFont="1" applyFill="1" applyBorder="1" applyAlignment="1">
      <alignment vertical="center" wrapText="1"/>
    </xf>
    <xf numFmtId="0" fontId="12" fillId="12" borderId="70" xfId="0" applyFont="1" applyFill="1" applyBorder="1" applyAlignment="1">
      <alignment vertical="center" wrapText="1"/>
    </xf>
    <xf numFmtId="0" fontId="11" fillId="12" borderId="74" xfId="0" applyFont="1" applyFill="1" applyBorder="1" applyAlignment="1">
      <alignment wrapText="1"/>
    </xf>
    <xf numFmtId="3" fontId="10" fillId="0" borderId="75" xfId="0" applyNumberFormat="1" applyFont="1" applyBorder="1" applyAlignment="1">
      <alignment vertical="center" wrapText="1"/>
    </xf>
    <xf numFmtId="1" fontId="1" fillId="8" borderId="1" xfId="0" applyNumberFormat="1" applyFont="1" applyFill="1" applyBorder="1" applyAlignment="1" applyProtection="1">
      <alignment horizontal="center" vertical="center" wrapText="1"/>
      <protection locked="0"/>
    </xf>
    <xf numFmtId="1" fontId="0" fillId="0" borderId="2" xfId="0" applyNumberFormat="1" applyBorder="1" applyAlignment="1" applyProtection="1">
      <alignment horizontal="center" vertical="center"/>
      <protection locked="0"/>
    </xf>
    <xf numFmtId="1" fontId="0" fillId="0" borderId="1" xfId="0" applyNumberFormat="1" applyBorder="1" applyAlignment="1" applyProtection="1">
      <alignment horizontal="center" vertical="center"/>
      <protection locked="0"/>
    </xf>
    <xf numFmtId="3" fontId="0" fillId="0" borderId="26" xfId="0" applyNumberFormat="1" applyBorder="1" applyAlignment="1">
      <alignment vertical="center" wrapText="1"/>
    </xf>
    <xf numFmtId="3" fontId="0" fillId="0" borderId="29" xfId="0" applyNumberFormat="1" applyBorder="1"/>
    <xf numFmtId="3" fontId="0" fillId="0" borderId="14" xfId="0" applyNumberFormat="1" applyBorder="1"/>
    <xf numFmtId="3" fontId="0" fillId="0" borderId="15" xfId="0" applyNumberFormat="1" applyBorder="1"/>
    <xf numFmtId="0" fontId="0" fillId="0" borderId="33" xfId="0" applyBorder="1"/>
    <xf numFmtId="164" fontId="14" fillId="0" borderId="80" xfId="0" applyNumberFormat="1" applyFont="1" applyBorder="1" applyAlignment="1">
      <alignment wrapText="1"/>
    </xf>
    <xf numFmtId="164" fontId="14" fillId="0" borderId="82" xfId="0" applyNumberFormat="1" applyFont="1" applyBorder="1" applyAlignment="1">
      <alignment wrapText="1"/>
    </xf>
    <xf numFmtId="164" fontId="14" fillId="0" borderId="84" xfId="0" applyNumberFormat="1" applyFont="1" applyBorder="1" applyAlignment="1">
      <alignment wrapText="1"/>
    </xf>
    <xf numFmtId="164" fontId="14" fillId="0" borderId="86" xfId="0" applyNumberFormat="1" applyFont="1" applyBorder="1" applyAlignment="1">
      <alignment wrapText="1"/>
    </xf>
    <xf numFmtId="164" fontId="10" fillId="0" borderId="88" xfId="0" applyNumberFormat="1" applyFont="1" applyBorder="1" applyAlignment="1">
      <alignment wrapText="1"/>
    </xf>
    <xf numFmtId="164" fontId="14" fillId="0" borderId="79" xfId="0" applyNumberFormat="1" applyFont="1" applyBorder="1" applyAlignment="1">
      <alignment wrapText="1"/>
    </xf>
    <xf numFmtId="164" fontId="14" fillId="0" borderId="81" xfId="0" applyNumberFormat="1" applyFont="1" applyBorder="1" applyAlignment="1">
      <alignment wrapText="1"/>
    </xf>
    <xf numFmtId="164" fontId="14" fillId="0" borderId="83" xfId="0" applyNumberFormat="1" applyFont="1" applyBorder="1" applyAlignment="1">
      <alignment wrapText="1"/>
    </xf>
    <xf numFmtId="164" fontId="14" fillId="0" borderId="85" xfId="0" applyNumberFormat="1" applyFont="1" applyBorder="1" applyAlignment="1">
      <alignment wrapText="1"/>
    </xf>
    <xf numFmtId="164" fontId="10" fillId="0" borderId="87" xfId="0" applyNumberFormat="1" applyFont="1" applyBorder="1" applyAlignment="1">
      <alignment wrapText="1"/>
    </xf>
    <xf numFmtId="3" fontId="14" fillId="0" borderId="45" xfId="0" applyNumberFormat="1" applyFont="1" applyBorder="1" applyAlignment="1">
      <alignment wrapText="1"/>
    </xf>
    <xf numFmtId="3" fontId="14" fillId="0" borderId="46" xfId="0" applyNumberFormat="1" applyFont="1" applyBorder="1" applyAlignment="1">
      <alignment wrapText="1"/>
    </xf>
    <xf numFmtId="3" fontId="14" fillId="0" borderId="47" xfId="0" applyNumberFormat="1" applyFont="1" applyBorder="1" applyAlignment="1">
      <alignment wrapText="1"/>
    </xf>
    <xf numFmtId="3" fontId="14" fillId="0" borderId="48" xfId="0" applyNumberFormat="1" applyFont="1" applyBorder="1" applyAlignment="1">
      <alignment wrapText="1"/>
    </xf>
    <xf numFmtId="164" fontId="9" fillId="15" borderId="89" xfId="5" applyNumberFormat="1" applyFont="1" applyFill="1" applyBorder="1" applyAlignment="1" applyProtection="1">
      <alignment horizontal="center" vertical="center"/>
    </xf>
    <xf numFmtId="164" fontId="13" fillId="15" borderId="90" xfId="5" applyNumberFormat="1" applyFont="1" applyFill="1" applyBorder="1" applyAlignment="1" applyProtection="1">
      <alignment horizontal="center" vertical="center"/>
    </xf>
    <xf numFmtId="164" fontId="9" fillId="15" borderId="91" xfId="5" applyNumberFormat="1" applyFont="1" applyFill="1" applyBorder="1" applyAlignment="1" applyProtection="1">
      <alignment horizontal="center" vertical="center"/>
    </xf>
    <xf numFmtId="3" fontId="0" fillId="0" borderId="92" xfId="0" applyNumberFormat="1" applyBorder="1" applyAlignment="1">
      <alignment vertical="center" wrapText="1"/>
    </xf>
    <xf numFmtId="164" fontId="9" fillId="15" borderId="93" xfId="5" applyNumberFormat="1" applyFont="1" applyFill="1" applyBorder="1" applyAlignment="1" applyProtection="1">
      <alignment horizontal="right" vertical="center"/>
    </xf>
    <xf numFmtId="164" fontId="13" fillId="15" borderId="92" xfId="5" applyNumberFormat="1" applyFont="1" applyFill="1" applyBorder="1" applyAlignment="1" applyProtection="1">
      <alignment horizontal="right" vertical="center"/>
    </xf>
    <xf numFmtId="0" fontId="20" fillId="0" borderId="0" xfId="0" applyFont="1" applyProtection="1">
      <protection locked="0"/>
    </xf>
    <xf numFmtId="3" fontId="0" fillId="0" borderId="94" xfId="0" applyNumberFormat="1" applyBorder="1"/>
    <xf numFmtId="0" fontId="12" fillId="12" borderId="95" xfId="0" applyFont="1" applyFill="1" applyBorder="1" applyAlignment="1">
      <alignment wrapText="1"/>
    </xf>
    <xf numFmtId="0" fontId="11" fillId="12" borderId="22" xfId="0" applyFont="1" applyFill="1" applyBorder="1" applyAlignment="1">
      <alignment wrapText="1"/>
    </xf>
    <xf numFmtId="3" fontId="0" fillId="8" borderId="96" xfId="0" applyNumberFormat="1" applyFill="1" applyBorder="1"/>
    <xf numFmtId="0" fontId="0" fillId="8" borderId="96" xfId="0" applyFill="1" applyBorder="1"/>
    <xf numFmtId="0" fontId="1" fillId="0" borderId="1" xfId="4" applyFont="1" applyBorder="1"/>
    <xf numFmtId="3" fontId="1" fillId="8" borderId="7" xfId="0" applyNumberFormat="1" applyFont="1" applyFill="1" applyBorder="1" applyAlignment="1" applyProtection="1">
      <alignment horizontal="center" vertical="center" wrapText="1"/>
      <protection locked="0"/>
    </xf>
    <xf numFmtId="3" fontId="1" fillId="8" borderId="8" xfId="0" applyNumberFormat="1" applyFont="1" applyFill="1" applyBorder="1" applyAlignment="1" applyProtection="1">
      <alignment horizontal="center" vertical="center" wrapText="1"/>
      <protection locked="0"/>
    </xf>
    <xf numFmtId="0" fontId="21" fillId="0" borderId="0" xfId="0" applyFont="1"/>
    <xf numFmtId="0" fontId="0" fillId="0" borderId="2" xfId="0" applyBorder="1"/>
    <xf numFmtId="0" fontId="0" fillId="0" borderId="7" xfId="0" applyBorder="1"/>
    <xf numFmtId="0" fontId="3" fillId="2" borderId="97" xfId="0" applyFont="1" applyFill="1" applyBorder="1" applyAlignment="1">
      <alignment horizontal="center" vertical="center" textRotation="90" wrapText="1"/>
    </xf>
    <xf numFmtId="3" fontId="0" fillId="0" borderId="98" xfId="0" applyNumberFormat="1" applyBorder="1" applyAlignment="1">
      <alignment wrapText="1"/>
    </xf>
    <xf numFmtId="3" fontId="0" fillId="0" borderId="99" xfId="0" applyNumberFormat="1" applyBorder="1" applyAlignment="1">
      <alignment wrapText="1"/>
    </xf>
    <xf numFmtId="3" fontId="0" fillId="0" borderId="100" xfId="0" applyNumberFormat="1" applyBorder="1" applyAlignment="1">
      <alignment wrapText="1"/>
    </xf>
    <xf numFmtId="3" fontId="0" fillId="11" borderId="98" xfId="0" applyNumberFormat="1" applyFill="1" applyBorder="1" applyAlignment="1">
      <alignment wrapText="1"/>
    </xf>
    <xf numFmtId="3" fontId="0" fillId="0" borderId="78" xfId="0" applyNumberFormat="1" applyBorder="1" applyAlignment="1">
      <alignment wrapText="1"/>
    </xf>
    <xf numFmtId="3" fontId="0" fillId="0" borderId="22" xfId="0" applyNumberFormat="1" applyBorder="1" applyAlignment="1">
      <alignment vertical="center" wrapText="1"/>
    </xf>
    <xf numFmtId="3" fontId="1" fillId="8" borderId="77" xfId="0" applyNumberFormat="1" applyFont="1" applyFill="1" applyBorder="1" applyAlignment="1" applyProtection="1">
      <alignment horizontal="center" vertical="center" wrapText="1"/>
      <protection locked="0"/>
    </xf>
    <xf numFmtId="0" fontId="9" fillId="0" borderId="8" xfId="0" applyFont="1" applyBorder="1"/>
    <xf numFmtId="0" fontId="2" fillId="0" borderId="8" xfId="4" applyBorder="1" applyAlignment="1">
      <alignment wrapText="1"/>
    </xf>
    <xf numFmtId="0" fontId="2" fillId="0" borderId="101" xfId="4" applyBorder="1" applyAlignment="1">
      <alignment wrapText="1"/>
    </xf>
    <xf numFmtId="3" fontId="0" fillId="0" borderId="7" xfId="0" applyNumberFormat="1" applyBorder="1" applyAlignment="1" applyProtection="1">
      <alignment horizontal="center" vertical="center"/>
      <protection locked="0"/>
    </xf>
    <xf numFmtId="3" fontId="0" fillId="0" borderId="8" xfId="0" applyNumberFormat="1" applyBorder="1" applyAlignment="1" applyProtection="1">
      <alignment horizontal="center" vertical="center"/>
      <protection locked="0"/>
    </xf>
    <xf numFmtId="164" fontId="1" fillId="11" borderId="101" xfId="5" applyNumberFormat="1" applyFont="1" applyFill="1" applyBorder="1" applyAlignment="1" applyProtection="1">
      <alignment horizontal="center" vertical="center"/>
    </xf>
    <xf numFmtId="164" fontId="1" fillId="6" borderId="101" xfId="5" applyNumberFormat="1" applyFont="1" applyFill="1" applyBorder="1" applyAlignment="1" applyProtection="1">
      <alignment horizontal="center" vertical="center" wrapText="1"/>
    </xf>
    <xf numFmtId="1" fontId="1" fillId="8" borderId="2" xfId="0" applyNumberFormat="1" applyFont="1" applyFill="1" applyBorder="1" applyAlignment="1" applyProtection="1">
      <alignment horizontal="center" vertical="center" wrapText="1"/>
      <protection locked="0"/>
    </xf>
    <xf numFmtId="165" fontId="24" fillId="10" borderId="10" xfId="1" applyNumberFormat="1" applyFont="1" applyFill="1" applyBorder="1" applyAlignment="1">
      <alignment horizontal="center" vertical="center"/>
    </xf>
    <xf numFmtId="3" fontId="19" fillId="0" borderId="1" xfId="0" applyNumberFormat="1" applyFont="1" applyBorder="1" applyAlignment="1">
      <alignment vertical="center"/>
    </xf>
    <xf numFmtId="3" fontId="19" fillId="8" borderId="1" xfId="0" applyNumberFormat="1" applyFont="1" applyFill="1" applyBorder="1" applyAlignment="1">
      <alignment vertical="center"/>
    </xf>
    <xf numFmtId="9" fontId="19" fillId="0" borderId="8" xfId="5" applyFont="1" applyBorder="1"/>
    <xf numFmtId="9" fontId="19" fillId="8" borderId="8" xfId="5" applyFont="1" applyFill="1" applyBorder="1"/>
    <xf numFmtId="9" fontId="19" fillId="0" borderId="9" xfId="5" applyFont="1" applyBorder="1"/>
    <xf numFmtId="0" fontId="0" fillId="8" borderId="102" xfId="0" applyFill="1" applyBorder="1" applyAlignment="1">
      <alignment wrapText="1"/>
    </xf>
    <xf numFmtId="3" fontId="0" fillId="8" borderId="102" xfId="0" applyNumberFormat="1" applyFill="1" applyBorder="1" applyAlignment="1">
      <alignment wrapText="1"/>
    </xf>
    <xf numFmtId="1" fontId="1" fillId="8" borderId="77" xfId="0" applyNumberFormat="1" applyFont="1" applyFill="1" applyBorder="1" applyAlignment="1" applyProtection="1">
      <alignment horizontal="center" vertical="center" wrapText="1"/>
      <protection locked="0"/>
    </xf>
    <xf numFmtId="1" fontId="1" fillId="8" borderId="8" xfId="0" applyNumberFormat="1" applyFont="1" applyFill="1" applyBorder="1" applyAlignment="1" applyProtection="1">
      <alignment horizontal="center" vertical="center" wrapText="1"/>
      <protection locked="0"/>
    </xf>
    <xf numFmtId="1" fontId="1" fillId="8" borderId="7" xfId="0" applyNumberFormat="1" applyFont="1" applyFill="1" applyBorder="1" applyAlignment="1" applyProtection="1">
      <alignment horizontal="center" vertical="center" wrapText="1"/>
      <protection locked="0"/>
    </xf>
    <xf numFmtId="164" fontId="1" fillId="6" borderId="8" xfId="5" applyNumberFormat="1" applyFont="1" applyFill="1" applyBorder="1" applyAlignment="1" applyProtection="1">
      <alignment horizontal="center" vertical="center" wrapText="1"/>
    </xf>
    <xf numFmtId="164" fontId="1" fillId="6" borderId="9" xfId="5" applyNumberFormat="1" applyFont="1" applyFill="1" applyBorder="1" applyAlignment="1" applyProtection="1">
      <alignment horizontal="center" vertical="center" wrapText="1"/>
    </xf>
    <xf numFmtId="1" fontId="1" fillId="8" borderId="76" xfId="0" applyNumberFormat="1" applyFont="1" applyFill="1" applyBorder="1" applyAlignment="1" applyProtection="1">
      <alignment horizontal="center" vertical="center" wrapText="1"/>
      <protection locked="0"/>
    </xf>
    <xf numFmtId="1" fontId="0" fillId="8" borderId="1" xfId="0" applyNumberFormat="1" applyFill="1" applyBorder="1" applyAlignment="1" applyProtection="1">
      <alignment horizontal="center" vertical="center"/>
      <protection locked="0"/>
    </xf>
    <xf numFmtId="1" fontId="0" fillId="8" borderId="8" xfId="0" applyNumberFormat="1" applyFill="1" applyBorder="1" applyAlignment="1" applyProtection="1">
      <alignment horizontal="center" vertical="center"/>
      <protection locked="0"/>
    </xf>
    <xf numFmtId="0" fontId="0" fillId="0" borderId="103" xfId="0" applyBorder="1"/>
    <xf numFmtId="0" fontId="1" fillId="0" borderId="104" xfId="4" applyFont="1" applyBorder="1" applyAlignment="1">
      <alignment wrapText="1"/>
    </xf>
    <xf numFmtId="0" fontId="2" fillId="0" borderId="105" xfId="4" applyBorder="1" applyAlignment="1">
      <alignment wrapText="1"/>
    </xf>
    <xf numFmtId="3" fontId="1" fillId="8" borderId="106" xfId="0" applyNumberFormat="1" applyFont="1" applyFill="1" applyBorder="1" applyAlignment="1" applyProtection="1">
      <alignment horizontal="center" vertical="center" wrapText="1"/>
      <protection locked="0"/>
    </xf>
    <xf numFmtId="3" fontId="1" fillId="8" borderId="104" xfId="0" applyNumberFormat="1" applyFont="1" applyFill="1" applyBorder="1" applyAlignment="1" applyProtection="1">
      <alignment horizontal="center" vertical="center" wrapText="1"/>
      <protection locked="0"/>
    </xf>
    <xf numFmtId="0" fontId="26" fillId="16" borderId="12" xfId="0" applyFont="1" applyFill="1" applyBorder="1" applyAlignment="1">
      <alignment horizontal="center" vertical="center" textRotation="90" wrapText="1"/>
    </xf>
    <xf numFmtId="0" fontId="26" fillId="16" borderId="10" xfId="0" applyFont="1" applyFill="1" applyBorder="1" applyAlignment="1">
      <alignment horizontal="center" vertical="center" textRotation="90" wrapText="1"/>
    </xf>
    <xf numFmtId="0" fontId="26" fillId="16" borderId="107" xfId="0" applyFont="1" applyFill="1" applyBorder="1" applyAlignment="1">
      <alignment horizontal="center" vertical="center" textRotation="90" wrapText="1"/>
    </xf>
  </cellXfs>
  <cellStyles count="16">
    <cellStyle name="Comma" xfId="1" builtinId="3"/>
    <cellStyle name="Normal" xfId="0" builtinId="0"/>
    <cellStyle name="Normal 2" xfId="2" xr:uid="{00000000-0005-0000-0000-000002000000}"/>
    <cellStyle name="Normal 3" xfId="6" xr:uid="{00000000-0005-0000-0000-000003000000}"/>
    <cellStyle name="Normal 4" xfId="9" xr:uid="{00000000-0005-0000-0000-000004000000}"/>
    <cellStyle name="Normal 5" xfId="10" xr:uid="{00000000-0005-0000-0000-000005000000}"/>
    <cellStyle name="Normal 6" xfId="13" xr:uid="{00000000-0005-0000-0000-000006000000}"/>
    <cellStyle name="Normal 7" xfId="15" xr:uid="{00000000-0005-0000-0000-000007000000}"/>
    <cellStyle name="Normal_BE" xfId="3" xr:uid="{00000000-0005-0000-0000-000008000000}"/>
    <cellStyle name="Normal_Visa statistics" xfId="4" xr:uid="{00000000-0005-0000-0000-000009000000}"/>
    <cellStyle name="Normalny 2" xfId="8" xr:uid="{00000000-0005-0000-0000-00000A000000}"/>
    <cellStyle name="Per cent" xfId="5" builtinId="5"/>
    <cellStyle name="Percent 2" xfId="7" xr:uid="{00000000-0005-0000-0000-00000C000000}"/>
    <cellStyle name="Prozent 2" xfId="12" xr:uid="{00000000-0005-0000-0000-00000D000000}"/>
    <cellStyle name="Standard 2" xfId="11" xr:uid="{00000000-0005-0000-0000-00000E000000}"/>
    <cellStyle name="Standard 2 2" xfId="14" xr:uid="{00000000-0005-0000-0000-00000F000000}"/>
  </cellStyles>
  <dxfs count="167">
    <dxf>
      <border>
        <left/>
        <bottom/>
      </border>
    </dxf>
    <dxf>
      <border>
        <left/>
        <bottom/>
      </border>
    </dxf>
    <dxf>
      <border>
        <left/>
        <bottom/>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border>
        <right style="thin">
          <color theme="6" tint="-0.499984740745262"/>
        </right>
      </border>
    </dxf>
    <dxf>
      <numFmt numFmtId="3" formatCode="#,##0"/>
    </dxf>
    <dxf>
      <numFmt numFmtId="3" formatCode="#,##0"/>
    </dxf>
    <dxf>
      <numFmt numFmtId="3" formatCode="#,##0"/>
    </dxf>
    <dxf>
      <numFmt numFmtId="3" formatCode="#,##0"/>
    </dxf>
    <dxf>
      <alignment wrapText="1" readingOrder="0"/>
    </dxf>
    <dxf>
      <alignment wrapText="1" readingOrder="0"/>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right/>
      </border>
    </dxf>
    <dxf>
      <border>
        <top style="double">
          <color theme="6" tint="-0.499984740745262"/>
        </top>
      </border>
    </dxf>
    <dxf>
      <border>
        <top style="double">
          <color theme="6" tint="-0.499984740745262"/>
        </top>
      </border>
    </dxf>
    <dxf>
      <border>
        <top style="double">
          <color theme="6" tint="-0.499984740745262"/>
        </top>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bottom style="double">
          <color theme="6" tint="-0.499984740745262"/>
        </bottom>
      </border>
    </dxf>
    <dxf>
      <border>
        <right/>
      </border>
    </dxf>
    <dxf>
      <border>
        <right/>
      </border>
    </dxf>
    <dxf>
      <border>
        <left style="thin">
          <color theme="6" tint="-0.499984740745262"/>
        </left>
        <right style="thin">
          <color theme="6" tint="-0.499984740745262"/>
        </right>
        <top style="thin">
          <color theme="6" tint="-0.499984740745262"/>
        </top>
        <bottom style="thin">
          <color theme="6" tint="-0.499984740745262"/>
        </bottom>
      </border>
    </dxf>
    <dxf>
      <numFmt numFmtId="3" formatCode="#,##0"/>
    </dxf>
    <dxf>
      <font>
        <color rgb="FFFFFFFF"/>
      </font>
      <fill>
        <patternFill patternType="solid">
          <fgColor rgb="FF76933C"/>
          <bgColor rgb="FF76933C"/>
        </patternFill>
      </fill>
    </dxf>
    <dxf>
      <alignment wrapText="1" readingOrder="0"/>
    </dxf>
    <dxf>
      <border>
        <top style="double">
          <color theme="6" tint="-0.499984740745262"/>
        </top>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thin">
          <color theme="6" tint="-0.499984740745262"/>
        </bottom>
      </border>
    </dxf>
    <dxf>
      <border>
        <bottom style="thin">
          <color theme="6" tint="-0.499984740745262"/>
        </bottom>
      </border>
    </dxf>
    <dxf>
      <border>
        <bottom style="thin">
          <color theme="6" tint="-0.499984740745262"/>
        </bottom>
      </border>
    </dxf>
    <dxf>
      <border>
        <left style="thin">
          <color theme="6" tint="-0.499984740745262"/>
        </left>
        <right style="thin">
          <color theme="6" tint="-0.499984740745262"/>
        </right>
        <top style="thin">
          <color theme="6" tint="-0.499984740745262"/>
        </top>
        <bottom style="thin">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alignment wrapText="1" readingOrder="0"/>
    </dxf>
    <dxf>
      <border>
        <bottom style="medium">
          <color indexed="64"/>
        </bottom>
      </border>
    </dxf>
    <dxf>
      <border>
        <right style="thin">
          <color theme="6" tint="-0.499984740745262"/>
        </right>
      </border>
    </dxf>
    <dxf>
      <border>
        <right style="thin">
          <color theme="6" tint="-0.499984740745262"/>
        </right>
      </border>
    </dxf>
    <dxf>
      <fill>
        <patternFill patternType="solid">
          <bgColor theme="6" tint="0.59999389629810485"/>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249977111117893"/>
        </bottom>
      </border>
    </dxf>
    <dxf>
      <border>
        <bottom style="double">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border>
        <bottom/>
      </border>
    </dxf>
    <dxf>
      <border>
        <bottom/>
      </border>
    </dxf>
    <dxf>
      <fill>
        <patternFill>
          <bgColor theme="6" tint="0.59999389629810485"/>
        </patternFill>
      </fill>
    </dxf>
    <dxf>
      <border>
        <right style="thin">
          <color theme="6" tint="-0.499984740745262"/>
        </right>
      </border>
    </dxf>
    <dxf>
      <border>
        <right style="thin">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right/>
        <top/>
      </border>
    </dxf>
    <dxf>
      <border>
        <left/>
        <right/>
        <top/>
      </border>
    </dxf>
    <dxf>
      <border>
        <left/>
        <right/>
        <top/>
      </border>
    </dxf>
    <dxf>
      <font>
        <color theme="0"/>
      </font>
    </dxf>
    <dxf>
      <font>
        <b/>
      </font>
    </dxf>
    <dxf>
      <font>
        <b/>
      </font>
    </dxf>
    <dxf>
      <fill>
        <patternFill>
          <bgColor theme="0"/>
        </patternFill>
      </fill>
    </dxf>
    <dxf>
      <fill>
        <patternFill>
          <bgColor theme="0"/>
        </patternFill>
      </fill>
    </dxf>
    <dxf>
      <fill>
        <patternFill>
          <bgColor theme="0"/>
        </patternFill>
      </fill>
    </dxf>
    <dxf>
      <font>
        <color rgb="FFFFFFFF"/>
      </font>
      <fill>
        <patternFill patternType="solid">
          <fgColor rgb="FF76933C"/>
          <bgColor rgb="FF76933C"/>
        </patternFill>
      </fill>
    </dxf>
    <dxf>
      <border>
        <left/>
        <right/>
        <top/>
        <bottom/>
      </border>
    </dxf>
    <dxf>
      <border>
        <left/>
        <right/>
        <top/>
        <bottom/>
      </border>
    </dxf>
    <dxf>
      <border>
        <left/>
        <right/>
        <top/>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border>
        <bottom style="medium">
          <color indexed="64"/>
        </bottom>
      </border>
    </dxf>
    <dxf>
      <numFmt numFmtId="3" formatCode="#,##0"/>
    </dxf>
    <dxf>
      <numFmt numFmtId="3" formatCode="#,##0"/>
    </dxf>
    <dxf>
      <numFmt numFmtId="3" formatCode="#,##0"/>
    </dxf>
    <dxf>
      <numFmt numFmtId="3" formatCode="#,##0"/>
    </dxf>
    <dxf>
      <numFmt numFmtId="3" formatCode="#,##0"/>
    </dxf>
    <dxf>
      <numFmt numFmtId="3" formatCode="#,##0"/>
    </dxf>
    <dxf>
      <border>
        <right style="medium">
          <color theme="6" tint="-0.499984740745262"/>
        </right>
      </border>
    </dxf>
    <dxf>
      <border>
        <right style="medium">
          <color theme="6" tint="-0.499984740745262"/>
        </right>
      </border>
    </dxf>
    <dxf>
      <border>
        <right style="medium">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top style="thin">
          <color theme="6" tint="-0.499984740745262"/>
        </top>
        <bottom style="thin">
          <color theme="6" tint="-0.499984740745262"/>
        </bottom>
      </border>
    </dxf>
    <dxf>
      <border>
        <right style="medium">
          <color theme="6" tint="-0.499984740745262"/>
        </right>
        <top style="medium">
          <color theme="6" tint="-0.499984740745262"/>
        </top>
      </border>
    </dxf>
    <dxf>
      <border>
        <right style="medium">
          <color theme="6" tint="-0.499984740745262"/>
        </right>
        <top style="medium">
          <color theme="6" tint="-0.499984740745262"/>
        </top>
      </border>
    </dxf>
    <dxf>
      <fill>
        <patternFill>
          <bgColor theme="6" tint="0.39997558519241921"/>
        </patternFill>
      </fill>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ont>
        <color auto="1"/>
      </font>
    </dxf>
    <dxf>
      <fill>
        <patternFill>
          <bgColor theme="0"/>
        </patternFill>
      </fill>
    </dxf>
    <dxf>
      <font>
        <color theme="0"/>
      </font>
    </dxf>
    <dxf>
      <fill>
        <patternFill patternType="solid">
          <bgColor theme="6" tint="-0.249977111117893"/>
        </patternFill>
      </fill>
    </dxf>
    <dxf>
      <border>
        <left style="medium">
          <color indexed="64"/>
        </left>
        <right style="medium">
          <color indexed="64"/>
        </right>
        <top style="medium">
          <color indexed="64"/>
        </top>
        <bottom style="medium">
          <color indexed="64"/>
        </bottom>
      </border>
    </dxf>
    <dxf>
      <alignment wrapText="1" readingOrder="0"/>
    </dxf>
    <dxf>
      <border>
        <top style="thin">
          <color rgb="FFEBF1DE"/>
        </top>
        <bottom style="thin">
          <color rgb="FFEBF1DE"/>
        </bottom>
      </border>
    </dxf>
    <dxf>
      <border>
        <top style="thin">
          <color rgb="FFEBF1DE"/>
        </top>
        <bottom style="thin">
          <color rgb="FFEBF1DE"/>
        </bottom>
      </border>
    </dxf>
    <dxf>
      <fill>
        <patternFill patternType="solid">
          <fgColor rgb="FFEBF1DE"/>
          <bgColor rgb="FFEBF1DE"/>
        </patternFill>
      </fill>
      <border>
        <bottom style="thin">
          <color rgb="FF9BBB59"/>
        </bottom>
      </border>
    </dxf>
    <dxf>
      <font>
        <color rgb="FFFFFFFF"/>
      </font>
      <fill>
        <patternFill patternType="solid">
          <fgColor rgb="FFC4D79B"/>
          <bgColor rgb="FFC4D79B"/>
        </patternFill>
      </fill>
      <border>
        <bottom style="thin">
          <color rgb="FFEBF1DE"/>
        </bottom>
        <horizontal style="thin">
          <color rgb="FFC4D79B"/>
        </horizontal>
      </border>
    </dxf>
    <dxf>
      <border>
        <bottom style="thin">
          <color rgb="FFD8E4BC"/>
        </bottom>
      </border>
    </dxf>
    <dxf>
      <font>
        <b/>
        <color rgb="FF000000"/>
      </font>
      <fill>
        <patternFill patternType="solid">
          <fgColor rgb="FFD9D9D9"/>
          <bgColor rgb="FFD9D9D9"/>
        </patternFill>
      </fill>
    </dxf>
    <dxf>
      <font>
        <b/>
        <color rgb="FFFFFFFF"/>
      </font>
      <fill>
        <patternFill patternType="solid">
          <fgColor rgb="FFC4D79B"/>
          <bgColor rgb="FFC4D79B"/>
        </patternFill>
      </fill>
    </dxf>
    <dxf>
      <font>
        <b/>
        <color rgb="FFFFFFFF"/>
      </font>
    </dxf>
    <dxf>
      <border>
        <left style="thin">
          <color rgb="FF76933C"/>
        </left>
        <right style="thin">
          <color rgb="FF76933C"/>
        </right>
      </border>
    </dxf>
    <dxf>
      <border>
        <top style="thin">
          <color rgb="FF76933C"/>
        </top>
        <bottom style="thin">
          <color rgb="FF76933C"/>
        </bottom>
        <horizontal style="thin">
          <color rgb="FF76933C"/>
        </horizontal>
      </border>
    </dxf>
    <dxf>
      <font>
        <b/>
        <color rgb="FF000000"/>
      </font>
      <border>
        <top style="double">
          <color rgb="FF76933C"/>
        </top>
      </border>
    </dxf>
    <dxf>
      <font>
        <color rgb="FFFFFFFF"/>
      </font>
      <fill>
        <patternFill patternType="solid">
          <fgColor rgb="FF76933C"/>
          <bgColor rgb="FF76933C"/>
        </patternFill>
      </fill>
      <border>
        <horizontal style="thin">
          <color rgb="FF76933C"/>
        </horizontal>
      </border>
    </dxf>
    <dxf>
      <font>
        <color rgb="FF000000"/>
      </font>
      <border>
        <horizontal style="thin">
          <color rgb="FFEBF1DE"/>
        </horizontal>
      </border>
    </dxf>
  </dxfs>
  <tableStyles count="1" defaultTableStyle="TableStyleMedium2" defaultPivotStyle="PivotStyleLight16">
    <tableStyle name="PivotStyleMedium4 2" table="0" count="13" xr9:uid="{00000000-0011-0000-FFFF-FFFF00000000}">
      <tableStyleElement type="wholeTable" dxfId="166"/>
      <tableStyleElement type="headerRow" dxfId="165"/>
      <tableStyleElement type="totalRow" dxfId="164"/>
      <tableStyleElement type="firstRowStripe" dxfId="163"/>
      <tableStyleElement type="firstColumnStripe" dxfId="162"/>
      <tableStyleElement type="firstHeaderCell" dxfId="161"/>
      <tableStyleElement type="firstSubtotalRow" dxfId="160"/>
      <tableStyleElement type="secondSubtotalRow" dxfId="159"/>
      <tableStyleElement type="firstColumnSubheading" dxfId="158"/>
      <tableStyleElement type="firstRowSubheading" dxfId="157"/>
      <tableStyleElement type="secondRowSubheading" dxfId="156"/>
      <tableStyleElement type="pageFieldLabels" dxfId="155"/>
      <tableStyleElement type="pageFieldValues" dxfId="154"/>
    </tableStyle>
  </tableStyles>
  <colors>
    <mruColors>
      <color rgb="FF99FF66"/>
      <color rgb="FFFFFF99"/>
      <color rgb="FFFFFF00"/>
      <color rgb="FFCCFF33"/>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HWARZ Guido (HOME)" refreshedDate="43622.56118449074" createdVersion="4" refreshedVersion="6" recordCount="1900" xr:uid="{00000000-000A-0000-FFFF-FFFF1F000000}">
  <cacheSource type="worksheet">
    <worksheetSource ref="A1:S1901" sheet="Data for consulates"/>
  </cacheSource>
  <cacheFields count="19">
    <cacheField name="Schengen State" numFmtId="0">
      <sharedItems containsBlank="1" count="35">
        <s v="Austria"/>
        <s v="Belgium"/>
        <s v="Czech Republic"/>
        <s v="Denmark"/>
        <s v="Estonia"/>
        <s v="Finland"/>
        <s v="France"/>
        <s v="Germany"/>
        <s v="Greece"/>
        <s v="Hungary"/>
        <s v="Iceland"/>
        <s v="Italy"/>
        <s v="Latvia"/>
        <s v="Lithuania"/>
        <s v="Luxembourg"/>
        <s v="Malta"/>
        <s v="Netherlands"/>
        <s v="Norway"/>
        <s v="Poland"/>
        <s v="Portugal"/>
        <s v="Slovakia"/>
        <s v="Slovenia"/>
        <s v="Spain"/>
        <s v="Sweden"/>
        <s v="Switzerland"/>
        <m u="1"/>
        <s v="FR" u="1"/>
        <s v="ES" u="1"/>
        <s v="NL" u="1"/>
        <s v="PT" u="1"/>
        <s v="FI" u="1"/>
        <s v="DE" u="1"/>
        <s v="HU" u="1"/>
        <s v="BE" u="1"/>
        <s v="LT" u="1"/>
      </sharedItems>
    </cacheField>
    <cacheField name="Country where consulate is located" numFmtId="0">
      <sharedItems containsBlank="1" count="195">
        <s v="ALBANIA"/>
        <s v="ALGERIA"/>
        <s v="ARGENTINA"/>
        <s v="AUSTRALIA"/>
        <s v="AZERBAIJAN"/>
        <s v="BOSNIA AND HERZEGOVINA"/>
        <s v="BRAZIL"/>
        <s v="BULGARIA"/>
        <s v="CANADA"/>
        <s v="CHILE"/>
        <s v="CHINA"/>
        <s v="COLOMBIA"/>
        <s v="CROATIA"/>
        <s v="CUBA"/>
        <s v="CYPRUS"/>
        <s v="EGYPT"/>
        <s v="ETHIOPIA"/>
        <s v="GERMANY"/>
        <s v="HONG KONG S.A.R."/>
        <s v="INDIA"/>
        <s v="INDONESIA"/>
        <s v="IRAN"/>
        <s v="IRELAND"/>
        <s v="ISRAEL"/>
        <s v="JAPAN"/>
        <s v="JORDAN"/>
        <s v="KAZAKHSTAN"/>
        <s v="KENYA"/>
        <s v="KUWAIT"/>
        <s v="LEBANON"/>
        <s v="MALAYSIA"/>
        <s v="MEXICO"/>
        <s v="MOROCCO"/>
        <s v="NIGERIA"/>
        <s v="NORTH MACEDONIA"/>
        <s v="PAKISTAN"/>
        <s v="PERU"/>
        <s v="PHILIPPINES"/>
        <s v="ROMANIA"/>
        <s v="RUSSIAN FEDERATION"/>
        <s v="SAUDI ARABIA"/>
        <s v="SENEGAL"/>
        <s v="SERBIA"/>
        <s v="SLOVAKIA"/>
        <s v="SLOVENIA"/>
        <s v="SOUTH AFRICA"/>
        <s v="SOUTH KOREA"/>
        <s v="SYRIA"/>
        <s v="TAIWAN"/>
        <s v="THAILAND"/>
        <s v="TUNISIA"/>
        <s v="TURKEY"/>
        <s v="UKRAINE"/>
        <s v="UNITED ARAB EMIRATES"/>
        <s v="UNITED KINGDOM"/>
        <s v="USA"/>
        <s v="VENEZUELA"/>
        <s v="VIETNAM"/>
        <s v="ANGOLA"/>
        <s v="AUSTRIA"/>
        <s v="BELGIUM"/>
        <s v="BURKINA FASO"/>
        <s v="BURUNDI"/>
        <s v="CAMEROON"/>
        <s v="CONGO (DEMOCRATIC REPUBLIC)"/>
        <s v="COTE D'IVOIRE"/>
        <s v="CZECH REPUBLIC"/>
        <s v="FINLAND"/>
        <s v="FRANCE"/>
        <s v="GREECE"/>
        <s v="HUNGARY"/>
        <s v="ITALY"/>
        <s v="JAMAICA"/>
        <s v="NETHERLANDS"/>
        <s v="PANAMA"/>
        <s v="POLAND"/>
        <s v="PORTUGAL"/>
        <s v="QATAR"/>
        <s v="RWANDA"/>
        <s v="SINGAPORE"/>
        <s v="SPAIN"/>
        <s v="SWITZERLAND"/>
        <s v="TANZANIA"/>
        <s v="UGANDA"/>
        <s v="AFGHANISTAN"/>
        <s v="ARMENIA"/>
        <s v="BELARUS"/>
        <s v="GEORGIA"/>
        <s v="GHANA"/>
        <s v="IRAQ"/>
        <s v="MOLDOVA"/>
        <s v="MONGOLIA"/>
        <s v="NORTH KOREA"/>
        <s v="SWEDEN"/>
        <s v="UZBEKISTAN"/>
        <s v="ZAMBIA"/>
        <s v="BANGLADESH"/>
        <s v="DENMARK"/>
        <s v="ICELAND"/>
        <s v="LATVIA"/>
        <s v="MALI"/>
        <s v="NORWAY"/>
        <s v="ESTONIA"/>
        <s v="KOSOVO"/>
        <s v="LITHUANIA"/>
        <s v="MOZAMBIQUE"/>
        <s v="NAMIBIA"/>
        <s v="NEPAL"/>
        <s v="BAHRAIN"/>
        <s v="BENIN"/>
        <s v="BOLIVIA"/>
        <s v="CAMBODIA"/>
        <s v="CENTRAL AFRICAN REPUBLIC"/>
        <s v="CHAD"/>
        <s v="COMOROS"/>
        <s v="CONGO (BRAZZAVILLE)"/>
        <s v="DJIBOUTI"/>
        <s v="DOMINICAN REPUBLIC"/>
        <s v="ECUADOR"/>
        <s v="EQUATORIAL GUINEA"/>
        <s v="FIJI"/>
        <s v="GABON"/>
        <s v="GUATEMALA"/>
        <s v="GUINEA"/>
        <s v="HAITI"/>
        <s v="LAOS"/>
        <s v="MADAGASCAR"/>
        <s v="MALTA"/>
        <s v="MAURITANIA"/>
        <s v="MAURITIUS"/>
        <s v="MONACO"/>
        <s v="MYANMAR"/>
        <s v="NEW ZEALAND"/>
        <s v="NICARAGUA"/>
        <s v="NIGER"/>
        <s v="OMAN"/>
        <s v="PARAGUAY"/>
        <s v="SAINT LUCIA"/>
        <s v="SEYCHELLES"/>
        <s v="SRI LANKA"/>
        <s v="SUDAN"/>
        <s v="SURINAME"/>
        <s v="TOGO"/>
        <s v="URUGUAY"/>
        <s v="VANUATU"/>
        <s v="ZIMBABWE"/>
        <s v="BOTSWANA"/>
        <s v="COSTA RICA"/>
        <s v="EL SALVADOR"/>
        <s v="HONDURAS"/>
        <s v="KYRGYZSTAN"/>
        <s v="MONTENEGRO"/>
        <s v="PALESTINIAN AUTHORITY"/>
        <s v="TAJIKISTAN"/>
        <s v="TRINIDAD AND TOBAGO"/>
        <s v="TURKMENISTAN"/>
        <s v="LIBYA"/>
        <s v="ERITREA"/>
        <s v="SAN MARINO"/>
        <s v="LUXEMBOURG"/>
        <s v="MALAWI"/>
        <s v="SOUTH SUDAN"/>
        <s v="CAPE VERDE"/>
        <s v="GUINEA-BISSAU"/>
        <s v="MACAO S.A.R."/>
        <s v="SAO TOME AND PRINCIPE"/>
        <s v="TIMOR-LESTE"/>
        <s v="ANDORRA"/>
        <s v="LIBERIA"/>
        <m u="1"/>
        <s v="PUERTO RICO" u="1"/>
        <s v="KOREA, REPUBLIC OF" u="1"/>
        <s v="TAIWAN, PROVINCE OF CHINA" u="1"/>
        <s v="PALESTINE" u="1"/>
        <s v="KOREA (REPUBLIC)" u="1"/>
        <s v="HOLY SEE (VATICAN CITY STATE)" u="1"/>
        <s v="LIBYAN ARAB JAMAHIRIYA" u="1"/>
        <s v="IRAN, ISLAMIC REPUBLIC OF" u="1"/>
        <s v="MOLDOVA, REPUBLIC OF" u="1"/>
        <s v="CONGO" u="1"/>
        <s v="KOREA (DEMOCRATIC PEOPLE'S REPUBLIC)" u="1"/>
        <s v="SYRIAN ARAB REPUBLIC" u="1"/>
        <s v="TANZANIA, UNITED REPUBLIC OF" u="1"/>
        <s v="PAPUA NEW GUINEA" u="1"/>
        <s v="LAO PEOPLE'S DEMOCRATIC REPUBLIC" u="1"/>
        <s v="MACAO, S.A.R." u="1"/>
        <s v="MACAO" u="1"/>
        <s v="BRUNEI" u="1"/>
        <s v="BHUTAN" u="1"/>
        <s v="FORMER YUGOSLAV REPUBLIC OF MACEDONIA" u="1"/>
        <s v="CONGO, THE DEMOCRATIC REPUBLIC OF THE" u="1"/>
        <s v="HOLY SEE" u="1"/>
        <s v="YEMEN" u="1"/>
        <s v="KOREA, DEMOCRATIC PEOPLE'S REPUBLIC OF" u="1"/>
        <s v="VIET NAM" u="1"/>
      </sharedItems>
    </cacheField>
    <cacheField name="Consulate" numFmtId="0">
      <sharedItems/>
    </cacheField>
    <cacheField name="Airport transit visas (ATVs) applied for " numFmtId="0">
      <sharedItems containsString="0" containsBlank="1" containsNumber="1" containsInteger="1" minValue="1" maxValue="645"/>
    </cacheField>
    <cacheField name=" ATVs issued (including multiple)" numFmtId="0">
      <sharedItems containsString="0" containsBlank="1" containsNumber="1" containsInteger="1" minValue="0" maxValue="625"/>
    </cacheField>
    <cacheField name="Multiple ATVs issued" numFmtId="0">
      <sharedItems containsString="0" containsBlank="1" containsNumber="1" containsInteger="1" minValue="0" maxValue="175"/>
    </cacheField>
    <cacheField name="ATVs not issued " numFmtId="0">
      <sharedItems containsString="0" containsBlank="1" containsNumber="1" containsInteger="1" minValue="0" maxValue="94"/>
    </cacheField>
    <cacheField name="Not issued rate for ATVs" numFmtId="164">
      <sharedItems containsBlank="1" containsMixedTypes="1" containsNumber="1" minValue="0" maxValue="1.6666666666666667"/>
    </cacheField>
    <cacheField name="Uniform visas applied for" numFmtId="0">
      <sharedItems containsString="0" containsBlank="1" containsNumber="1" containsInteger="1" minValue="0" maxValue="541080"/>
    </cacheField>
    <cacheField name="Total  uniform visas issued (including MEV) _x000a_" numFmtId="0">
      <sharedItems containsString="0" containsBlank="1" containsNumber="1" containsInteger="1" minValue="0" maxValue="538601"/>
    </cacheField>
    <cacheField name="Multiple entry uniform visas (MEVs) issued" numFmtId="0">
      <sharedItems containsString="0" containsBlank="1" containsNumber="1" containsInteger="1" minValue="0" maxValue="536467"/>
    </cacheField>
    <cacheField name="Share of MEVs on total number of uniform visas issued" numFmtId="164">
      <sharedItems containsBlank="1" containsMixedTypes="1" containsNumber="1" minValue="0" maxValue="61.466666666666669"/>
    </cacheField>
    <cacheField name="Total LTVs issued" numFmtId="0">
      <sharedItems containsString="0" containsBlank="1" containsNumber="1" containsInteger="1" minValue="0" maxValue="25058"/>
    </cacheField>
    <cacheField name="Uniform visas not issued" numFmtId="0">
      <sharedItems containsString="0" containsBlank="1" containsNumber="1" containsInteger="1" minValue="0" maxValue="123565"/>
    </cacheField>
    <cacheField name="Not issued rate for uniform visas" numFmtId="164">
      <sharedItems containsBlank="1" containsMixedTypes="1" containsNumber="1" minValue="0" maxValue="1"/>
    </cacheField>
    <cacheField name="Total ATVs and uniform visas applied for" numFmtId="3">
      <sharedItems containsMixedTypes="1" containsNumber="1" containsInteger="1" minValue="1" maxValue="541080"/>
    </cacheField>
    <cacheField name="Total ATVs and uniform visas issued  (including multiple ATVs, MEVs and LTVs) " numFmtId="3">
      <sharedItems containsMixedTypes="1" containsNumber="1" containsInteger="1" minValue="1" maxValue="538659"/>
    </cacheField>
    <cacheField name="Total ATVs and uniform visas not issued" numFmtId="3">
      <sharedItems containsMixedTypes="1" containsNumber="1" containsInteger="1" minValue="1" maxValue="123565"/>
    </cacheField>
    <cacheField name="Not issued rate for ATVs and uniform visas " numFmtId="164">
      <sharedItems containsMixedTypes="1" containsNumber="1" minValue="3.9218762255863204E-4"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00">
  <r>
    <x v="0"/>
    <x v="0"/>
    <s v="TIRANA"/>
    <m/>
    <m/>
    <m/>
    <m/>
    <s v=""/>
    <n v="62"/>
    <n v="32"/>
    <n v="10"/>
    <n v="0.3125"/>
    <n v="21"/>
    <n v="9"/>
    <n v="0.14516129032258066"/>
    <n v="62"/>
    <n v="53"/>
    <n v="9"/>
    <n v="0.14516129032258066"/>
  </r>
  <r>
    <x v="0"/>
    <x v="1"/>
    <s v="ALGIERS"/>
    <m/>
    <m/>
    <m/>
    <m/>
    <s v=""/>
    <n v="2481"/>
    <n v="1658"/>
    <n v="1461"/>
    <n v="0.88118214716525933"/>
    <n v="1"/>
    <n v="822"/>
    <n v="0.33131801692865781"/>
    <n v="2481"/>
    <n v="1659"/>
    <n v="822"/>
    <n v="0.33131801692865781"/>
  </r>
  <r>
    <x v="0"/>
    <x v="2"/>
    <s v="BUENOS AIRES"/>
    <m/>
    <m/>
    <m/>
    <m/>
    <s v=""/>
    <n v="16"/>
    <n v="16"/>
    <n v="16"/>
    <n v="1"/>
    <n v="0"/>
    <n v="0"/>
    <n v="0"/>
    <n v="16"/>
    <n v="16"/>
    <s v=""/>
    <s v=""/>
  </r>
  <r>
    <x v="0"/>
    <x v="3"/>
    <s v="CANBERRA"/>
    <m/>
    <m/>
    <m/>
    <m/>
    <s v=""/>
    <n v="2776"/>
    <n v="2653"/>
    <n v="989"/>
    <n v="0.3727855258198266"/>
    <n v="1"/>
    <n v="122"/>
    <n v="4.3948126801152738E-2"/>
    <n v="2776"/>
    <n v="2654"/>
    <n v="122"/>
    <n v="4.3948126801152738E-2"/>
  </r>
  <r>
    <x v="0"/>
    <x v="4"/>
    <s v="BAKU"/>
    <n v="1"/>
    <n v="1"/>
    <n v="1"/>
    <n v="0"/>
    <n v="0"/>
    <n v="1976"/>
    <n v="1895"/>
    <n v="1769"/>
    <n v="0.93350923482849602"/>
    <n v="2"/>
    <n v="79"/>
    <n v="3.9979757085020245E-2"/>
    <n v="1977"/>
    <n v="1898"/>
    <n v="79"/>
    <n v="3.9959534648457258E-2"/>
  </r>
  <r>
    <x v="0"/>
    <x v="5"/>
    <s v="SARAJEVO"/>
    <m/>
    <m/>
    <m/>
    <m/>
    <s v=""/>
    <n v="616"/>
    <n v="615"/>
    <n v="615"/>
    <n v="1"/>
    <n v="0"/>
    <n v="1"/>
    <n v="1.6233766233766235E-3"/>
    <n v="616"/>
    <n v="615"/>
    <n v="1"/>
    <n v="1.6233766233766235E-3"/>
  </r>
  <r>
    <x v="0"/>
    <x v="6"/>
    <s v="BRASILIA"/>
    <m/>
    <m/>
    <m/>
    <m/>
    <s v=""/>
    <n v="37"/>
    <n v="37"/>
    <n v="36"/>
    <n v="0.97297297297297303"/>
    <n v="0"/>
    <n v="0"/>
    <n v="0"/>
    <n v="37"/>
    <n v="37"/>
    <s v=""/>
    <s v=""/>
  </r>
  <r>
    <x v="0"/>
    <x v="7"/>
    <s v="SOFIA"/>
    <m/>
    <m/>
    <m/>
    <m/>
    <s v=""/>
    <n v="217"/>
    <n v="199"/>
    <n v="162"/>
    <n v="0.81407035175879394"/>
    <n v="13"/>
    <n v="5"/>
    <n v="2.3041474654377881E-2"/>
    <n v="217"/>
    <n v="212"/>
    <n v="5"/>
    <n v="2.3041474654377881E-2"/>
  </r>
  <r>
    <x v="0"/>
    <x v="8"/>
    <s v="OTTAWA"/>
    <m/>
    <m/>
    <m/>
    <m/>
    <s v=""/>
    <n v="686"/>
    <n v="659"/>
    <n v="107"/>
    <n v="0.16236722306525037"/>
    <n v="1"/>
    <n v="26"/>
    <n v="3.7900874635568516E-2"/>
    <n v="686"/>
    <n v="660"/>
    <n v="26"/>
    <n v="3.7900874635568516E-2"/>
  </r>
  <r>
    <x v="0"/>
    <x v="9"/>
    <s v="SANTIAGO DE CHILE"/>
    <m/>
    <m/>
    <m/>
    <m/>
    <s v=""/>
    <n v="22"/>
    <n v="22"/>
    <n v="17"/>
    <n v="0.77272727272727271"/>
    <n v="0"/>
    <n v="0"/>
    <n v="0"/>
    <n v="22"/>
    <n v="22"/>
    <s v=""/>
    <s v=""/>
  </r>
  <r>
    <x v="0"/>
    <x v="10"/>
    <s v="BEIJING"/>
    <n v="1"/>
    <n v="1"/>
    <n v="0"/>
    <n v="0"/>
    <n v="0"/>
    <n v="36365"/>
    <n v="35764"/>
    <n v="1125"/>
    <n v="3.1456212951571409E-2"/>
    <n v="4"/>
    <n v="597"/>
    <n v="1.6416884366836245E-2"/>
    <n v="36366"/>
    <n v="35769"/>
    <n v="597"/>
    <n v="1.6416432931859428E-2"/>
  </r>
  <r>
    <x v="0"/>
    <x v="10"/>
    <s v="SHANGHAI"/>
    <m/>
    <m/>
    <m/>
    <m/>
    <s v=""/>
    <n v="45037"/>
    <n v="44636"/>
    <n v="3442"/>
    <n v="7.7112644502195543E-2"/>
    <n v="0"/>
    <n v="401"/>
    <n v="8.9037902169327443E-3"/>
    <n v="45037"/>
    <n v="44636"/>
    <n v="401"/>
    <n v="8.9037902169327443E-3"/>
  </r>
  <r>
    <x v="0"/>
    <x v="11"/>
    <s v="BOGOTA"/>
    <m/>
    <m/>
    <m/>
    <m/>
    <s v=""/>
    <n v="19"/>
    <n v="16"/>
    <n v="16"/>
    <n v="1"/>
    <n v="0"/>
    <n v="3"/>
    <n v="0.15789473684210525"/>
    <n v="19"/>
    <n v="16"/>
    <n v="3"/>
    <n v="0.15789473684210525"/>
  </r>
  <r>
    <x v="0"/>
    <x v="12"/>
    <s v="ZAGREB"/>
    <m/>
    <m/>
    <m/>
    <m/>
    <s v=""/>
    <n v="261"/>
    <n v="224"/>
    <n v="235"/>
    <n v="1.0491071428571428"/>
    <n v="23"/>
    <n v="14"/>
    <n v="5.3639846743295021E-2"/>
    <n v="261"/>
    <n v="247"/>
    <n v="14"/>
    <n v="5.3639846743295021E-2"/>
  </r>
  <r>
    <x v="0"/>
    <x v="13"/>
    <s v="HAVANA"/>
    <m/>
    <m/>
    <m/>
    <m/>
    <s v=""/>
    <n v="521"/>
    <n v="490"/>
    <n v="128"/>
    <n v="0.26122448979591839"/>
    <n v="0"/>
    <n v="31"/>
    <n v="5.9500959692898273E-2"/>
    <n v="521"/>
    <n v="490"/>
    <n v="31"/>
    <n v="5.9500959692898273E-2"/>
  </r>
  <r>
    <x v="0"/>
    <x v="14"/>
    <s v="NICOSIA"/>
    <m/>
    <m/>
    <m/>
    <m/>
    <s v=""/>
    <n v="494"/>
    <n v="485"/>
    <n v="332"/>
    <n v="0.68453608247422681"/>
    <n v="4"/>
    <n v="5"/>
    <n v="1.0121457489878543E-2"/>
    <n v="494"/>
    <n v="489"/>
    <n v="5"/>
    <n v="1.0121457489878543E-2"/>
  </r>
  <r>
    <x v="0"/>
    <x v="15"/>
    <s v="CAIRO"/>
    <m/>
    <m/>
    <m/>
    <m/>
    <s v=""/>
    <n v="4993"/>
    <n v="4132"/>
    <n v="2872"/>
    <n v="0.69506292352371735"/>
    <n v="39"/>
    <n v="822"/>
    <n v="0.16463048267574604"/>
    <n v="4993"/>
    <n v="4171"/>
    <n v="822"/>
    <n v="0.16463048267574604"/>
  </r>
  <r>
    <x v="0"/>
    <x v="16"/>
    <s v="ADDIS ABEBA"/>
    <m/>
    <m/>
    <m/>
    <m/>
    <s v=""/>
    <n v="670"/>
    <n v="638"/>
    <n v="108"/>
    <n v="0.16927899686520376"/>
    <n v="9"/>
    <n v="23"/>
    <n v="3.4328358208955224E-2"/>
    <n v="670"/>
    <n v="647"/>
    <n v="23"/>
    <n v="3.4328358208955224E-2"/>
  </r>
  <r>
    <x v="0"/>
    <x v="17"/>
    <s v="MUNICH"/>
    <m/>
    <m/>
    <m/>
    <m/>
    <s v=""/>
    <n v="111"/>
    <n v="106"/>
    <n v="96"/>
    <n v="0.90566037735849059"/>
    <n v="3"/>
    <n v="2"/>
    <n v="1.8018018018018018E-2"/>
    <n v="111"/>
    <n v="109"/>
    <n v="2"/>
    <n v="1.8018018018018018E-2"/>
  </r>
  <r>
    <x v="0"/>
    <x v="18"/>
    <s v="HONG KONG"/>
    <m/>
    <m/>
    <m/>
    <m/>
    <s v=""/>
    <n v="495"/>
    <n v="493"/>
    <n v="98"/>
    <n v="0.19878296146044624"/>
    <n v="0"/>
    <n v="2"/>
    <n v="4.0404040404040404E-3"/>
    <n v="495"/>
    <n v="493"/>
    <n v="2"/>
    <n v="4.0404040404040404E-3"/>
  </r>
  <r>
    <x v="0"/>
    <x v="19"/>
    <s v="NEW DELHI"/>
    <m/>
    <m/>
    <m/>
    <m/>
    <s v=""/>
    <n v="36820"/>
    <n v="34792"/>
    <n v="34812"/>
    <n v="1.0005748447919063"/>
    <n v="26"/>
    <n v="2002"/>
    <n v="5.4372623574144484E-2"/>
    <n v="36820"/>
    <n v="34818"/>
    <n v="2002"/>
    <n v="5.4372623574144484E-2"/>
  </r>
  <r>
    <x v="0"/>
    <x v="20"/>
    <s v="JAKARTA"/>
    <m/>
    <m/>
    <m/>
    <m/>
    <s v=""/>
    <n v="6345"/>
    <n v="6325"/>
    <n v="668"/>
    <n v="0.10561264822134388"/>
    <n v="0"/>
    <n v="20"/>
    <n v="3.1520882584712374E-3"/>
    <n v="6345"/>
    <n v="6325"/>
    <n v="20"/>
    <n v="3.1520882584712374E-3"/>
  </r>
  <r>
    <x v="0"/>
    <x v="21"/>
    <s v="TEHERAN"/>
    <m/>
    <m/>
    <m/>
    <m/>
    <s v=""/>
    <n v="9179"/>
    <n v="5327"/>
    <n v="1051"/>
    <n v="0.19729678993805144"/>
    <n v="160"/>
    <n v="3692"/>
    <n v="0.40222246432073211"/>
    <n v="9179"/>
    <n v="5487"/>
    <n v="3692"/>
    <n v="0.40222246432073211"/>
  </r>
  <r>
    <x v="0"/>
    <x v="22"/>
    <s v="DUBLIN"/>
    <m/>
    <m/>
    <m/>
    <m/>
    <s v=""/>
    <n v="575"/>
    <n v="574"/>
    <n v="121"/>
    <n v="0.21080139372822299"/>
    <n v="0"/>
    <n v="1"/>
    <n v="1.7391304347826088E-3"/>
    <n v="575"/>
    <n v="574"/>
    <n v="1"/>
    <n v="1.7391304347826088E-3"/>
  </r>
  <r>
    <x v="0"/>
    <x v="23"/>
    <s v="TEL AVIV"/>
    <n v="1"/>
    <n v="1"/>
    <n v="0"/>
    <n v="0"/>
    <n v="0"/>
    <n v="641"/>
    <n v="592"/>
    <n v="127"/>
    <n v="0.21452702702702703"/>
    <n v="3"/>
    <n v="46"/>
    <n v="7.1762870514820595E-2"/>
    <n v="642"/>
    <n v="596"/>
    <n v="46"/>
    <n v="7.1651090342679122E-2"/>
  </r>
  <r>
    <x v="0"/>
    <x v="24"/>
    <s v="TOKYO"/>
    <m/>
    <m/>
    <m/>
    <m/>
    <s v=""/>
    <n v="543"/>
    <n v="543"/>
    <n v="38"/>
    <n v="6.9981583793738492E-2"/>
    <n v="0"/>
    <n v="0"/>
    <n v="0"/>
    <n v="543"/>
    <n v="543"/>
    <s v=""/>
    <s v=""/>
  </r>
  <r>
    <x v="0"/>
    <x v="25"/>
    <s v="AMMAN"/>
    <n v="1"/>
    <n v="1"/>
    <n v="0"/>
    <n v="0"/>
    <n v="0"/>
    <n v="3779"/>
    <n v="3232"/>
    <n v="984"/>
    <n v="0.30445544554455445"/>
    <n v="32"/>
    <n v="515"/>
    <n v="0.13627943900502779"/>
    <n v="3780"/>
    <n v="3265"/>
    <n v="515"/>
    <n v="0.13624338624338625"/>
  </r>
  <r>
    <x v="0"/>
    <x v="26"/>
    <s v="ASTANA"/>
    <n v="1"/>
    <n v="1"/>
    <n v="0"/>
    <n v="0"/>
    <n v="0"/>
    <n v="6698"/>
    <n v="6559"/>
    <n v="683"/>
    <n v="0.10413172739746912"/>
    <n v="2"/>
    <n v="137"/>
    <n v="2.0453866825918186E-2"/>
    <n v="6699"/>
    <n v="6562"/>
    <n v="137"/>
    <n v="2.0450813554261829E-2"/>
  </r>
  <r>
    <x v="0"/>
    <x v="27"/>
    <s v="NAIROBI"/>
    <m/>
    <m/>
    <m/>
    <m/>
    <s v=""/>
    <n v="1390"/>
    <n v="1131"/>
    <n v="152"/>
    <n v="0.134394341290893"/>
    <n v="6"/>
    <n v="253"/>
    <n v="0.18201438848920864"/>
    <n v="1390"/>
    <n v="1137"/>
    <n v="253"/>
    <n v="0.18201438848920864"/>
  </r>
  <r>
    <x v="0"/>
    <x v="28"/>
    <s v="KUWAIT"/>
    <m/>
    <m/>
    <m/>
    <m/>
    <s v=""/>
    <n v="10502"/>
    <n v="9933"/>
    <n v="8865"/>
    <n v="0.89247961340984594"/>
    <n v="189"/>
    <n v="380"/>
    <n v="3.6183584079223008E-2"/>
    <n v="10502"/>
    <n v="10122"/>
    <n v="380"/>
    <n v="3.6183584079223008E-2"/>
  </r>
  <r>
    <x v="0"/>
    <x v="29"/>
    <s v="BEIRUT"/>
    <m/>
    <m/>
    <m/>
    <m/>
    <s v=""/>
    <n v="3007"/>
    <n v="2842"/>
    <n v="921"/>
    <n v="0.32406755805770582"/>
    <n v="26"/>
    <n v="139"/>
    <n v="4.6225473894246756E-2"/>
    <n v="3007"/>
    <n v="2868"/>
    <n v="139"/>
    <n v="4.6225473894246756E-2"/>
  </r>
  <r>
    <x v="0"/>
    <x v="30"/>
    <s v="KUALA LUMPUR"/>
    <m/>
    <m/>
    <m/>
    <m/>
    <s v=""/>
    <n v="653"/>
    <n v="604"/>
    <n v="197"/>
    <n v="0.32615894039735099"/>
    <n v="0"/>
    <n v="49"/>
    <n v="7.5038284839203676E-2"/>
    <n v="653"/>
    <n v="604"/>
    <n v="49"/>
    <n v="7.5038284839203676E-2"/>
  </r>
  <r>
    <x v="0"/>
    <x v="31"/>
    <s v="MEXICO CITY"/>
    <m/>
    <m/>
    <m/>
    <m/>
    <s v=""/>
    <n v="38"/>
    <n v="38"/>
    <n v="38"/>
    <n v="1"/>
    <n v="0"/>
    <n v="0"/>
    <n v="0"/>
    <n v="38"/>
    <n v="38"/>
    <s v=""/>
    <s v=""/>
  </r>
  <r>
    <x v="0"/>
    <x v="32"/>
    <s v="RABAT"/>
    <m/>
    <m/>
    <m/>
    <m/>
    <s v=""/>
    <n v="984"/>
    <n v="632"/>
    <n v="152"/>
    <n v="0.24050632911392406"/>
    <n v="2"/>
    <n v="350"/>
    <n v="0.35569105691056913"/>
    <n v="984"/>
    <n v="634"/>
    <n v="350"/>
    <n v="0.35569105691056913"/>
  </r>
  <r>
    <x v="0"/>
    <x v="33"/>
    <s v="ABUJA"/>
    <m/>
    <m/>
    <m/>
    <m/>
    <s v=""/>
    <n v="1933"/>
    <n v="950"/>
    <n v="147"/>
    <n v="0.15473684210526314"/>
    <n v="90"/>
    <n v="893"/>
    <n v="0.46197620279358509"/>
    <n v="1933"/>
    <n v="1040"/>
    <n v="893"/>
    <n v="0.46197620279358509"/>
  </r>
  <r>
    <x v="0"/>
    <x v="34"/>
    <s v="SKOPJE"/>
    <m/>
    <m/>
    <m/>
    <m/>
    <s v=""/>
    <n v="1274"/>
    <n v="15"/>
    <n v="922"/>
    <n v="61.466666666666669"/>
    <n v="918"/>
    <n v="341"/>
    <n v="0.26766091051805335"/>
    <n v="1274"/>
    <n v="933"/>
    <n v="341"/>
    <n v="0.26766091051805335"/>
  </r>
  <r>
    <x v="0"/>
    <x v="35"/>
    <s v="ISLAMABAD"/>
    <m/>
    <m/>
    <m/>
    <m/>
    <s v=""/>
    <n v="1179"/>
    <n v="626"/>
    <n v="78"/>
    <n v="0.12460063897763578"/>
    <n v="1"/>
    <n v="552"/>
    <n v="0.4681933842239186"/>
    <n v="1179"/>
    <n v="627"/>
    <n v="552"/>
    <n v="0.4681933842239186"/>
  </r>
  <r>
    <x v="0"/>
    <x v="36"/>
    <s v="LIMA"/>
    <m/>
    <m/>
    <m/>
    <m/>
    <s v=""/>
    <n v="12"/>
    <n v="12"/>
    <n v="12"/>
    <n v="1"/>
    <n v="0"/>
    <n v="0"/>
    <n v="0"/>
    <n v="12"/>
    <n v="12"/>
    <s v=""/>
    <s v=""/>
  </r>
  <r>
    <x v="0"/>
    <x v="37"/>
    <s v="MANILA"/>
    <m/>
    <m/>
    <m/>
    <m/>
    <s v=""/>
    <n v="4601"/>
    <n v="4224"/>
    <n v="4224"/>
    <n v="1"/>
    <n v="0"/>
    <n v="377"/>
    <n v="8.1938708976309504E-2"/>
    <n v="4601"/>
    <n v="4224"/>
    <n v="377"/>
    <n v="8.1938708976309504E-2"/>
  </r>
  <r>
    <x v="0"/>
    <x v="38"/>
    <s v="BUCHAREST"/>
    <m/>
    <m/>
    <m/>
    <m/>
    <s v=""/>
    <n v="256"/>
    <n v="237"/>
    <n v="69"/>
    <n v="0.29113924050632911"/>
    <n v="0"/>
    <n v="19"/>
    <n v="7.421875E-2"/>
    <n v="256"/>
    <n v="237"/>
    <n v="19"/>
    <n v="7.421875E-2"/>
  </r>
  <r>
    <x v="0"/>
    <x v="39"/>
    <s v="MOSCOW"/>
    <n v="1"/>
    <n v="1"/>
    <n v="1"/>
    <n v="0"/>
    <n v="0"/>
    <n v="40262"/>
    <n v="39429"/>
    <n v="29637"/>
    <n v="0.75165487331659442"/>
    <n v="136"/>
    <n v="697"/>
    <n v="1.7311608961303463E-2"/>
    <n v="40263"/>
    <n v="39566"/>
    <n v="697"/>
    <n v="1.7311178998087574E-2"/>
  </r>
  <r>
    <x v="0"/>
    <x v="40"/>
    <s v="RIYADH"/>
    <n v="1"/>
    <n v="1"/>
    <n v="1"/>
    <n v="0"/>
    <n v="0"/>
    <n v="13244"/>
    <n v="9179"/>
    <n v="12148"/>
    <n v="1.3234557141300796"/>
    <n v="3713"/>
    <n v="352"/>
    <n v="2.6578073089700997E-2"/>
    <n v="13245"/>
    <n v="12893"/>
    <n v="352"/>
    <n v="2.65760664401661E-2"/>
  </r>
  <r>
    <x v="0"/>
    <x v="41"/>
    <s v="DAKAR"/>
    <m/>
    <m/>
    <m/>
    <m/>
    <s v=""/>
    <n v="1157"/>
    <n v="535"/>
    <n v="126"/>
    <n v="0.23551401869158878"/>
    <n v="0"/>
    <n v="622"/>
    <n v="0.53759723422644767"/>
    <n v="1157"/>
    <n v="535"/>
    <n v="622"/>
    <n v="0.53759723422644767"/>
  </r>
  <r>
    <x v="0"/>
    <x v="42"/>
    <s v="BELGRADE"/>
    <m/>
    <m/>
    <m/>
    <m/>
    <s v=""/>
    <n v="540"/>
    <n v="519"/>
    <n v="421"/>
    <n v="0.81117533718689783"/>
    <n v="0"/>
    <n v="21"/>
    <n v="3.888888888888889E-2"/>
    <n v="540"/>
    <n v="519"/>
    <n v="21"/>
    <n v="3.888888888888889E-2"/>
  </r>
  <r>
    <x v="0"/>
    <x v="43"/>
    <s v="BRATISLAVA"/>
    <m/>
    <m/>
    <m/>
    <m/>
    <s v=""/>
    <n v="33"/>
    <n v="31"/>
    <n v="27"/>
    <n v="0.87096774193548387"/>
    <n v="1"/>
    <n v="1"/>
    <n v="3.0303030303030304E-2"/>
    <n v="33"/>
    <n v="32"/>
    <n v="1"/>
    <n v="3.0303030303030304E-2"/>
  </r>
  <r>
    <x v="0"/>
    <x v="44"/>
    <s v="LJUBLJANA"/>
    <m/>
    <m/>
    <m/>
    <m/>
    <s v=""/>
    <n v="25"/>
    <n v="25"/>
    <n v="25"/>
    <n v="1"/>
    <n v="0"/>
    <n v="0"/>
    <n v="0"/>
    <n v="25"/>
    <n v="25"/>
    <s v=""/>
    <s v=""/>
  </r>
  <r>
    <x v="0"/>
    <x v="45"/>
    <s v="PRETORIA"/>
    <n v="3"/>
    <n v="3"/>
    <n v="3"/>
    <n v="0"/>
    <n v="0"/>
    <n v="6412"/>
    <n v="5615"/>
    <n v="6255"/>
    <n v="1.1139804096170971"/>
    <n v="668"/>
    <n v="129"/>
    <n v="2.0118527760449159E-2"/>
    <n v="6415"/>
    <n v="6286"/>
    <n v="129"/>
    <n v="2.0109119251753703E-2"/>
  </r>
  <r>
    <x v="0"/>
    <x v="46"/>
    <s v="SEOUL"/>
    <m/>
    <m/>
    <m/>
    <m/>
    <s v=""/>
    <n v="188"/>
    <n v="183"/>
    <n v="172"/>
    <n v="0.93989071038251371"/>
    <n v="0"/>
    <n v="5"/>
    <n v="2.6595744680851064E-2"/>
    <n v="188"/>
    <n v="183"/>
    <n v="5"/>
    <n v="2.6595744680851064E-2"/>
  </r>
  <r>
    <x v="0"/>
    <x v="47"/>
    <s v="DAMASCUS"/>
    <m/>
    <m/>
    <m/>
    <m/>
    <s v=""/>
    <n v="231"/>
    <n v="222"/>
    <n v="61"/>
    <n v="0.2747747747747748"/>
    <n v="9"/>
    <n v="0"/>
    <n v="0"/>
    <n v="231"/>
    <n v="231"/>
    <s v=""/>
    <s v=""/>
  </r>
  <r>
    <x v="0"/>
    <x v="48"/>
    <s v="TAIPEI"/>
    <m/>
    <m/>
    <m/>
    <m/>
    <s v=""/>
    <n v="154"/>
    <n v="150"/>
    <n v="143"/>
    <n v="0.95333333333333337"/>
    <n v="0"/>
    <n v="4"/>
    <n v="2.5974025974025976E-2"/>
    <n v="154"/>
    <n v="150"/>
    <n v="4"/>
    <n v="2.5974025974025976E-2"/>
  </r>
  <r>
    <x v="0"/>
    <x v="49"/>
    <s v="BANGKOK"/>
    <m/>
    <m/>
    <m/>
    <m/>
    <s v=""/>
    <n v="21487"/>
    <n v="21174"/>
    <n v="21173"/>
    <n v="0.99995277226787571"/>
    <n v="0"/>
    <n v="313"/>
    <n v="1.4566947456601666E-2"/>
    <n v="21487"/>
    <n v="21174"/>
    <n v="313"/>
    <n v="1.4566947456601666E-2"/>
  </r>
  <r>
    <x v="0"/>
    <x v="50"/>
    <s v="TUNIS"/>
    <m/>
    <m/>
    <m/>
    <m/>
    <s v=""/>
    <n v="1947"/>
    <n v="1415"/>
    <n v="619"/>
    <n v="0.43745583038869257"/>
    <n v="2"/>
    <n v="530"/>
    <n v="0.27221366204417052"/>
    <n v="1947"/>
    <n v="1417"/>
    <n v="530"/>
    <n v="0.27221366204417052"/>
  </r>
  <r>
    <x v="0"/>
    <x v="51"/>
    <s v="ANKARA"/>
    <n v="1"/>
    <n v="1"/>
    <n v="0"/>
    <n v="0"/>
    <n v="0"/>
    <n v="5308"/>
    <n v="5300"/>
    <n v="562"/>
    <n v="0.1060377358490566"/>
    <n v="2"/>
    <n v="6"/>
    <n v="1.1303692539562924E-3"/>
    <n v="5309"/>
    <n v="5303"/>
    <n v="6"/>
    <n v="1.130156338293464E-3"/>
  </r>
  <r>
    <x v="0"/>
    <x v="51"/>
    <s v="ISTANBUL"/>
    <m/>
    <m/>
    <m/>
    <m/>
    <s v=""/>
    <n v="13202"/>
    <n v="10813"/>
    <n v="7983"/>
    <n v="0.73827799870526223"/>
    <n v="7"/>
    <n v="2382"/>
    <n v="0.18042720799878806"/>
    <n v="13202"/>
    <n v="10820"/>
    <n v="2382"/>
    <n v="0.18042720799878806"/>
  </r>
  <r>
    <x v="0"/>
    <x v="52"/>
    <s v="KYIV"/>
    <n v="1"/>
    <n v="1"/>
    <n v="0"/>
    <n v="0"/>
    <n v="0"/>
    <n v="1697"/>
    <n v="1640"/>
    <n v="1092"/>
    <n v="0.6658536585365854"/>
    <n v="4"/>
    <n v="53"/>
    <n v="3.1231585150265175E-2"/>
    <n v="1698"/>
    <n v="1645"/>
    <n v="53"/>
    <n v="3.1213191990577149E-2"/>
  </r>
  <r>
    <x v="0"/>
    <x v="53"/>
    <s v="ABU DHABI"/>
    <n v="1"/>
    <n v="1"/>
    <n v="0"/>
    <n v="0"/>
    <n v="0"/>
    <n v="4612"/>
    <n v="3707"/>
    <n v="2723"/>
    <n v="0.73455624494200167"/>
    <n v="30"/>
    <n v="875"/>
    <n v="0.18972246313963573"/>
    <n v="4613"/>
    <n v="3738"/>
    <n v="875"/>
    <n v="0.18968133535660092"/>
  </r>
  <r>
    <x v="0"/>
    <x v="54"/>
    <s v="LONDON"/>
    <n v="1"/>
    <n v="1"/>
    <n v="0"/>
    <n v="0"/>
    <n v="0"/>
    <n v="3162"/>
    <n v="2940"/>
    <n v="1401"/>
    <n v="0.47653061224489796"/>
    <n v="34"/>
    <n v="188"/>
    <n v="5.9456040480708412E-2"/>
    <n v="3163"/>
    <n v="2975"/>
    <n v="188"/>
    <n v="5.9437243123616819E-2"/>
  </r>
  <r>
    <x v="0"/>
    <x v="55"/>
    <s v="LOS ANGELES, CA"/>
    <m/>
    <m/>
    <m/>
    <m/>
    <s v=""/>
    <n v="738"/>
    <n v="711"/>
    <n v="709"/>
    <n v="0.99718706047819972"/>
    <n v="0"/>
    <n v="27"/>
    <n v="3.6585365853658534E-2"/>
    <n v="738"/>
    <n v="711"/>
    <n v="27"/>
    <n v="3.6585365853658534E-2"/>
  </r>
  <r>
    <x v="0"/>
    <x v="55"/>
    <s v="NEW YORK, NY"/>
    <m/>
    <m/>
    <m/>
    <m/>
    <s v=""/>
    <n v="1007"/>
    <n v="950"/>
    <n v="628"/>
    <n v="0.66105263157894734"/>
    <n v="2"/>
    <n v="55"/>
    <n v="5.461767626613704E-2"/>
    <n v="1007"/>
    <n v="952"/>
    <n v="55"/>
    <n v="5.461767626613704E-2"/>
  </r>
  <r>
    <x v="0"/>
    <x v="55"/>
    <s v="WASHINGTON, DC"/>
    <m/>
    <m/>
    <m/>
    <m/>
    <s v=""/>
    <n v="474"/>
    <n v="460"/>
    <n v="460"/>
    <n v="1"/>
    <n v="2"/>
    <n v="12"/>
    <n v="2.5316455696202531E-2"/>
    <n v="474"/>
    <n v="462"/>
    <n v="12"/>
    <n v="2.5316455696202531E-2"/>
  </r>
  <r>
    <x v="0"/>
    <x v="56"/>
    <s v="CARACAS"/>
    <m/>
    <m/>
    <m/>
    <m/>
    <s v=""/>
    <n v="4"/>
    <n v="4"/>
    <n v="2"/>
    <n v="0.5"/>
    <n v="0"/>
    <n v="0"/>
    <n v="0"/>
    <n v="4"/>
    <n v="4"/>
    <s v=""/>
    <s v=""/>
  </r>
  <r>
    <x v="0"/>
    <x v="57"/>
    <s v="HANOI"/>
    <m/>
    <m/>
    <m/>
    <m/>
    <s v=""/>
    <n v="1985"/>
    <n v="1887"/>
    <n v="640"/>
    <n v="0.33916269210386857"/>
    <n v="2"/>
    <n v="96"/>
    <n v="4.8362720403022669E-2"/>
    <n v="1985"/>
    <n v="1889"/>
    <n v="96"/>
    <n v="4.8362720403022669E-2"/>
  </r>
  <r>
    <x v="1"/>
    <x v="1"/>
    <s v="ALGIERS"/>
    <m/>
    <m/>
    <m/>
    <m/>
    <s v=""/>
    <n v="6901"/>
    <n v="3802"/>
    <n v="2007"/>
    <n v="0.52788006312467117"/>
    <n v="307"/>
    <n v="2480"/>
    <n v="0.35936820750615855"/>
    <n v="6901"/>
    <n v="4109"/>
    <n v="2480"/>
    <n v="0.35936820750615855"/>
  </r>
  <r>
    <x v="1"/>
    <x v="58"/>
    <s v="LUANDA"/>
    <n v="2"/>
    <m/>
    <m/>
    <m/>
    <n v="0"/>
    <n v="1909"/>
    <n v="1045"/>
    <n v="554"/>
    <n v="0.53014354066985647"/>
    <n v="1"/>
    <n v="788"/>
    <n v="0.41278156102671554"/>
    <n v="1911"/>
    <n v="1046"/>
    <n v="788"/>
    <n v="0.41234955520669808"/>
  </r>
  <r>
    <x v="1"/>
    <x v="2"/>
    <s v="BUENOS AIRES"/>
    <m/>
    <m/>
    <m/>
    <m/>
    <s v=""/>
    <n v="12"/>
    <n v="10"/>
    <n v="6"/>
    <n v="0.6"/>
    <m/>
    <m/>
    <n v="0"/>
    <n v="12"/>
    <n v="10"/>
    <s v=""/>
    <s v=""/>
  </r>
  <r>
    <x v="1"/>
    <x v="3"/>
    <s v="CANBERRA"/>
    <m/>
    <m/>
    <m/>
    <m/>
    <s v=""/>
    <n v="260"/>
    <n v="231"/>
    <n v="75"/>
    <n v="0.32467532467532467"/>
    <m/>
    <n v="7"/>
    <n v="2.6923076923076925E-2"/>
    <n v="260"/>
    <n v="231"/>
    <n v="7"/>
    <n v="2.6923076923076925E-2"/>
  </r>
  <r>
    <x v="1"/>
    <x v="59"/>
    <s v="VIENNA"/>
    <m/>
    <m/>
    <m/>
    <m/>
    <s v=""/>
    <n v="1"/>
    <n v="1"/>
    <n v="1"/>
    <n v="1"/>
    <m/>
    <m/>
    <n v="0"/>
    <n v="1"/>
    <n v="1"/>
    <s v=""/>
    <s v=""/>
  </r>
  <r>
    <x v="1"/>
    <x v="60"/>
    <s v="BRUSSELS"/>
    <m/>
    <m/>
    <m/>
    <m/>
    <m/>
    <n v="26"/>
    <n v="23"/>
    <n v="10"/>
    <n v="0.43478260869565216"/>
    <m/>
    <m/>
    <n v="0"/>
    <n v="26"/>
    <n v="23"/>
    <s v=""/>
    <s v=""/>
  </r>
  <r>
    <x v="1"/>
    <x v="6"/>
    <s v="SAO PAULO"/>
    <m/>
    <m/>
    <m/>
    <m/>
    <s v=""/>
    <n v="38"/>
    <n v="23"/>
    <n v="16"/>
    <n v="0.69565217391304346"/>
    <m/>
    <n v="7"/>
    <n v="0.18421052631578946"/>
    <n v="38"/>
    <n v="23"/>
    <n v="7"/>
    <n v="0.18421052631578946"/>
  </r>
  <r>
    <x v="1"/>
    <x v="7"/>
    <s v="SOFIA"/>
    <m/>
    <m/>
    <m/>
    <m/>
    <s v=""/>
    <n v="83"/>
    <n v="72"/>
    <n v="38"/>
    <n v="0.52777777777777779"/>
    <m/>
    <n v="4"/>
    <n v="4.8192771084337352E-2"/>
    <n v="83"/>
    <n v="72"/>
    <n v="4"/>
    <n v="4.8192771084337352E-2"/>
  </r>
  <r>
    <x v="1"/>
    <x v="61"/>
    <s v="OUAGADOUGOU"/>
    <m/>
    <m/>
    <m/>
    <m/>
    <s v=""/>
    <n v="2790"/>
    <n v="2064"/>
    <n v="906"/>
    <n v="0.43895348837209303"/>
    <n v="1"/>
    <n v="550"/>
    <n v="0.1971326164874552"/>
    <n v="2790"/>
    <n v="2065"/>
    <n v="550"/>
    <n v="0.1971326164874552"/>
  </r>
  <r>
    <x v="1"/>
    <x v="62"/>
    <s v="BUJUMBURA"/>
    <m/>
    <m/>
    <m/>
    <m/>
    <s v=""/>
    <n v="3547"/>
    <n v="2320"/>
    <n v="323"/>
    <n v="0.13922413793103447"/>
    <n v="4"/>
    <n v="796"/>
    <n v="0.22441499859035804"/>
    <n v="3547"/>
    <n v="2324"/>
    <n v="796"/>
    <n v="0.22441499859035804"/>
  </r>
  <r>
    <x v="1"/>
    <x v="63"/>
    <s v="YAONDE"/>
    <n v="1"/>
    <m/>
    <m/>
    <m/>
    <n v="0"/>
    <n v="4349"/>
    <n v="2493"/>
    <n v="967"/>
    <n v="0.38788608102687527"/>
    <m/>
    <n v="1540"/>
    <n v="0.35410439181421016"/>
    <n v="4350"/>
    <n v="2493"/>
    <n v="1540"/>
    <n v="0.35402298850574715"/>
  </r>
  <r>
    <x v="1"/>
    <x v="8"/>
    <s v="MONTREAL"/>
    <m/>
    <m/>
    <m/>
    <m/>
    <s v=""/>
    <n v="750"/>
    <n v="519"/>
    <n v="96"/>
    <n v="0.18497109826589594"/>
    <n v="5"/>
    <n v="138"/>
    <n v="0.184"/>
    <n v="750"/>
    <n v="524"/>
    <n v="138"/>
    <n v="0.184"/>
  </r>
  <r>
    <x v="1"/>
    <x v="9"/>
    <s v="SANTIAGO DE CHILE"/>
    <m/>
    <m/>
    <m/>
    <m/>
    <s v=""/>
    <n v="68"/>
    <n v="44"/>
    <n v="32"/>
    <n v="0.72727272727272729"/>
    <n v="1"/>
    <n v="9"/>
    <n v="0.13235294117647059"/>
    <n v="68"/>
    <n v="45"/>
    <n v="9"/>
    <n v="0.13235294117647059"/>
  </r>
  <r>
    <x v="1"/>
    <x v="10"/>
    <s v="BEIJING"/>
    <m/>
    <m/>
    <m/>
    <m/>
    <s v=""/>
    <n v="26525"/>
    <n v="25595"/>
    <n v="10276"/>
    <n v="0.40148466497362767"/>
    <n v="4"/>
    <n v="777"/>
    <n v="2.9293119698397738E-2"/>
    <n v="26525"/>
    <n v="25599"/>
    <n v="777"/>
    <n v="2.9293119698397738E-2"/>
  </r>
  <r>
    <x v="1"/>
    <x v="10"/>
    <s v="GUANGZHOU (CANTON)"/>
    <m/>
    <m/>
    <m/>
    <m/>
    <s v=""/>
    <n v="5685"/>
    <n v="5476"/>
    <n v="1236"/>
    <n v="0.22571219868517164"/>
    <m/>
    <n v="192"/>
    <n v="3.3773087071240104E-2"/>
    <n v="5685"/>
    <n v="5476"/>
    <n v="192"/>
    <n v="3.3773087071240104E-2"/>
  </r>
  <r>
    <x v="1"/>
    <x v="10"/>
    <s v="SHANGHAI"/>
    <n v="2"/>
    <n v="1"/>
    <m/>
    <n v="1"/>
    <n v="0.5"/>
    <n v="7365"/>
    <n v="7045"/>
    <n v="2224"/>
    <n v="0.3156848828956707"/>
    <m/>
    <n v="225"/>
    <n v="3.0549898167006109E-2"/>
    <n v="7367"/>
    <n v="7046"/>
    <n v="226"/>
    <n v="3.0677344916519616E-2"/>
  </r>
  <r>
    <x v="1"/>
    <x v="11"/>
    <s v="BOGOTA"/>
    <m/>
    <m/>
    <m/>
    <m/>
    <s v=""/>
    <n v="16"/>
    <n v="14"/>
    <n v="12"/>
    <n v="0.8571428571428571"/>
    <m/>
    <m/>
    <n v="0"/>
    <n v="16"/>
    <n v="14"/>
    <s v=""/>
    <s v=""/>
  </r>
  <r>
    <x v="1"/>
    <x v="64"/>
    <s v="KINSHASA"/>
    <n v="2"/>
    <n v="1"/>
    <m/>
    <m/>
    <n v="0"/>
    <n v="2289"/>
    <n v="1634"/>
    <n v="482"/>
    <n v="0.29498164014687883"/>
    <m/>
    <n v="1643"/>
    <n v="0.71778069025775448"/>
    <n v="2291"/>
    <n v="1635"/>
    <n v="1643"/>
    <n v="0.71715408118725443"/>
  </r>
  <r>
    <x v="1"/>
    <x v="64"/>
    <s v="LUBUMBASHI"/>
    <m/>
    <m/>
    <m/>
    <m/>
    <s v=""/>
    <n v="83"/>
    <n v="59"/>
    <n v="16"/>
    <n v="0.2711864406779661"/>
    <m/>
    <n v="72"/>
    <n v="0.86746987951807231"/>
    <n v="83"/>
    <n v="59"/>
    <n v="72"/>
    <n v="0.86746987951807231"/>
  </r>
  <r>
    <x v="1"/>
    <x v="65"/>
    <s v="ABIDJAN "/>
    <n v="1"/>
    <m/>
    <m/>
    <m/>
    <n v="0"/>
    <n v="2688"/>
    <n v="1624"/>
    <n v="705"/>
    <n v="0.43411330049261082"/>
    <m/>
    <n v="984"/>
    <n v="0.36607142857142855"/>
    <n v="2689"/>
    <n v="1624"/>
    <n v="984"/>
    <n v="0.36593529193008556"/>
  </r>
  <r>
    <x v="1"/>
    <x v="12"/>
    <s v="ZAGREB"/>
    <m/>
    <m/>
    <m/>
    <m/>
    <s v=""/>
    <n v="21"/>
    <n v="16"/>
    <n v="8"/>
    <n v="0.5"/>
    <m/>
    <n v="2"/>
    <n v="9.5238095238095233E-2"/>
    <n v="21"/>
    <n v="16"/>
    <n v="2"/>
    <n v="9.5238095238095233E-2"/>
  </r>
  <r>
    <x v="1"/>
    <x v="13"/>
    <s v="HAVANA"/>
    <m/>
    <m/>
    <m/>
    <m/>
    <s v=""/>
    <n v="1414"/>
    <n v="1127"/>
    <n v="1038"/>
    <n v="0.92102928127772843"/>
    <n v="1"/>
    <n v="174"/>
    <n v="0.12305516265912306"/>
    <n v="1414"/>
    <n v="1128"/>
    <n v="174"/>
    <n v="0.12305516265912306"/>
  </r>
  <r>
    <x v="1"/>
    <x v="66"/>
    <s v="PRAGUE"/>
    <m/>
    <m/>
    <m/>
    <m/>
    <s v=""/>
    <n v="1"/>
    <m/>
    <m/>
    <s v=""/>
    <m/>
    <n v="1"/>
    <n v="1"/>
    <n v="1"/>
    <s v=""/>
    <n v="1"/>
    <n v="1"/>
  </r>
  <r>
    <x v="1"/>
    <x v="15"/>
    <s v="CAIRO"/>
    <m/>
    <m/>
    <m/>
    <m/>
    <s v=""/>
    <n v="3250"/>
    <n v="1946"/>
    <n v="464"/>
    <n v="0.23843782117163412"/>
    <n v="15"/>
    <n v="1111"/>
    <n v="0.34184615384615386"/>
    <n v="3250"/>
    <n v="1961"/>
    <n v="1111"/>
    <n v="0.34184615384615386"/>
  </r>
  <r>
    <x v="1"/>
    <x v="16"/>
    <s v="ADDIS ABEBA"/>
    <m/>
    <m/>
    <m/>
    <m/>
    <s v=""/>
    <n v="1132"/>
    <n v="858"/>
    <n v="450"/>
    <n v="0.52447552447552448"/>
    <n v="28"/>
    <n v="149"/>
    <n v="0.13162544169611307"/>
    <n v="1132"/>
    <n v="886"/>
    <n v="149"/>
    <n v="0.13162544169611307"/>
  </r>
  <r>
    <x v="1"/>
    <x v="67"/>
    <s v="HELSINKI"/>
    <m/>
    <m/>
    <m/>
    <m/>
    <s v=""/>
    <n v="5"/>
    <n v="4"/>
    <n v="1"/>
    <n v="0.25"/>
    <m/>
    <m/>
    <n v="0"/>
    <n v="5"/>
    <n v="4"/>
    <s v=""/>
    <s v=""/>
  </r>
  <r>
    <x v="1"/>
    <x v="68"/>
    <s v="PARIS"/>
    <m/>
    <m/>
    <m/>
    <m/>
    <s v=""/>
    <n v="7"/>
    <n v="5"/>
    <n v="2"/>
    <n v="0.4"/>
    <n v="1"/>
    <m/>
    <n v="0"/>
    <n v="7"/>
    <n v="6"/>
    <s v=""/>
    <s v=""/>
  </r>
  <r>
    <x v="1"/>
    <x v="17"/>
    <s v="BERLIN"/>
    <m/>
    <m/>
    <m/>
    <m/>
    <s v=""/>
    <n v="4"/>
    <n v="3"/>
    <n v="2"/>
    <n v="0.66666666666666663"/>
    <m/>
    <n v="1"/>
    <n v="0.25"/>
    <n v="4"/>
    <n v="3"/>
    <n v="1"/>
    <n v="0.25"/>
  </r>
  <r>
    <x v="1"/>
    <x v="69"/>
    <s v="ATHENS"/>
    <m/>
    <m/>
    <m/>
    <m/>
    <s v=""/>
    <n v="9"/>
    <n v="7"/>
    <n v="3"/>
    <n v="0.42857142857142855"/>
    <n v="1"/>
    <m/>
    <n v="0"/>
    <n v="9"/>
    <n v="8"/>
    <s v=""/>
    <s v=""/>
  </r>
  <r>
    <x v="1"/>
    <x v="18"/>
    <s v="HONG KONG"/>
    <m/>
    <m/>
    <m/>
    <m/>
    <s v=""/>
    <n v="622"/>
    <n v="588"/>
    <n v="420"/>
    <n v="0.7142857142857143"/>
    <m/>
    <n v="23"/>
    <n v="3.6977491961414789E-2"/>
    <n v="622"/>
    <n v="588"/>
    <n v="23"/>
    <n v="3.6977491961414789E-2"/>
  </r>
  <r>
    <x v="1"/>
    <x v="70"/>
    <s v="BUDAPEST"/>
    <m/>
    <m/>
    <m/>
    <m/>
    <s v=""/>
    <n v="4"/>
    <n v="3"/>
    <n v="2"/>
    <n v="0.66666666666666663"/>
    <n v="1"/>
    <m/>
    <n v="0"/>
    <n v="4"/>
    <n v="4"/>
    <s v=""/>
    <s v=""/>
  </r>
  <r>
    <x v="1"/>
    <x v="19"/>
    <s v="MUMBAI"/>
    <m/>
    <m/>
    <m/>
    <m/>
    <s v=""/>
    <n v="19162"/>
    <n v="18360"/>
    <n v="15892"/>
    <n v="0.86557734204793024"/>
    <m/>
    <n v="551"/>
    <n v="2.875482726228995E-2"/>
    <n v="19162"/>
    <n v="18360"/>
    <n v="551"/>
    <n v="2.875482726228995E-2"/>
  </r>
  <r>
    <x v="1"/>
    <x v="19"/>
    <s v="NEW DELHI"/>
    <m/>
    <m/>
    <m/>
    <m/>
    <s v=""/>
    <n v="7117"/>
    <n v="6052"/>
    <n v="4029"/>
    <n v="0.6657303370786517"/>
    <m/>
    <n v="888"/>
    <n v="0.12477167345791766"/>
    <n v="7117"/>
    <n v="6052"/>
    <n v="888"/>
    <n v="0.12477167345791766"/>
  </r>
  <r>
    <x v="1"/>
    <x v="20"/>
    <s v="JAKARTA"/>
    <m/>
    <m/>
    <m/>
    <m/>
    <s v=""/>
    <n v="238"/>
    <n v="224"/>
    <n v="72"/>
    <n v="0.32142857142857145"/>
    <m/>
    <n v="2"/>
    <n v="8.4033613445378148E-3"/>
    <n v="238"/>
    <n v="224"/>
    <n v="2"/>
    <n v="8.4033613445378148E-3"/>
  </r>
  <r>
    <x v="1"/>
    <x v="21"/>
    <s v="TEHERAN"/>
    <n v="3"/>
    <m/>
    <m/>
    <m/>
    <n v="0"/>
    <n v="6306"/>
    <n v="3860"/>
    <n v="796"/>
    <n v="0.20621761658031088"/>
    <n v="139"/>
    <n v="1883"/>
    <n v="0.29860450364732"/>
    <n v="6309"/>
    <n v="3999"/>
    <n v="1883"/>
    <n v="0.29846251386907591"/>
  </r>
  <r>
    <x v="1"/>
    <x v="22"/>
    <s v="DUBLIN"/>
    <m/>
    <m/>
    <m/>
    <m/>
    <s v=""/>
    <n v="763"/>
    <n v="682"/>
    <n v="264"/>
    <n v="0.38709677419354838"/>
    <m/>
    <n v="10"/>
    <n v="1.310615989515072E-2"/>
    <n v="763"/>
    <n v="682"/>
    <n v="10"/>
    <n v="1.310615989515072E-2"/>
  </r>
  <r>
    <x v="1"/>
    <x v="23"/>
    <s v="JERUSALEM"/>
    <m/>
    <m/>
    <m/>
    <m/>
    <s v=""/>
    <n v="760"/>
    <n v="429"/>
    <n v="76"/>
    <n v="0.17715617715617715"/>
    <n v="19"/>
    <n v="267"/>
    <n v="0.35131578947368419"/>
    <n v="760"/>
    <n v="448"/>
    <n v="267"/>
    <n v="0.35131578947368419"/>
  </r>
  <r>
    <x v="1"/>
    <x v="23"/>
    <s v="TEL AVIV"/>
    <n v="1"/>
    <n v="2"/>
    <m/>
    <m/>
    <n v="0"/>
    <n v="97"/>
    <n v="86"/>
    <n v="42"/>
    <n v="0.48837209302325579"/>
    <m/>
    <n v="12"/>
    <n v="0.12371134020618557"/>
    <n v="98"/>
    <n v="88"/>
    <n v="12"/>
    <n v="0.12244897959183673"/>
  </r>
  <r>
    <x v="1"/>
    <x v="71"/>
    <s v="ROME"/>
    <m/>
    <m/>
    <m/>
    <m/>
    <s v=""/>
    <n v="3"/>
    <n v="3"/>
    <n v="2"/>
    <n v="0.66666666666666663"/>
    <m/>
    <m/>
    <n v="0"/>
    <n v="3"/>
    <n v="3"/>
    <s v=""/>
    <s v=""/>
  </r>
  <r>
    <x v="1"/>
    <x v="72"/>
    <s v="KINGSTON"/>
    <m/>
    <m/>
    <m/>
    <m/>
    <s v=""/>
    <n v="1083"/>
    <n v="885"/>
    <n v="312"/>
    <n v="0.35254237288135593"/>
    <m/>
    <n v="70"/>
    <n v="6.4635272391505072E-2"/>
    <n v="1083"/>
    <n v="885"/>
    <n v="70"/>
    <n v="6.4635272391505072E-2"/>
  </r>
  <r>
    <x v="1"/>
    <x v="24"/>
    <s v="TOKYO"/>
    <m/>
    <m/>
    <m/>
    <m/>
    <s v=""/>
    <n v="338"/>
    <n v="311"/>
    <n v="183"/>
    <n v="0.58842443729903537"/>
    <m/>
    <n v="15"/>
    <n v="4.4378698224852069E-2"/>
    <n v="338"/>
    <n v="311"/>
    <n v="15"/>
    <n v="4.4378698224852069E-2"/>
  </r>
  <r>
    <x v="1"/>
    <x v="25"/>
    <s v="AMMAN"/>
    <m/>
    <m/>
    <m/>
    <m/>
    <s v=""/>
    <n v="1903"/>
    <n v="1168"/>
    <n v="441"/>
    <n v="0.37756849315068491"/>
    <n v="39"/>
    <n v="267"/>
    <n v="0.14030478192327903"/>
    <n v="1903"/>
    <n v="1207"/>
    <n v="267"/>
    <n v="0.14030478192327903"/>
  </r>
  <r>
    <x v="1"/>
    <x v="27"/>
    <s v="NAIROBI"/>
    <m/>
    <m/>
    <m/>
    <m/>
    <s v=""/>
    <n v="1651"/>
    <n v="1301"/>
    <n v="511"/>
    <n v="0.39277478862413528"/>
    <n v="42"/>
    <n v="208"/>
    <n v="0.12598425196850394"/>
    <n v="1651"/>
    <n v="1343"/>
    <n v="208"/>
    <n v="0.12598425196850394"/>
  </r>
  <r>
    <x v="1"/>
    <x v="28"/>
    <s v="KUWAIT"/>
    <m/>
    <m/>
    <m/>
    <m/>
    <s v=""/>
    <n v="2177"/>
    <n v="1901"/>
    <n v="1642"/>
    <n v="0.86375591793792739"/>
    <n v="24"/>
    <n v="183"/>
    <n v="8.4060633899862194E-2"/>
    <n v="2177"/>
    <n v="1925"/>
    <n v="183"/>
    <n v="8.4060633899862194E-2"/>
  </r>
  <r>
    <x v="1"/>
    <x v="29"/>
    <s v="BEIRUT"/>
    <m/>
    <m/>
    <m/>
    <m/>
    <s v=""/>
    <n v="3314"/>
    <n v="2175"/>
    <n v="728"/>
    <n v="0.33471264367816089"/>
    <n v="25"/>
    <n v="920"/>
    <n v="0.27761013880506941"/>
    <n v="3314"/>
    <n v="2200"/>
    <n v="920"/>
    <n v="0.27761013880506941"/>
  </r>
  <r>
    <x v="1"/>
    <x v="30"/>
    <s v="KUALA LUMPUR"/>
    <m/>
    <m/>
    <m/>
    <m/>
    <s v=""/>
    <n v="127"/>
    <n v="116"/>
    <n v="35"/>
    <n v="0.30172413793103448"/>
    <m/>
    <n v="18"/>
    <n v="0.14173228346456693"/>
    <n v="127"/>
    <n v="116"/>
    <n v="18"/>
    <n v="0.14173228346456693"/>
  </r>
  <r>
    <x v="1"/>
    <x v="31"/>
    <s v="MEXICO CITY"/>
    <m/>
    <m/>
    <m/>
    <m/>
    <s v=""/>
    <n v="56"/>
    <n v="51"/>
    <n v="35"/>
    <n v="0.68627450980392157"/>
    <m/>
    <m/>
    <n v="0"/>
    <n v="56"/>
    <n v="51"/>
    <s v=""/>
    <s v=""/>
  </r>
  <r>
    <x v="1"/>
    <x v="32"/>
    <s v="CASABLANCA"/>
    <m/>
    <m/>
    <m/>
    <m/>
    <s v=""/>
    <n v="12889"/>
    <n v="5809"/>
    <n v="3066"/>
    <n v="0.52780168703735586"/>
    <n v="3"/>
    <n v="6111"/>
    <n v="0.47412522305842192"/>
    <n v="12889"/>
    <n v="5812"/>
    <n v="6111"/>
    <n v="0.47412522305842192"/>
  </r>
  <r>
    <x v="1"/>
    <x v="32"/>
    <s v="RABAT"/>
    <m/>
    <m/>
    <m/>
    <m/>
    <s v=""/>
    <n v="567"/>
    <n v="513"/>
    <n v="483"/>
    <n v="0.94152046783625731"/>
    <n v="15"/>
    <n v="3"/>
    <n v="5.2910052910052907E-3"/>
    <n v="567"/>
    <n v="528"/>
    <n v="3"/>
    <n v="5.2910052910052907E-3"/>
  </r>
  <r>
    <x v="1"/>
    <x v="73"/>
    <s v="THE HAGUE"/>
    <m/>
    <m/>
    <m/>
    <m/>
    <s v=""/>
    <n v="9"/>
    <n v="5"/>
    <n v="3"/>
    <n v="0.6"/>
    <m/>
    <n v="3"/>
    <n v="0.33333333333333331"/>
    <n v="9"/>
    <n v="5"/>
    <n v="3"/>
    <n v="0.33333333333333331"/>
  </r>
  <r>
    <x v="1"/>
    <x v="33"/>
    <s v="ABUJA"/>
    <n v="11"/>
    <m/>
    <m/>
    <n v="11"/>
    <n v="1"/>
    <n v="3827"/>
    <n v="1898"/>
    <n v="1519"/>
    <n v="0.80031612223393045"/>
    <n v="77"/>
    <n v="1756"/>
    <n v="0.45884504834073686"/>
    <n v="3838"/>
    <n v="1975"/>
    <n v="1767"/>
    <n v="0.46039603960396042"/>
  </r>
  <r>
    <x v="1"/>
    <x v="35"/>
    <s v="ISLAMABAD"/>
    <m/>
    <m/>
    <m/>
    <m/>
    <s v=""/>
    <n v="2813"/>
    <n v="1177"/>
    <n v="225"/>
    <n v="0.19116397621070519"/>
    <n v="34"/>
    <n v="1354"/>
    <n v="0.48133665126199787"/>
    <n v="2813"/>
    <n v="1211"/>
    <n v="1354"/>
    <n v="0.48133665126199787"/>
  </r>
  <r>
    <x v="1"/>
    <x v="74"/>
    <s v="PANAMA CITY"/>
    <m/>
    <m/>
    <m/>
    <m/>
    <s v=""/>
    <n v="11"/>
    <n v="8"/>
    <n v="4"/>
    <n v="0.5"/>
    <m/>
    <n v="3"/>
    <n v="0.27272727272727271"/>
    <n v="11"/>
    <n v="8"/>
    <n v="3"/>
    <n v="0.27272727272727271"/>
  </r>
  <r>
    <x v="1"/>
    <x v="36"/>
    <s v="LIMA"/>
    <m/>
    <m/>
    <m/>
    <m/>
    <s v=""/>
    <n v="107"/>
    <n v="89"/>
    <n v="58"/>
    <n v="0.651685393258427"/>
    <n v="1"/>
    <n v="11"/>
    <n v="0.10280373831775701"/>
    <n v="107"/>
    <n v="90"/>
    <n v="11"/>
    <n v="0.10280373831775701"/>
  </r>
  <r>
    <x v="1"/>
    <x v="37"/>
    <s v="MANILA"/>
    <m/>
    <m/>
    <m/>
    <m/>
    <s v=""/>
    <n v="5882"/>
    <n v="5261"/>
    <n v="2322"/>
    <n v="0.44136095799277703"/>
    <n v="3"/>
    <n v="501"/>
    <n v="8.5175110506630403E-2"/>
    <n v="5882"/>
    <n v="5264"/>
    <n v="501"/>
    <n v="8.5175110506630403E-2"/>
  </r>
  <r>
    <x v="1"/>
    <x v="75"/>
    <s v="WARSAW"/>
    <m/>
    <m/>
    <m/>
    <m/>
    <s v=""/>
    <n v="10"/>
    <n v="5"/>
    <n v="1"/>
    <n v="0.2"/>
    <m/>
    <n v="3"/>
    <n v="0.3"/>
    <n v="10"/>
    <n v="5"/>
    <n v="3"/>
    <n v="0.3"/>
  </r>
  <r>
    <x v="1"/>
    <x v="76"/>
    <s v="LISBON"/>
    <m/>
    <m/>
    <m/>
    <m/>
    <s v=""/>
    <n v="5"/>
    <n v="5"/>
    <m/>
    <n v="0"/>
    <m/>
    <m/>
    <n v="0"/>
    <n v="5"/>
    <n v="5"/>
    <s v=""/>
    <s v=""/>
  </r>
  <r>
    <x v="1"/>
    <x v="77"/>
    <s v="DOHA"/>
    <m/>
    <m/>
    <m/>
    <m/>
    <s v=""/>
    <n v="1320"/>
    <n v="1132"/>
    <n v="742"/>
    <n v="0.65547703180212014"/>
    <n v="5"/>
    <n v="103"/>
    <n v="7.8030303030303033E-2"/>
    <n v="1320"/>
    <n v="1137"/>
    <n v="103"/>
    <n v="7.8030303030303033E-2"/>
  </r>
  <r>
    <x v="1"/>
    <x v="38"/>
    <s v="BUCHAREST"/>
    <m/>
    <m/>
    <m/>
    <m/>
    <s v=""/>
    <n v="85"/>
    <n v="63"/>
    <n v="31"/>
    <n v="0.49206349206349204"/>
    <n v="1"/>
    <n v="20"/>
    <n v="0.23529411764705882"/>
    <n v="85"/>
    <n v="64"/>
    <n v="20"/>
    <n v="0.23529411764705882"/>
  </r>
  <r>
    <x v="1"/>
    <x v="39"/>
    <s v="MOSCOW"/>
    <m/>
    <m/>
    <m/>
    <m/>
    <s v=""/>
    <n v="13859"/>
    <n v="13213"/>
    <n v="7793"/>
    <n v="0.58979792628471961"/>
    <n v="21"/>
    <n v="465"/>
    <n v="3.3552204343747748E-2"/>
    <n v="13859"/>
    <n v="13234"/>
    <n v="465"/>
    <n v="3.3552204343747748E-2"/>
  </r>
  <r>
    <x v="1"/>
    <x v="78"/>
    <s v="KIGALI"/>
    <n v="5"/>
    <m/>
    <m/>
    <m/>
    <n v="0"/>
    <n v="9185"/>
    <n v="7056"/>
    <n v="1960"/>
    <n v="0.27777777777777779"/>
    <n v="4"/>
    <n v="1712"/>
    <n v="0.1863908546543277"/>
    <n v="9190"/>
    <n v="7060"/>
    <n v="1712"/>
    <n v="0.18628944504896627"/>
  </r>
  <r>
    <x v="1"/>
    <x v="40"/>
    <s v="RIYADH"/>
    <m/>
    <m/>
    <m/>
    <m/>
    <s v=""/>
    <n v="1834"/>
    <n v="1509"/>
    <n v="905"/>
    <n v="0.59973492379058979"/>
    <n v="27"/>
    <n v="255"/>
    <n v="0.1390403489640131"/>
    <n v="1834"/>
    <n v="1536"/>
    <n v="255"/>
    <n v="0.1390403489640131"/>
  </r>
  <r>
    <x v="1"/>
    <x v="41"/>
    <s v="DAKAR"/>
    <n v="2"/>
    <m/>
    <m/>
    <m/>
    <n v="0"/>
    <n v="3431"/>
    <n v="1379"/>
    <n v="468"/>
    <n v="0.33937635968092822"/>
    <m/>
    <n v="1890"/>
    <n v="0.55085980763625764"/>
    <n v="3433"/>
    <n v="1379"/>
    <n v="1890"/>
    <n v="0.55053888727060885"/>
  </r>
  <r>
    <x v="1"/>
    <x v="42"/>
    <s v="BELGRADE"/>
    <m/>
    <m/>
    <m/>
    <m/>
    <s v=""/>
    <n v="53"/>
    <n v="42"/>
    <n v="35"/>
    <n v="0.83333333333333337"/>
    <m/>
    <n v="9"/>
    <n v="0.16981132075471697"/>
    <n v="53"/>
    <n v="42"/>
    <n v="9"/>
    <n v="0.16981132075471697"/>
  </r>
  <r>
    <x v="1"/>
    <x v="79"/>
    <s v="SINGAPORE"/>
    <m/>
    <m/>
    <m/>
    <m/>
    <s v=""/>
    <n v="915"/>
    <n v="888"/>
    <n v="347"/>
    <n v="0.39076576576576577"/>
    <m/>
    <n v="5"/>
    <n v="5.4644808743169399E-3"/>
    <n v="915"/>
    <n v="888"/>
    <n v="5"/>
    <n v="5.4644808743169399E-3"/>
  </r>
  <r>
    <x v="1"/>
    <x v="45"/>
    <s v="CAPE TOWN"/>
    <m/>
    <m/>
    <m/>
    <m/>
    <s v=""/>
    <n v="1812"/>
    <n v="1750"/>
    <n v="1591"/>
    <n v="0.90914285714285714"/>
    <m/>
    <n v="39"/>
    <n v="2.1523178807947019E-2"/>
    <n v="1812"/>
    <n v="1750"/>
    <n v="39"/>
    <n v="2.1523178807947019E-2"/>
  </r>
  <r>
    <x v="1"/>
    <x v="45"/>
    <s v="JOHANNESBURG"/>
    <m/>
    <m/>
    <m/>
    <m/>
    <s v=""/>
    <n v="3745"/>
    <n v="3512"/>
    <n v="2009"/>
    <n v="0.57203872437357628"/>
    <n v="2"/>
    <n v="173"/>
    <n v="4.6194926568758343E-2"/>
    <n v="3745"/>
    <n v="3514"/>
    <n v="173"/>
    <n v="4.6194926568758343E-2"/>
  </r>
  <r>
    <x v="1"/>
    <x v="46"/>
    <s v="SEOUL"/>
    <m/>
    <m/>
    <m/>
    <m/>
    <s v=""/>
    <n v="126"/>
    <n v="90"/>
    <n v="21"/>
    <n v="0.23333333333333334"/>
    <m/>
    <n v="34"/>
    <n v="0.26984126984126983"/>
    <n v="126"/>
    <n v="90"/>
    <n v="34"/>
    <n v="0.26984126984126983"/>
  </r>
  <r>
    <x v="1"/>
    <x v="80"/>
    <s v="MADRID"/>
    <m/>
    <m/>
    <m/>
    <m/>
    <s v=""/>
    <n v="63"/>
    <n v="57"/>
    <n v="13"/>
    <n v="0.22807017543859648"/>
    <n v="1"/>
    <n v="6"/>
    <n v="9.5238095238095233E-2"/>
    <n v="63"/>
    <n v="58"/>
    <n v="6"/>
    <n v="9.5238095238095233E-2"/>
  </r>
  <r>
    <x v="1"/>
    <x v="81"/>
    <s v="BERN"/>
    <m/>
    <m/>
    <m/>
    <m/>
    <s v=""/>
    <n v="6"/>
    <n v="3"/>
    <n v="1"/>
    <n v="0.33333333333333331"/>
    <m/>
    <m/>
    <n v="0"/>
    <n v="6"/>
    <n v="3"/>
    <s v=""/>
    <s v=""/>
  </r>
  <r>
    <x v="1"/>
    <x v="48"/>
    <s v="TAIPEI"/>
    <m/>
    <m/>
    <m/>
    <m/>
    <s v=""/>
    <n v="45"/>
    <n v="38"/>
    <n v="37"/>
    <n v="0.97368421052631582"/>
    <m/>
    <n v="1"/>
    <n v="2.2222222222222223E-2"/>
    <n v="45"/>
    <n v="38"/>
    <n v="1"/>
    <n v="2.2222222222222223E-2"/>
  </r>
  <r>
    <x v="1"/>
    <x v="82"/>
    <s v="DAR ES SALAAM"/>
    <m/>
    <m/>
    <m/>
    <m/>
    <s v=""/>
    <n v="807"/>
    <n v="715"/>
    <n v="94"/>
    <n v="0.13146853146853146"/>
    <m/>
    <n v="56"/>
    <n v="6.9392812887236685E-2"/>
    <n v="807"/>
    <n v="715"/>
    <n v="56"/>
    <n v="6.9392812887236685E-2"/>
  </r>
  <r>
    <x v="1"/>
    <x v="49"/>
    <s v="BANGKOK"/>
    <m/>
    <m/>
    <m/>
    <m/>
    <s v=""/>
    <n v="5938"/>
    <n v="5369"/>
    <n v="660"/>
    <n v="0.12292791953808903"/>
    <n v="2"/>
    <n v="513"/>
    <n v="8.6392724823172784E-2"/>
    <n v="5938"/>
    <n v="5371"/>
    <n v="513"/>
    <n v="8.6392724823172784E-2"/>
  </r>
  <r>
    <x v="1"/>
    <x v="50"/>
    <s v="TUNIS"/>
    <m/>
    <m/>
    <m/>
    <m/>
    <s v=""/>
    <n v="3655"/>
    <n v="2442"/>
    <n v="1113"/>
    <n v="0.4557739557739558"/>
    <n v="32"/>
    <n v="1113"/>
    <n v="0.3045143638850889"/>
    <n v="3655"/>
    <n v="2474"/>
    <n v="1113"/>
    <n v="0.3045143638850889"/>
  </r>
  <r>
    <x v="1"/>
    <x v="51"/>
    <s v="ANKARA"/>
    <m/>
    <m/>
    <m/>
    <m/>
    <s v=""/>
    <n v="1882"/>
    <n v="1137"/>
    <n v="336"/>
    <n v="0.29551451187335093"/>
    <n v="1"/>
    <n v="1097"/>
    <n v="0.5828905419766206"/>
    <n v="1882"/>
    <n v="1138"/>
    <n v="1097"/>
    <n v="0.5828905419766206"/>
  </r>
  <r>
    <x v="1"/>
    <x v="51"/>
    <s v="ISTANBUL"/>
    <m/>
    <m/>
    <m/>
    <m/>
    <s v=""/>
    <n v="8465"/>
    <n v="6313"/>
    <n v="3575"/>
    <n v="0.56629177886900051"/>
    <n v="2"/>
    <n v="1200"/>
    <n v="0.14176018901358536"/>
    <n v="8465"/>
    <n v="6315"/>
    <n v="1200"/>
    <n v="0.14176018901358536"/>
  </r>
  <r>
    <x v="1"/>
    <x v="83"/>
    <s v="KAMPALA"/>
    <m/>
    <m/>
    <m/>
    <m/>
    <s v=""/>
    <n v="905"/>
    <n v="736"/>
    <n v="317"/>
    <n v="0.43070652173913043"/>
    <m/>
    <n v="114"/>
    <n v="0.12596685082872927"/>
    <n v="905"/>
    <n v="736"/>
    <n v="114"/>
    <n v="0.12596685082872927"/>
  </r>
  <r>
    <x v="1"/>
    <x v="52"/>
    <s v="KYIV"/>
    <m/>
    <m/>
    <m/>
    <m/>
    <s v=""/>
    <n v="499"/>
    <n v="434"/>
    <n v="234"/>
    <n v="0.53917050691244239"/>
    <m/>
    <n v="38"/>
    <n v="7.6152304609218444E-2"/>
    <n v="499"/>
    <n v="434"/>
    <n v="38"/>
    <n v="7.6152304609218444E-2"/>
  </r>
  <r>
    <x v="1"/>
    <x v="53"/>
    <s v="ABU DHABI"/>
    <m/>
    <m/>
    <m/>
    <m/>
    <s v=""/>
    <n v="4372"/>
    <n v="3363"/>
    <n v="2747"/>
    <n v="0.81683021112102294"/>
    <n v="1"/>
    <n v="759"/>
    <n v="0.17360475754803292"/>
    <n v="4372"/>
    <n v="3364"/>
    <n v="759"/>
    <n v="0.17360475754803292"/>
  </r>
  <r>
    <x v="1"/>
    <x v="54"/>
    <s v="LONDON"/>
    <n v="1"/>
    <m/>
    <m/>
    <m/>
    <n v="0"/>
    <n v="7128"/>
    <n v="6138"/>
    <n v="3949"/>
    <n v="0.64336917562724016"/>
    <n v="4"/>
    <n v="353"/>
    <n v="4.9523007856341186E-2"/>
    <n v="7129"/>
    <n v="6142"/>
    <n v="353"/>
    <n v="4.9516061158647776E-2"/>
  </r>
  <r>
    <x v="1"/>
    <x v="55"/>
    <s v="ATLANTA, GA"/>
    <n v="2"/>
    <n v="1"/>
    <m/>
    <m/>
    <n v="0"/>
    <n v="673"/>
    <n v="581"/>
    <n v="145"/>
    <n v="0.24956970740103271"/>
    <m/>
    <n v="2"/>
    <n v="2.9717682020802376E-3"/>
    <n v="675"/>
    <n v="582"/>
    <n v="2"/>
    <n v="2.9629629629629628E-3"/>
  </r>
  <r>
    <x v="1"/>
    <x v="55"/>
    <s v="LOS ANGELES, CA"/>
    <m/>
    <m/>
    <m/>
    <m/>
    <s v=""/>
    <n v="1238"/>
    <n v="1211"/>
    <n v="337"/>
    <n v="0.2782824112303881"/>
    <n v="1"/>
    <n v="1"/>
    <n v="8.0775444264943462E-4"/>
    <n v="1238"/>
    <n v="1212"/>
    <n v="1"/>
    <n v="8.0775444264943462E-4"/>
  </r>
  <r>
    <x v="1"/>
    <x v="55"/>
    <s v="NEW YORK, NY"/>
    <m/>
    <m/>
    <m/>
    <m/>
    <s v=""/>
    <n v="1852"/>
    <n v="914"/>
    <n v="343"/>
    <n v="0.37527352297592997"/>
    <m/>
    <n v="11"/>
    <n v="5.9395248380129592E-3"/>
    <n v="1852"/>
    <n v="914"/>
    <n v="11"/>
    <n v="5.9395248380129592E-3"/>
  </r>
  <r>
    <x v="1"/>
    <x v="55"/>
    <s v="WASHINGTON, DC"/>
    <n v="1"/>
    <n v="1"/>
    <n v="1"/>
    <m/>
    <n v="0"/>
    <n v="859"/>
    <n v="733"/>
    <n v="621"/>
    <n v="0.84720327421555253"/>
    <n v="1"/>
    <n v="35"/>
    <n v="4.0745052386495922E-2"/>
    <n v="860"/>
    <n v="735"/>
    <n v="35"/>
    <n v="4.0697674418604654E-2"/>
  </r>
  <r>
    <x v="1"/>
    <x v="57"/>
    <s v="HANOI"/>
    <m/>
    <m/>
    <m/>
    <m/>
    <s v=""/>
    <n v="2006"/>
    <n v="1755"/>
    <n v="985"/>
    <n v="0.56125356125356129"/>
    <n v="17"/>
    <n v="190"/>
    <n v="9.4715852442671986E-2"/>
    <n v="2006"/>
    <n v="1772"/>
    <n v="190"/>
    <n v="9.4715852442671986E-2"/>
  </r>
  <r>
    <x v="2"/>
    <x v="84"/>
    <s v="KABUL"/>
    <m/>
    <m/>
    <m/>
    <m/>
    <s v=""/>
    <n v="108"/>
    <n v="64"/>
    <n v="26"/>
    <n v="0.40625"/>
    <n v="41"/>
    <n v="1"/>
    <n v="9.2592592592592587E-3"/>
    <n v="108"/>
    <n v="105"/>
    <n v="1"/>
    <n v="9.2592592592592587E-3"/>
  </r>
  <r>
    <x v="2"/>
    <x v="0"/>
    <s v="TIRANA"/>
    <m/>
    <m/>
    <m/>
    <m/>
    <s v=""/>
    <n v="16"/>
    <n v="11"/>
    <n v="5"/>
    <n v="0.45454545454545453"/>
    <n v="1"/>
    <n v="4"/>
    <n v="0.25"/>
    <n v="16"/>
    <n v="12"/>
    <n v="4"/>
    <n v="0.25"/>
  </r>
  <r>
    <x v="2"/>
    <x v="1"/>
    <s v="ALGIERS"/>
    <m/>
    <m/>
    <m/>
    <m/>
    <s v=""/>
    <n v="996"/>
    <n v="537"/>
    <n v="168"/>
    <n v="0.31284916201117319"/>
    <m/>
    <n v="458"/>
    <n v="0.45983935742971888"/>
    <n v="996"/>
    <n v="537"/>
    <n v="458"/>
    <n v="0.45983935742971888"/>
  </r>
  <r>
    <x v="2"/>
    <x v="2"/>
    <s v="BUENOS AIRES"/>
    <m/>
    <m/>
    <m/>
    <m/>
    <s v=""/>
    <n v="2"/>
    <n v="2"/>
    <n v="2"/>
    <n v="1"/>
    <m/>
    <m/>
    <n v="0"/>
    <n v="2"/>
    <n v="2"/>
    <s v=""/>
    <s v=""/>
  </r>
  <r>
    <x v="2"/>
    <x v="85"/>
    <s v="YEREVAN"/>
    <m/>
    <m/>
    <m/>
    <m/>
    <s v=""/>
    <n v="3167"/>
    <n v="2635"/>
    <n v="602"/>
    <n v="0.22846299810246679"/>
    <n v="1"/>
    <n v="531"/>
    <n v="0.16766656141458794"/>
    <n v="3167"/>
    <n v="2636"/>
    <n v="531"/>
    <n v="0.16766656141458794"/>
  </r>
  <r>
    <x v="2"/>
    <x v="3"/>
    <s v="SYDNEY"/>
    <m/>
    <m/>
    <m/>
    <m/>
    <s v=""/>
    <n v="407"/>
    <n v="404"/>
    <n v="148"/>
    <n v="0.36633663366336633"/>
    <n v="2"/>
    <n v="1"/>
    <n v="2.4570024570024569E-3"/>
    <n v="407"/>
    <n v="406"/>
    <n v="1"/>
    <n v="2.4570024570024569E-3"/>
  </r>
  <r>
    <x v="2"/>
    <x v="59"/>
    <s v="VIENNA"/>
    <m/>
    <m/>
    <m/>
    <m/>
    <s v=""/>
    <n v="12"/>
    <n v="8"/>
    <n v="6"/>
    <n v="0.75"/>
    <n v="4"/>
    <m/>
    <n v="0"/>
    <n v="12"/>
    <n v="12"/>
    <s v=""/>
    <s v=""/>
  </r>
  <r>
    <x v="2"/>
    <x v="4"/>
    <s v="BAKU"/>
    <m/>
    <m/>
    <m/>
    <m/>
    <s v=""/>
    <n v="4949"/>
    <n v="4695"/>
    <n v="564"/>
    <n v="0.12012779552715655"/>
    <m/>
    <n v="245"/>
    <n v="4.9504950495049507E-2"/>
    <n v="4949"/>
    <n v="4695"/>
    <n v="245"/>
    <n v="4.9504950495049507E-2"/>
  </r>
  <r>
    <x v="2"/>
    <x v="86"/>
    <s v="MINSK"/>
    <m/>
    <m/>
    <m/>
    <m/>
    <s v=""/>
    <n v="12749"/>
    <n v="12744"/>
    <n v="6636"/>
    <n v="0.5207156308851224"/>
    <m/>
    <n v="5"/>
    <n v="3.9218762255863204E-4"/>
    <n v="12749"/>
    <n v="12744"/>
    <n v="5"/>
    <n v="3.9218762255863204E-4"/>
  </r>
  <r>
    <x v="2"/>
    <x v="60"/>
    <s v="BRUSSELS"/>
    <m/>
    <m/>
    <m/>
    <m/>
    <s v=""/>
    <n v="2"/>
    <n v="2"/>
    <n v="1"/>
    <n v="0.5"/>
    <m/>
    <m/>
    <n v="0"/>
    <n v="2"/>
    <n v="2"/>
    <s v=""/>
    <s v=""/>
  </r>
  <r>
    <x v="2"/>
    <x v="5"/>
    <s v="SARAJEVO"/>
    <m/>
    <m/>
    <m/>
    <m/>
    <s v=""/>
    <n v="105"/>
    <n v="104"/>
    <n v="30"/>
    <n v="0.28846153846153844"/>
    <n v="1"/>
    <m/>
    <n v="0"/>
    <n v="105"/>
    <n v="105"/>
    <s v=""/>
    <s v=""/>
  </r>
  <r>
    <x v="2"/>
    <x v="6"/>
    <s v="BRASILIA"/>
    <m/>
    <m/>
    <m/>
    <m/>
    <s v=""/>
    <n v="4"/>
    <n v="4"/>
    <m/>
    <n v="0"/>
    <m/>
    <m/>
    <n v="0"/>
    <n v="4"/>
    <n v="4"/>
    <s v=""/>
    <s v=""/>
  </r>
  <r>
    <x v="2"/>
    <x v="6"/>
    <s v="SAO PAULO"/>
    <m/>
    <m/>
    <m/>
    <m/>
    <s v=""/>
    <n v="21"/>
    <n v="19"/>
    <n v="2"/>
    <n v="0.10526315789473684"/>
    <m/>
    <n v="2"/>
    <n v="9.5238095238095233E-2"/>
    <n v="21"/>
    <n v="19"/>
    <n v="2"/>
    <n v="9.5238095238095233E-2"/>
  </r>
  <r>
    <x v="2"/>
    <x v="7"/>
    <s v="SOFIA"/>
    <m/>
    <m/>
    <m/>
    <m/>
    <s v=""/>
    <n v="144"/>
    <n v="135"/>
    <n v="63"/>
    <n v="0.46666666666666667"/>
    <m/>
    <n v="9"/>
    <n v="6.25E-2"/>
    <n v="144"/>
    <n v="135"/>
    <n v="9"/>
    <n v="6.25E-2"/>
  </r>
  <r>
    <x v="2"/>
    <x v="8"/>
    <s v="OTTAWA"/>
    <m/>
    <m/>
    <m/>
    <m/>
    <s v=""/>
    <n v="92"/>
    <n v="92"/>
    <n v="23"/>
    <n v="0.25"/>
    <m/>
    <m/>
    <n v="0"/>
    <n v="92"/>
    <n v="92"/>
    <s v=""/>
    <s v=""/>
  </r>
  <r>
    <x v="2"/>
    <x v="8"/>
    <s v="TORONTO"/>
    <m/>
    <m/>
    <m/>
    <m/>
    <s v=""/>
    <n v="392"/>
    <n v="391"/>
    <n v="52"/>
    <n v="0.13299232736572891"/>
    <m/>
    <n v="1"/>
    <n v="2.5510204081632651E-3"/>
    <n v="392"/>
    <n v="391"/>
    <n v="1"/>
    <n v="2.5510204081632651E-3"/>
  </r>
  <r>
    <x v="2"/>
    <x v="9"/>
    <s v="SANTIAGO DE CHILE"/>
    <m/>
    <m/>
    <m/>
    <m/>
    <s v=""/>
    <n v="6"/>
    <n v="6"/>
    <n v="1"/>
    <n v="0.16666666666666666"/>
    <m/>
    <m/>
    <n v="0"/>
    <n v="6"/>
    <n v="6"/>
    <s v=""/>
    <s v=""/>
  </r>
  <r>
    <x v="2"/>
    <x v="10"/>
    <s v="BEIJING"/>
    <m/>
    <m/>
    <m/>
    <m/>
    <s v=""/>
    <n v="67330"/>
    <n v="65229"/>
    <n v="6063"/>
    <n v="9.294945499701053E-2"/>
    <m/>
    <n v="2099"/>
    <n v="3.1174810634189812E-2"/>
    <n v="67330"/>
    <n v="65229"/>
    <n v="2099"/>
    <n v="3.1174810634189812E-2"/>
  </r>
  <r>
    <x v="2"/>
    <x v="10"/>
    <s v="CHENGDU"/>
    <m/>
    <m/>
    <m/>
    <m/>
    <s v=""/>
    <n v="19268"/>
    <n v="18941"/>
    <n v="1403"/>
    <n v="7.4072118684335567E-2"/>
    <n v="1"/>
    <n v="326"/>
    <n v="1.6919244342952045E-2"/>
    <n v="19268"/>
    <n v="18942"/>
    <n v="326"/>
    <n v="1.6919244342952045E-2"/>
  </r>
  <r>
    <x v="2"/>
    <x v="10"/>
    <s v="SHANGHAI"/>
    <m/>
    <m/>
    <m/>
    <m/>
    <s v=""/>
    <n v="35634"/>
    <n v="34715"/>
    <n v="2449"/>
    <n v="7.0545873541696669E-2"/>
    <n v="6"/>
    <n v="913"/>
    <n v="2.56215973508447E-2"/>
    <n v="35634"/>
    <n v="34721"/>
    <n v="913"/>
    <n v="2.56215973508447E-2"/>
  </r>
  <r>
    <x v="2"/>
    <x v="11"/>
    <s v="BOGOTA"/>
    <m/>
    <m/>
    <m/>
    <m/>
    <s v=""/>
    <n v="5"/>
    <n v="5"/>
    <n v="3"/>
    <n v="0.6"/>
    <m/>
    <m/>
    <n v="0"/>
    <n v="5"/>
    <n v="5"/>
    <s v=""/>
    <s v=""/>
  </r>
  <r>
    <x v="2"/>
    <x v="12"/>
    <s v="ZAGREB"/>
    <m/>
    <m/>
    <m/>
    <m/>
    <s v=""/>
    <n v="64"/>
    <n v="63"/>
    <n v="37"/>
    <n v="0.58730158730158732"/>
    <m/>
    <n v="1"/>
    <n v="1.5625E-2"/>
    <n v="64"/>
    <n v="63"/>
    <n v="1"/>
    <n v="1.5625E-2"/>
  </r>
  <r>
    <x v="2"/>
    <x v="13"/>
    <s v="HAVANA"/>
    <m/>
    <m/>
    <m/>
    <m/>
    <s v=""/>
    <n v="415"/>
    <n v="336"/>
    <n v="38"/>
    <n v="0.1130952380952381"/>
    <m/>
    <n v="79"/>
    <n v="0.19036144578313252"/>
    <n v="415"/>
    <n v="336"/>
    <n v="79"/>
    <n v="0.19036144578313252"/>
  </r>
  <r>
    <x v="2"/>
    <x v="15"/>
    <s v="CAIRO"/>
    <m/>
    <m/>
    <m/>
    <m/>
    <s v=""/>
    <n v="2713"/>
    <n v="2015"/>
    <n v="433"/>
    <n v="0.21488833746898264"/>
    <n v="3"/>
    <n v="693"/>
    <n v="0.25543678584592699"/>
    <n v="2713"/>
    <n v="2018"/>
    <n v="693"/>
    <n v="0.25543678584592699"/>
  </r>
  <r>
    <x v="2"/>
    <x v="16"/>
    <s v="ADDIS ABEBA"/>
    <m/>
    <m/>
    <m/>
    <m/>
    <s v=""/>
    <n v="236"/>
    <n v="132"/>
    <n v="22"/>
    <n v="0.16666666666666666"/>
    <n v="1"/>
    <n v="103"/>
    <n v="0.4364406779661017"/>
    <n v="236"/>
    <n v="133"/>
    <n v="103"/>
    <n v="0.4364406779661017"/>
  </r>
  <r>
    <x v="2"/>
    <x v="87"/>
    <s v="TBILISSI"/>
    <m/>
    <m/>
    <m/>
    <m/>
    <s v=""/>
    <n v="274"/>
    <n v="213"/>
    <n v="20"/>
    <n v="9.3896713615023469E-2"/>
    <n v="1"/>
    <n v="60"/>
    <n v="0.21897810218978103"/>
    <n v="274"/>
    <n v="214"/>
    <n v="60"/>
    <n v="0.21897810218978103"/>
  </r>
  <r>
    <x v="2"/>
    <x v="17"/>
    <s v="BERLIN"/>
    <m/>
    <m/>
    <m/>
    <m/>
    <s v=""/>
    <n v="11"/>
    <n v="2"/>
    <n v="2"/>
    <n v="1"/>
    <n v="9"/>
    <m/>
    <n v="0"/>
    <n v="11"/>
    <n v="11"/>
    <s v=""/>
    <s v=""/>
  </r>
  <r>
    <x v="2"/>
    <x v="88"/>
    <s v="ACCRA"/>
    <m/>
    <m/>
    <m/>
    <m/>
    <s v=""/>
    <n v="764"/>
    <n v="362"/>
    <n v="71"/>
    <n v="0.19613259668508287"/>
    <n v="6"/>
    <n v="396"/>
    <n v="0.51832460732984298"/>
    <n v="764"/>
    <n v="368"/>
    <n v="396"/>
    <n v="0.51832460732984298"/>
  </r>
  <r>
    <x v="2"/>
    <x v="69"/>
    <s v="ATHENS"/>
    <m/>
    <m/>
    <m/>
    <m/>
    <s v=""/>
    <n v="1"/>
    <m/>
    <m/>
    <s v=""/>
    <n v="1"/>
    <m/>
    <n v="0"/>
    <n v="1"/>
    <n v="1"/>
    <s v=""/>
    <s v=""/>
  </r>
  <r>
    <x v="2"/>
    <x v="18"/>
    <s v="HONG KONG"/>
    <m/>
    <m/>
    <m/>
    <m/>
    <s v=""/>
    <n v="473"/>
    <n v="471"/>
    <n v="66"/>
    <n v="0.14012738853503184"/>
    <m/>
    <n v="2"/>
    <n v="4.2283298097251587E-3"/>
    <n v="473"/>
    <n v="471"/>
    <n v="2"/>
    <n v="4.2283298097251587E-3"/>
  </r>
  <r>
    <x v="2"/>
    <x v="19"/>
    <s v="NEW DELHI"/>
    <m/>
    <m/>
    <m/>
    <m/>
    <s v=""/>
    <n v="26683"/>
    <n v="20449"/>
    <n v="2035"/>
    <n v="9.9515868746637981E-2"/>
    <m/>
    <n v="6219"/>
    <n v="0.23306974478132145"/>
    <n v="26683"/>
    <n v="20449"/>
    <n v="6219"/>
    <n v="0.23306974478132145"/>
  </r>
  <r>
    <x v="2"/>
    <x v="20"/>
    <s v="JAKARTA"/>
    <m/>
    <m/>
    <m/>
    <m/>
    <s v=""/>
    <n v="1628"/>
    <n v="1619"/>
    <n v="303"/>
    <n v="0.18715256331068561"/>
    <m/>
    <n v="7"/>
    <n v="4.2997542997542998E-3"/>
    <n v="1628"/>
    <n v="1619"/>
    <n v="7"/>
    <n v="4.2997542997542998E-3"/>
  </r>
  <r>
    <x v="2"/>
    <x v="21"/>
    <s v="TEHERAN"/>
    <m/>
    <m/>
    <m/>
    <m/>
    <s v=""/>
    <n v="4237"/>
    <n v="1954"/>
    <n v="261"/>
    <n v="0.13357215967246674"/>
    <n v="17"/>
    <n v="2264"/>
    <n v="0.53434033514278967"/>
    <n v="4237"/>
    <n v="1971"/>
    <n v="2264"/>
    <n v="0.53434033514278967"/>
  </r>
  <r>
    <x v="2"/>
    <x v="89"/>
    <s v="BAGHDAD"/>
    <m/>
    <m/>
    <m/>
    <m/>
    <s v=""/>
    <n v="398"/>
    <n v="347"/>
    <n v="125"/>
    <n v="0.36023054755043227"/>
    <n v="33"/>
    <n v="16"/>
    <n v="4.0201005025125629E-2"/>
    <n v="398"/>
    <n v="380"/>
    <n v="16"/>
    <n v="4.0201005025125629E-2"/>
  </r>
  <r>
    <x v="2"/>
    <x v="89"/>
    <s v="ERBIL"/>
    <m/>
    <m/>
    <m/>
    <m/>
    <s v=""/>
    <n v="145"/>
    <n v="85"/>
    <n v="24"/>
    <n v="0.28235294117647058"/>
    <m/>
    <n v="60"/>
    <n v="0.41379310344827586"/>
    <n v="145"/>
    <n v="85"/>
    <n v="60"/>
    <n v="0.41379310344827586"/>
  </r>
  <r>
    <x v="2"/>
    <x v="22"/>
    <s v="DUBLIN"/>
    <m/>
    <m/>
    <m/>
    <m/>
    <s v=""/>
    <n v="346"/>
    <n v="345"/>
    <n v="95"/>
    <n v="0.27536231884057971"/>
    <m/>
    <n v="1"/>
    <n v="2.8901734104046241E-3"/>
    <n v="346"/>
    <n v="345"/>
    <n v="1"/>
    <n v="2.8901734104046241E-3"/>
  </r>
  <r>
    <x v="2"/>
    <x v="23"/>
    <s v="TEL AVIV"/>
    <m/>
    <m/>
    <m/>
    <m/>
    <s v=""/>
    <n v="691"/>
    <n v="662"/>
    <n v="126"/>
    <n v="0.19033232628398791"/>
    <m/>
    <n v="29"/>
    <n v="4.1968162083936326E-2"/>
    <n v="691"/>
    <n v="662"/>
    <n v="29"/>
    <n v="4.1968162083936326E-2"/>
  </r>
  <r>
    <x v="2"/>
    <x v="24"/>
    <s v="TOKYO"/>
    <m/>
    <m/>
    <m/>
    <m/>
    <s v=""/>
    <n v="345"/>
    <n v="345"/>
    <n v="31"/>
    <n v="8.9855072463768115E-2"/>
    <m/>
    <m/>
    <n v="0"/>
    <n v="345"/>
    <n v="345"/>
    <s v=""/>
    <s v=""/>
  </r>
  <r>
    <x v="2"/>
    <x v="25"/>
    <s v="AMMAN"/>
    <m/>
    <m/>
    <m/>
    <m/>
    <s v=""/>
    <n v="1850"/>
    <n v="1495"/>
    <n v="309"/>
    <n v="0.20668896321070235"/>
    <n v="3"/>
    <n v="346"/>
    <n v="0.18702702702702703"/>
    <n v="1850"/>
    <n v="1498"/>
    <n v="346"/>
    <n v="0.18702702702702703"/>
  </r>
  <r>
    <x v="2"/>
    <x v="26"/>
    <s v="ASTANA"/>
    <m/>
    <m/>
    <m/>
    <m/>
    <s v=""/>
    <n v="16925"/>
    <n v="16554"/>
    <n v="2194"/>
    <n v="0.13253594297450766"/>
    <n v="1"/>
    <n v="352"/>
    <n v="2.0797636632200887E-2"/>
    <n v="16925"/>
    <n v="16555"/>
    <n v="352"/>
    <n v="2.0797636632200887E-2"/>
  </r>
  <r>
    <x v="2"/>
    <x v="27"/>
    <s v="NAIROBI"/>
    <m/>
    <m/>
    <m/>
    <m/>
    <s v=""/>
    <n v="355"/>
    <n v="314"/>
    <n v="87"/>
    <n v="0.27707006369426751"/>
    <m/>
    <n v="41"/>
    <n v="0.11549295774647887"/>
    <n v="355"/>
    <n v="314"/>
    <n v="41"/>
    <n v="0.11549295774647887"/>
  </r>
  <r>
    <x v="2"/>
    <x v="28"/>
    <s v="KUWAIT"/>
    <m/>
    <m/>
    <m/>
    <m/>
    <s v=""/>
    <n v="4821"/>
    <n v="4699"/>
    <n v="4109"/>
    <n v="0.87444137050436266"/>
    <n v="1"/>
    <n v="120"/>
    <n v="2.4891101431238332E-2"/>
    <n v="4821"/>
    <n v="4700"/>
    <n v="120"/>
    <n v="2.4891101431238332E-2"/>
  </r>
  <r>
    <x v="2"/>
    <x v="29"/>
    <s v="BEIRUT"/>
    <m/>
    <m/>
    <m/>
    <m/>
    <s v=""/>
    <n v="5542"/>
    <n v="4814"/>
    <n v="1446"/>
    <n v="0.30037390943082676"/>
    <n v="40"/>
    <n v="687"/>
    <n v="0.123962468422952"/>
    <n v="5542"/>
    <n v="4854"/>
    <n v="687"/>
    <n v="0.123962468422952"/>
  </r>
  <r>
    <x v="2"/>
    <x v="30"/>
    <s v="KUALA LUMPUR"/>
    <m/>
    <m/>
    <m/>
    <m/>
    <s v=""/>
    <n v="435"/>
    <n v="244"/>
    <n v="45"/>
    <n v="0.18442622950819673"/>
    <n v="1"/>
    <n v="189"/>
    <n v="0.43448275862068964"/>
    <n v="435"/>
    <n v="245"/>
    <n v="189"/>
    <n v="0.43448275862068964"/>
  </r>
  <r>
    <x v="2"/>
    <x v="31"/>
    <s v="MEXICO CITY"/>
    <m/>
    <m/>
    <m/>
    <m/>
    <s v=""/>
    <n v="87"/>
    <n v="82"/>
    <n v="6"/>
    <n v="7.3170731707317069E-2"/>
    <m/>
    <n v="2"/>
    <n v="2.2988505747126436E-2"/>
    <n v="87"/>
    <n v="82"/>
    <n v="2"/>
    <n v="2.2988505747126436E-2"/>
  </r>
  <r>
    <x v="2"/>
    <x v="90"/>
    <s v="CHISINAU"/>
    <m/>
    <m/>
    <m/>
    <m/>
    <s v=""/>
    <n v="1629"/>
    <n v="1616"/>
    <n v="29"/>
    <n v="1.7945544554455444E-2"/>
    <n v="1"/>
    <n v="12"/>
    <n v="7.3664825046040518E-3"/>
    <n v="1629"/>
    <n v="1617"/>
    <n v="12"/>
    <n v="7.3664825046040518E-3"/>
  </r>
  <r>
    <x v="2"/>
    <x v="91"/>
    <s v="ULAN BATOR"/>
    <m/>
    <m/>
    <m/>
    <m/>
    <s v=""/>
    <n v="2755"/>
    <n v="2301"/>
    <n v="230"/>
    <n v="9.9956540634506735E-2"/>
    <m/>
    <n v="454"/>
    <n v="0.1647912885662432"/>
    <n v="2755"/>
    <n v="2301"/>
    <n v="454"/>
    <n v="0.1647912885662432"/>
  </r>
  <r>
    <x v="2"/>
    <x v="32"/>
    <s v="RABAT"/>
    <m/>
    <m/>
    <m/>
    <m/>
    <s v=""/>
    <n v="628"/>
    <n v="423"/>
    <n v="156"/>
    <n v="0.36879432624113473"/>
    <m/>
    <n v="205"/>
    <n v="0.32643312101910826"/>
    <n v="628"/>
    <n v="423"/>
    <n v="205"/>
    <n v="0.32643312101910826"/>
  </r>
  <r>
    <x v="2"/>
    <x v="33"/>
    <s v="ABUJA"/>
    <m/>
    <m/>
    <m/>
    <m/>
    <s v=""/>
    <n v="556"/>
    <n v="336"/>
    <n v="130"/>
    <n v="0.38690476190476192"/>
    <n v="8"/>
    <n v="210"/>
    <n v="0.37769784172661869"/>
    <n v="556"/>
    <n v="344"/>
    <n v="210"/>
    <n v="0.37769784172661869"/>
  </r>
  <r>
    <x v="2"/>
    <x v="92"/>
    <s v="PYONGYANG"/>
    <m/>
    <m/>
    <m/>
    <m/>
    <s v=""/>
    <n v="6"/>
    <n v="6"/>
    <m/>
    <n v="0"/>
    <m/>
    <m/>
    <n v="0"/>
    <n v="6"/>
    <n v="6"/>
    <s v=""/>
    <s v=""/>
  </r>
  <r>
    <x v="2"/>
    <x v="34"/>
    <s v="SKOPJE"/>
    <m/>
    <m/>
    <m/>
    <m/>
    <s v=""/>
    <n v="1371"/>
    <n v="105"/>
    <n v="75"/>
    <n v="0.7142857142857143"/>
    <n v="1073"/>
    <n v="193"/>
    <n v="0.14077315827862874"/>
    <n v="1371"/>
    <n v="1178"/>
    <n v="193"/>
    <n v="0.14077315827862874"/>
  </r>
  <r>
    <x v="2"/>
    <x v="35"/>
    <s v="ISLAMABAD"/>
    <m/>
    <m/>
    <m/>
    <m/>
    <s v=""/>
    <n v="658"/>
    <n v="248"/>
    <n v="27"/>
    <n v="0.10887096774193548"/>
    <n v="3"/>
    <n v="407"/>
    <n v="0.6185410334346505"/>
    <n v="658"/>
    <n v="251"/>
    <n v="407"/>
    <n v="0.6185410334346505"/>
  </r>
  <r>
    <x v="2"/>
    <x v="36"/>
    <s v="LIMA"/>
    <m/>
    <m/>
    <m/>
    <m/>
    <s v=""/>
    <n v="73"/>
    <n v="66"/>
    <n v="9"/>
    <n v="0.13636363636363635"/>
    <m/>
    <n v="7"/>
    <n v="9.5890410958904104E-2"/>
    <n v="73"/>
    <n v="66"/>
    <n v="7"/>
    <n v="9.5890410958904104E-2"/>
  </r>
  <r>
    <x v="2"/>
    <x v="37"/>
    <s v="MANILA"/>
    <m/>
    <m/>
    <m/>
    <m/>
    <s v=""/>
    <n v="2663"/>
    <n v="2330"/>
    <n v="399"/>
    <n v="0.17124463519313304"/>
    <m/>
    <n v="333"/>
    <n v="0.12504693954187007"/>
    <n v="2663"/>
    <n v="2330"/>
    <n v="333"/>
    <n v="0.12504693954187007"/>
  </r>
  <r>
    <x v="2"/>
    <x v="75"/>
    <s v="WARSAW"/>
    <m/>
    <m/>
    <m/>
    <m/>
    <s v=""/>
    <n v="7"/>
    <n v="7"/>
    <n v="3"/>
    <n v="0.42857142857142855"/>
    <m/>
    <m/>
    <n v="0"/>
    <n v="7"/>
    <n v="7"/>
    <s v=""/>
    <s v=""/>
  </r>
  <r>
    <x v="2"/>
    <x v="38"/>
    <s v="BUCHAREST"/>
    <m/>
    <m/>
    <m/>
    <m/>
    <s v=""/>
    <n v="359"/>
    <n v="334"/>
    <n v="23"/>
    <n v="6.8862275449101798E-2"/>
    <m/>
    <n v="25"/>
    <n v="6.9637883008356549E-2"/>
    <n v="359"/>
    <n v="334"/>
    <n v="25"/>
    <n v="6.9637883008356549E-2"/>
  </r>
  <r>
    <x v="2"/>
    <x v="39"/>
    <s v="MOSCOW"/>
    <m/>
    <m/>
    <m/>
    <m/>
    <s v=""/>
    <n v="209750"/>
    <n v="207360"/>
    <n v="97830"/>
    <n v="0.47178819444444442"/>
    <n v="3"/>
    <n v="2386"/>
    <n v="1.1375446960667461E-2"/>
    <n v="209750"/>
    <n v="207363"/>
    <n v="2386"/>
    <n v="1.1375446960667461E-2"/>
  </r>
  <r>
    <x v="2"/>
    <x v="39"/>
    <s v="ST. PETERSBURG"/>
    <m/>
    <m/>
    <m/>
    <m/>
    <s v=""/>
    <n v="10090"/>
    <n v="10063"/>
    <n v="4882"/>
    <n v="0.48514359534929941"/>
    <m/>
    <n v="27"/>
    <n v="2.6759167492566896E-3"/>
    <n v="10090"/>
    <n v="10063"/>
    <n v="27"/>
    <n v="2.6759167492566896E-3"/>
  </r>
  <r>
    <x v="2"/>
    <x v="39"/>
    <s v="YEKATERINBURG"/>
    <m/>
    <m/>
    <m/>
    <m/>
    <s v=""/>
    <n v="24553"/>
    <n v="24474"/>
    <n v="8437"/>
    <n v="0.34473318623845711"/>
    <m/>
    <n v="78"/>
    <n v="3.1768012055553292E-3"/>
    <n v="24553"/>
    <n v="24474"/>
    <n v="78"/>
    <n v="3.1768012055553292E-3"/>
  </r>
  <r>
    <x v="2"/>
    <x v="40"/>
    <s v="RIYADH"/>
    <m/>
    <m/>
    <m/>
    <m/>
    <s v=""/>
    <n v="13901"/>
    <n v="13248"/>
    <n v="11653"/>
    <n v="0.87960446859903385"/>
    <n v="67"/>
    <n v="586"/>
    <n v="4.2155240630170489E-2"/>
    <n v="13901"/>
    <n v="13315"/>
    <n v="586"/>
    <n v="4.2155240630170489E-2"/>
  </r>
  <r>
    <x v="2"/>
    <x v="41"/>
    <s v="DAKAR"/>
    <m/>
    <m/>
    <m/>
    <m/>
    <s v=""/>
    <n v="145"/>
    <n v="66"/>
    <n v="6"/>
    <n v="9.0909090909090912E-2"/>
    <m/>
    <n v="77"/>
    <n v="0.53103448275862064"/>
    <n v="145"/>
    <n v="66"/>
    <n v="77"/>
    <n v="0.53103448275862064"/>
  </r>
  <r>
    <x v="2"/>
    <x v="42"/>
    <s v="BELGRADE"/>
    <m/>
    <m/>
    <m/>
    <m/>
    <s v=""/>
    <n v="2099"/>
    <n v="2087"/>
    <n v="1941"/>
    <n v="0.93004312410158119"/>
    <n v="1"/>
    <n v="11"/>
    <n v="5.2405907575035727E-3"/>
    <n v="2099"/>
    <n v="2088"/>
    <n v="11"/>
    <n v="5.2405907575035727E-3"/>
  </r>
  <r>
    <x v="2"/>
    <x v="43"/>
    <s v="BRATISLAVA"/>
    <m/>
    <m/>
    <m/>
    <m/>
    <s v=""/>
    <n v="31"/>
    <n v="31"/>
    <n v="14"/>
    <n v="0.45161290322580644"/>
    <m/>
    <m/>
    <n v="0"/>
    <n v="31"/>
    <n v="31"/>
    <s v=""/>
    <s v=""/>
  </r>
  <r>
    <x v="2"/>
    <x v="45"/>
    <s v="PRETORIA"/>
    <m/>
    <m/>
    <m/>
    <m/>
    <s v=""/>
    <n v="4102"/>
    <n v="4023"/>
    <n v="2995"/>
    <n v="0.74446930151628143"/>
    <n v="1"/>
    <n v="78"/>
    <n v="1.901511457825451E-2"/>
    <n v="4102"/>
    <n v="4024"/>
    <n v="78"/>
    <n v="1.901511457825451E-2"/>
  </r>
  <r>
    <x v="2"/>
    <x v="46"/>
    <s v="SEOUL"/>
    <m/>
    <m/>
    <m/>
    <m/>
    <s v=""/>
    <n v="131"/>
    <n v="127"/>
    <n v="5"/>
    <n v="3.937007874015748E-2"/>
    <n v="1"/>
    <n v="3"/>
    <n v="2.2900763358778626E-2"/>
    <n v="131"/>
    <n v="128"/>
    <n v="3"/>
    <n v="2.2900763358778626E-2"/>
  </r>
  <r>
    <x v="2"/>
    <x v="80"/>
    <s v="MADRID"/>
    <m/>
    <m/>
    <m/>
    <m/>
    <s v=""/>
    <n v="11"/>
    <n v="11"/>
    <n v="10"/>
    <n v="0.90909090909090906"/>
    <m/>
    <m/>
    <n v="0"/>
    <n v="11"/>
    <n v="11"/>
    <s v=""/>
    <s v=""/>
  </r>
  <r>
    <x v="2"/>
    <x v="93"/>
    <s v="STOCKHOLM"/>
    <m/>
    <m/>
    <m/>
    <m/>
    <s v=""/>
    <n v="1"/>
    <n v="1"/>
    <m/>
    <n v="0"/>
    <m/>
    <m/>
    <n v="0"/>
    <n v="1"/>
    <n v="1"/>
    <s v=""/>
    <s v=""/>
  </r>
  <r>
    <x v="2"/>
    <x v="47"/>
    <s v="DAMASCUS"/>
    <m/>
    <m/>
    <m/>
    <m/>
    <s v=""/>
    <n v="119"/>
    <n v="105"/>
    <n v="71"/>
    <n v="0.67619047619047623"/>
    <n v="9"/>
    <n v="2"/>
    <n v="1.680672268907563E-2"/>
    <n v="119"/>
    <n v="114"/>
    <n v="2"/>
    <n v="1.680672268907563E-2"/>
  </r>
  <r>
    <x v="2"/>
    <x v="48"/>
    <s v="TAIPEI"/>
    <m/>
    <m/>
    <m/>
    <m/>
    <s v=""/>
    <n v="62"/>
    <n v="61"/>
    <n v="9"/>
    <n v="0.14754098360655737"/>
    <m/>
    <n v="1"/>
    <n v="1.6129032258064516E-2"/>
    <n v="62"/>
    <n v="61"/>
    <n v="1"/>
    <n v="1.6129032258064516E-2"/>
  </r>
  <r>
    <x v="2"/>
    <x v="49"/>
    <s v="BANGKOK"/>
    <m/>
    <m/>
    <m/>
    <m/>
    <s v=""/>
    <n v="10679"/>
    <n v="10568"/>
    <n v="57"/>
    <n v="5.3936411809235429E-3"/>
    <m/>
    <n v="111"/>
    <n v="1.0394231669631987E-2"/>
    <n v="10679"/>
    <n v="10568"/>
    <n v="111"/>
    <n v="1.0394231669631987E-2"/>
  </r>
  <r>
    <x v="2"/>
    <x v="50"/>
    <s v="TUNIS"/>
    <m/>
    <m/>
    <m/>
    <m/>
    <s v=""/>
    <n v="973"/>
    <n v="608"/>
    <n v="92"/>
    <n v="0.15131578947368421"/>
    <m/>
    <n v="340"/>
    <n v="0.34943473792394658"/>
    <n v="973"/>
    <n v="608"/>
    <n v="340"/>
    <n v="0.34943473792394658"/>
  </r>
  <r>
    <x v="2"/>
    <x v="51"/>
    <s v="ANKARA"/>
    <m/>
    <m/>
    <m/>
    <m/>
    <s v=""/>
    <n v="11479"/>
    <n v="11030"/>
    <n v="6586"/>
    <n v="0.59709882139619219"/>
    <n v="2"/>
    <n v="444"/>
    <n v="3.8679327467549436E-2"/>
    <n v="11479"/>
    <n v="11032"/>
    <n v="444"/>
    <n v="3.8679327467549436E-2"/>
  </r>
  <r>
    <x v="2"/>
    <x v="51"/>
    <s v="ISTANBUL"/>
    <m/>
    <m/>
    <m/>
    <m/>
    <s v=""/>
    <n v="10313"/>
    <n v="9589"/>
    <n v="848"/>
    <n v="8.843466471999166E-2"/>
    <n v="6"/>
    <n v="718"/>
    <n v="6.9620866867060996E-2"/>
    <n v="10313"/>
    <n v="9595"/>
    <n v="718"/>
    <n v="6.9620866867060996E-2"/>
  </r>
  <r>
    <x v="2"/>
    <x v="52"/>
    <s v="KYIV"/>
    <m/>
    <m/>
    <m/>
    <m/>
    <s v=""/>
    <n v="53212"/>
    <n v="50409"/>
    <n v="1935"/>
    <n v="3.8386002499553651E-2"/>
    <m/>
    <n v="2801"/>
    <n v="5.2638502593399986E-2"/>
    <n v="53212"/>
    <n v="50409"/>
    <n v="2801"/>
    <n v="5.2638502593399986E-2"/>
  </r>
  <r>
    <x v="2"/>
    <x v="52"/>
    <s v="LVIV"/>
    <m/>
    <m/>
    <m/>
    <m/>
    <s v=""/>
    <n v="66796"/>
    <n v="64622"/>
    <n v="992"/>
    <n v="1.5350809321902758E-2"/>
    <n v="1"/>
    <n v="2172"/>
    <n v="3.25169171806695E-2"/>
    <n v="66796"/>
    <n v="64623"/>
    <n v="2172"/>
    <n v="3.25169171806695E-2"/>
  </r>
  <r>
    <x v="2"/>
    <x v="53"/>
    <s v="ABU DHABI"/>
    <m/>
    <m/>
    <m/>
    <m/>
    <s v=""/>
    <n v="10028"/>
    <n v="7809"/>
    <n v="2458"/>
    <n v="0.31476501472659751"/>
    <n v="48"/>
    <n v="2165"/>
    <n v="0.21589549262066215"/>
    <n v="10028"/>
    <n v="7857"/>
    <n v="2165"/>
    <n v="0.21589549262066215"/>
  </r>
  <r>
    <x v="2"/>
    <x v="54"/>
    <s v="LONDON"/>
    <m/>
    <m/>
    <m/>
    <m/>
    <s v=""/>
    <n v="2356"/>
    <n v="2264"/>
    <n v="579"/>
    <n v="0.25574204946996465"/>
    <n v="73"/>
    <n v="19"/>
    <n v="8.0645161290322578E-3"/>
    <n v="2356"/>
    <n v="2337"/>
    <n v="19"/>
    <n v="8.0645161290322578E-3"/>
  </r>
  <r>
    <x v="2"/>
    <x v="55"/>
    <s v="CHICAGO, IL"/>
    <m/>
    <m/>
    <m/>
    <m/>
    <s v=""/>
    <n v="371"/>
    <n v="371"/>
    <n v="29"/>
    <n v="7.8167115902964962E-2"/>
    <m/>
    <m/>
    <n v="0"/>
    <n v="371"/>
    <n v="371"/>
    <s v=""/>
    <s v=""/>
  </r>
  <r>
    <x v="2"/>
    <x v="55"/>
    <s v="LOS ANGELES, CA"/>
    <m/>
    <m/>
    <m/>
    <m/>
    <s v=""/>
    <n v="503"/>
    <n v="496"/>
    <n v="66"/>
    <n v="0.13306451612903225"/>
    <n v="3"/>
    <n v="4"/>
    <n v="7.9522862823061622E-3"/>
    <n v="503"/>
    <n v="499"/>
    <n v="4"/>
    <n v="7.9522862823061622E-3"/>
  </r>
  <r>
    <x v="2"/>
    <x v="55"/>
    <s v="NEW YORK, NY"/>
    <m/>
    <m/>
    <m/>
    <m/>
    <s v=""/>
    <n v="780"/>
    <n v="771"/>
    <n v="176"/>
    <n v="0.22827496757457846"/>
    <n v="9"/>
    <m/>
    <n v="0"/>
    <n v="780"/>
    <n v="780"/>
    <s v=""/>
    <s v=""/>
  </r>
  <r>
    <x v="2"/>
    <x v="55"/>
    <s v="WASHINGTON, DC"/>
    <m/>
    <m/>
    <m/>
    <m/>
    <s v=""/>
    <n v="505"/>
    <n v="488"/>
    <n v="147"/>
    <n v="0.30122950819672129"/>
    <n v="16"/>
    <n v="1"/>
    <n v="1.9801980198019802E-3"/>
    <n v="505"/>
    <n v="504"/>
    <n v="1"/>
    <n v="1.9801980198019802E-3"/>
  </r>
  <r>
    <x v="2"/>
    <x v="94"/>
    <s v="TASHKENT"/>
    <m/>
    <m/>
    <m/>
    <m/>
    <s v=""/>
    <n v="2958"/>
    <n v="2371"/>
    <n v="203"/>
    <n v="8.5617882749894555E-2"/>
    <n v="11"/>
    <n v="576"/>
    <n v="0.1947261663286004"/>
    <n v="2958"/>
    <n v="2382"/>
    <n v="576"/>
    <n v="0.1947261663286004"/>
  </r>
  <r>
    <x v="2"/>
    <x v="57"/>
    <s v="HANOI"/>
    <m/>
    <m/>
    <m/>
    <m/>
    <s v=""/>
    <n v="1359"/>
    <n v="868"/>
    <n v="14"/>
    <n v="1.6129032258064516E-2"/>
    <m/>
    <n v="491"/>
    <n v="0.3612950699043414"/>
    <n v="1359"/>
    <n v="868"/>
    <n v="491"/>
    <n v="0.3612950699043414"/>
  </r>
  <r>
    <x v="2"/>
    <x v="95"/>
    <s v="LUSAKA"/>
    <m/>
    <m/>
    <m/>
    <m/>
    <s v=""/>
    <n v="42"/>
    <n v="33"/>
    <n v="11"/>
    <n v="0.33333333333333331"/>
    <m/>
    <n v="7"/>
    <n v="0.16666666666666666"/>
    <n v="42"/>
    <n v="33"/>
    <n v="7"/>
    <n v="0.16666666666666666"/>
  </r>
  <r>
    <x v="3"/>
    <x v="84"/>
    <s v="KABUL"/>
    <m/>
    <m/>
    <m/>
    <m/>
    <s v=""/>
    <n v="69"/>
    <n v="50"/>
    <n v="3"/>
    <n v="0.06"/>
    <n v="8"/>
    <n v="2"/>
    <n v="2.8985507246376812E-2"/>
    <n v="69"/>
    <n v="58"/>
    <n v="2"/>
    <n v="2.8985507246376812E-2"/>
  </r>
  <r>
    <x v="3"/>
    <x v="3"/>
    <s v="SYDNEY"/>
    <m/>
    <m/>
    <m/>
    <m/>
    <s v=""/>
    <n v="700"/>
    <n v="674"/>
    <n v="301"/>
    <n v="0.44658753709198812"/>
    <m/>
    <n v="7"/>
    <n v="0.01"/>
    <n v="700"/>
    <n v="674"/>
    <n v="7"/>
    <n v="0.01"/>
  </r>
  <r>
    <x v="3"/>
    <x v="59"/>
    <s v="VIENNA"/>
    <m/>
    <m/>
    <m/>
    <m/>
    <s v=""/>
    <n v="12"/>
    <n v="10"/>
    <n v="9"/>
    <n v="0.9"/>
    <m/>
    <m/>
    <n v="0"/>
    <n v="12"/>
    <n v="10"/>
    <s v=""/>
    <s v=""/>
  </r>
  <r>
    <x v="3"/>
    <x v="96"/>
    <s v="DHAKA"/>
    <m/>
    <m/>
    <m/>
    <m/>
    <s v=""/>
    <n v="1586"/>
    <n v="1324"/>
    <n v="156"/>
    <n v="0.11782477341389729"/>
    <n v="9"/>
    <n v="224"/>
    <n v="0.14123581336696092"/>
    <n v="1586"/>
    <n v="1333"/>
    <n v="224"/>
    <n v="0.14123581336696092"/>
  </r>
  <r>
    <x v="3"/>
    <x v="60"/>
    <s v="BRUSSELS"/>
    <m/>
    <m/>
    <m/>
    <m/>
    <s v=""/>
    <n v="11"/>
    <n v="9"/>
    <n v="1"/>
    <n v="0.1111111111111111"/>
    <m/>
    <m/>
    <n v="0"/>
    <n v="11"/>
    <n v="9"/>
    <s v=""/>
    <s v=""/>
  </r>
  <r>
    <x v="3"/>
    <x v="7"/>
    <s v="SOFIA"/>
    <m/>
    <m/>
    <m/>
    <m/>
    <s v=""/>
    <n v="50"/>
    <n v="38"/>
    <n v="30"/>
    <n v="0.78947368421052633"/>
    <m/>
    <n v="2"/>
    <n v="0.04"/>
    <n v="50"/>
    <n v="38"/>
    <n v="2"/>
    <n v="0.04"/>
  </r>
  <r>
    <x v="3"/>
    <x v="61"/>
    <s v="OUAGADOUGOU"/>
    <m/>
    <m/>
    <m/>
    <m/>
    <s v=""/>
    <n v="215"/>
    <n v="181"/>
    <n v="60"/>
    <n v="0.33149171270718231"/>
    <m/>
    <n v="26"/>
    <n v="0.12093023255813953"/>
    <n v="215"/>
    <n v="181"/>
    <n v="26"/>
    <n v="0.12093023255813953"/>
  </r>
  <r>
    <x v="3"/>
    <x v="8"/>
    <s v="OTTAWA"/>
    <m/>
    <m/>
    <m/>
    <m/>
    <s v=""/>
    <n v="2760"/>
    <n v="2602"/>
    <n v="859"/>
    <n v="0.33013066871637203"/>
    <n v="5"/>
    <n v="57"/>
    <n v="2.0652173913043477E-2"/>
    <n v="2760"/>
    <n v="2607"/>
    <n v="57"/>
    <n v="2.0652173913043477E-2"/>
  </r>
  <r>
    <x v="3"/>
    <x v="10"/>
    <s v="BEIJING"/>
    <n v="1"/>
    <n v="1"/>
    <m/>
    <m/>
    <n v="0"/>
    <n v="13727"/>
    <n v="13150"/>
    <n v="2957"/>
    <n v="0.22486692015209125"/>
    <n v="1"/>
    <n v="368"/>
    <n v="2.6808479638668319E-2"/>
    <n v="13728"/>
    <n v="13152"/>
    <n v="368"/>
    <n v="2.6806526806526808E-2"/>
  </r>
  <r>
    <x v="3"/>
    <x v="10"/>
    <s v="GUANGZHOU (CANTON)"/>
    <m/>
    <m/>
    <m/>
    <m/>
    <s v=""/>
    <n v="15225"/>
    <n v="14937"/>
    <n v="2009"/>
    <n v="0.13449822588203789"/>
    <n v="1"/>
    <n v="210"/>
    <n v="1.3793103448275862E-2"/>
    <n v="15225"/>
    <n v="14938"/>
    <n v="210"/>
    <n v="1.3793103448275862E-2"/>
  </r>
  <r>
    <x v="3"/>
    <x v="10"/>
    <s v="SHANGHAI"/>
    <m/>
    <m/>
    <m/>
    <m/>
    <s v=""/>
    <n v="17316"/>
    <n v="16487"/>
    <n v="3870"/>
    <n v="0.23473039364347667"/>
    <n v="2"/>
    <n v="428"/>
    <n v="2.4717024717024718E-2"/>
    <n v="17316"/>
    <n v="16489"/>
    <n v="428"/>
    <n v="2.4717024717024718E-2"/>
  </r>
  <r>
    <x v="3"/>
    <x v="97"/>
    <s v="COPENHAGEN"/>
    <m/>
    <m/>
    <m/>
    <m/>
    <s v=""/>
    <n v="750"/>
    <n v="720"/>
    <n v="226"/>
    <n v="0.31388888888888888"/>
    <n v="2"/>
    <n v="7"/>
    <n v="9.3333333333333341E-3"/>
    <n v="750"/>
    <n v="722"/>
    <n v="7"/>
    <n v="9.3333333333333341E-3"/>
  </r>
  <r>
    <x v="3"/>
    <x v="15"/>
    <s v="CAIRO"/>
    <n v="1"/>
    <n v="1"/>
    <m/>
    <m/>
    <n v="0"/>
    <n v="1790"/>
    <n v="1542"/>
    <n v="763"/>
    <n v="0.49481193255512324"/>
    <n v="1"/>
    <n v="238"/>
    <n v="0.1329608938547486"/>
    <n v="1791"/>
    <n v="1544"/>
    <n v="238"/>
    <n v="0.13288665549972081"/>
  </r>
  <r>
    <x v="3"/>
    <x v="16"/>
    <s v="ADDIS ABEBA"/>
    <m/>
    <m/>
    <m/>
    <m/>
    <s v=""/>
    <n v="378"/>
    <n v="297"/>
    <n v="97"/>
    <n v="0.32659932659932661"/>
    <n v="4"/>
    <n v="70"/>
    <n v="0.18518518518518517"/>
    <n v="378"/>
    <n v="301"/>
    <n v="70"/>
    <n v="0.18518518518518517"/>
  </r>
  <r>
    <x v="3"/>
    <x v="67"/>
    <s v="HELSINKI"/>
    <m/>
    <m/>
    <m/>
    <m/>
    <s v=""/>
    <n v="18"/>
    <n v="15"/>
    <n v="1"/>
    <n v="6.6666666666666666E-2"/>
    <m/>
    <m/>
    <n v="0"/>
    <n v="18"/>
    <n v="15"/>
    <s v=""/>
    <s v=""/>
  </r>
  <r>
    <x v="3"/>
    <x v="68"/>
    <s v="PARIS"/>
    <m/>
    <m/>
    <m/>
    <m/>
    <s v=""/>
    <n v="23"/>
    <n v="19"/>
    <n v="5"/>
    <n v="0.26315789473684209"/>
    <n v="1"/>
    <n v="1"/>
    <n v="4.3478260869565216E-2"/>
    <n v="23"/>
    <n v="20"/>
    <n v="1"/>
    <n v="4.3478260869565216E-2"/>
  </r>
  <r>
    <x v="3"/>
    <x v="17"/>
    <s v="BERLIN"/>
    <m/>
    <m/>
    <m/>
    <m/>
    <s v=""/>
    <n v="18"/>
    <n v="17"/>
    <n v="7"/>
    <n v="0.41176470588235292"/>
    <m/>
    <m/>
    <n v="0"/>
    <n v="18"/>
    <n v="17"/>
    <s v=""/>
    <s v=""/>
  </r>
  <r>
    <x v="3"/>
    <x v="17"/>
    <s v="FLENSBURG"/>
    <m/>
    <m/>
    <m/>
    <m/>
    <s v=""/>
    <n v="21"/>
    <n v="19"/>
    <n v="19"/>
    <n v="1"/>
    <m/>
    <n v="1"/>
    <n v="4.7619047619047616E-2"/>
    <n v="21"/>
    <n v="19"/>
    <n v="1"/>
    <n v="4.7619047619047616E-2"/>
  </r>
  <r>
    <x v="3"/>
    <x v="88"/>
    <s v="ACCRA"/>
    <n v="1"/>
    <m/>
    <m/>
    <m/>
    <n v="0"/>
    <n v="2705"/>
    <n v="1185"/>
    <n v="531"/>
    <n v="0.44810126582278481"/>
    <m/>
    <n v="1385"/>
    <n v="0.51201478743068396"/>
    <n v="2706"/>
    <n v="1185"/>
    <n v="1385"/>
    <n v="0.51182557280118257"/>
  </r>
  <r>
    <x v="3"/>
    <x v="69"/>
    <s v="ATHENS"/>
    <m/>
    <m/>
    <m/>
    <m/>
    <s v=""/>
    <n v="3"/>
    <n v="3"/>
    <n v="1"/>
    <n v="0.33333333333333331"/>
    <m/>
    <m/>
    <n v="0"/>
    <n v="3"/>
    <n v="3"/>
    <s v=""/>
    <s v=""/>
  </r>
  <r>
    <x v="3"/>
    <x v="70"/>
    <s v="BUDAPEST"/>
    <m/>
    <m/>
    <m/>
    <m/>
    <s v=""/>
    <n v="4"/>
    <n v="2"/>
    <n v="2"/>
    <n v="1"/>
    <n v="1"/>
    <m/>
    <n v="0"/>
    <n v="4"/>
    <n v="3"/>
    <s v=""/>
    <s v=""/>
  </r>
  <r>
    <x v="3"/>
    <x v="98"/>
    <s v="REYKJAVIK"/>
    <m/>
    <m/>
    <m/>
    <m/>
    <s v=""/>
    <n v="88"/>
    <n v="88"/>
    <n v="18"/>
    <n v="0.20454545454545456"/>
    <m/>
    <m/>
    <n v="0"/>
    <n v="88"/>
    <n v="88"/>
    <s v=""/>
    <s v=""/>
  </r>
  <r>
    <x v="3"/>
    <x v="19"/>
    <s v="NEW DELHI"/>
    <m/>
    <m/>
    <m/>
    <m/>
    <s v=""/>
    <n v="23275"/>
    <n v="21890"/>
    <n v="18884"/>
    <n v="0.86267702147099135"/>
    <n v="1"/>
    <n v="949"/>
    <n v="4.0773361976369493E-2"/>
    <n v="23275"/>
    <n v="21891"/>
    <n v="949"/>
    <n v="4.0773361976369493E-2"/>
  </r>
  <r>
    <x v="3"/>
    <x v="20"/>
    <s v="JAKARTA"/>
    <n v="5"/>
    <n v="5"/>
    <n v="5"/>
    <m/>
    <n v="0"/>
    <n v="4408"/>
    <n v="4369"/>
    <n v="2954"/>
    <n v="0.67612726024261849"/>
    <m/>
    <n v="35"/>
    <n v="7.9401088929219599E-3"/>
    <n v="4413"/>
    <n v="4374"/>
    <n v="35"/>
    <n v="7.931112621799229E-3"/>
  </r>
  <r>
    <x v="3"/>
    <x v="21"/>
    <s v="TEHERAN"/>
    <m/>
    <m/>
    <m/>
    <m/>
    <s v=""/>
    <n v="2970"/>
    <n v="2012"/>
    <n v="762"/>
    <n v="0.37872763419483102"/>
    <n v="33"/>
    <n v="851"/>
    <n v="0.28653198653198653"/>
    <n v="2970"/>
    <n v="2045"/>
    <n v="851"/>
    <n v="0.28653198653198653"/>
  </r>
  <r>
    <x v="3"/>
    <x v="22"/>
    <s v="DUBLIN"/>
    <m/>
    <m/>
    <m/>
    <m/>
    <s v=""/>
    <n v="848"/>
    <n v="820"/>
    <n v="187"/>
    <n v="0.22804878048780489"/>
    <m/>
    <n v="1"/>
    <n v="1.1792452830188679E-3"/>
    <n v="848"/>
    <n v="820"/>
    <n v="1"/>
    <n v="1.1792452830188679E-3"/>
  </r>
  <r>
    <x v="3"/>
    <x v="23"/>
    <s v="TEL AVIV"/>
    <m/>
    <m/>
    <m/>
    <m/>
    <s v=""/>
    <n v="308"/>
    <n v="280"/>
    <n v="58"/>
    <n v="0.20714285714285716"/>
    <n v="3"/>
    <n v="31"/>
    <n v="0.10064935064935066"/>
    <n v="308"/>
    <n v="283"/>
    <n v="31"/>
    <n v="0.10064935064935066"/>
  </r>
  <r>
    <x v="3"/>
    <x v="71"/>
    <s v="ROME"/>
    <m/>
    <m/>
    <m/>
    <m/>
    <s v=""/>
    <n v="12"/>
    <n v="7"/>
    <n v="6"/>
    <n v="0.8571428571428571"/>
    <n v="2"/>
    <n v="3"/>
    <n v="0.25"/>
    <n v="12"/>
    <n v="9"/>
    <n v="3"/>
    <n v="0.25"/>
  </r>
  <r>
    <x v="3"/>
    <x v="24"/>
    <s v="TOKYO"/>
    <m/>
    <m/>
    <m/>
    <m/>
    <s v=""/>
    <n v="321"/>
    <n v="321"/>
    <n v="27"/>
    <n v="8.4112149532710276E-2"/>
    <m/>
    <n v="2"/>
    <n v="6.2305295950155761E-3"/>
    <n v="321"/>
    <n v="321"/>
    <n v="2"/>
    <n v="6.2305295950155761E-3"/>
  </r>
  <r>
    <x v="3"/>
    <x v="27"/>
    <s v="NAIROBI"/>
    <n v="1"/>
    <n v="1"/>
    <m/>
    <m/>
    <n v="0"/>
    <n v="1660"/>
    <n v="1363"/>
    <n v="306"/>
    <n v="0.22450476889214968"/>
    <n v="4"/>
    <n v="203"/>
    <n v="0.12228915662650602"/>
    <n v="1661"/>
    <n v="1368"/>
    <n v="203"/>
    <n v="0.12221553281155931"/>
  </r>
  <r>
    <x v="3"/>
    <x v="99"/>
    <s v="RIGA"/>
    <m/>
    <m/>
    <m/>
    <m/>
    <s v=""/>
    <n v="10"/>
    <n v="7"/>
    <n v="1"/>
    <n v="0.14285714285714285"/>
    <n v="1"/>
    <n v="1"/>
    <n v="0.1"/>
    <n v="10"/>
    <n v="8"/>
    <n v="1"/>
    <n v="0.1"/>
  </r>
  <r>
    <x v="3"/>
    <x v="29"/>
    <s v="BEIRUT"/>
    <m/>
    <m/>
    <m/>
    <m/>
    <s v=""/>
    <n v="1508"/>
    <n v="1009"/>
    <n v="495"/>
    <n v="0.49058473736372649"/>
    <n v="10"/>
    <n v="485"/>
    <n v="0.32161803713527853"/>
    <n v="1508"/>
    <n v="1019"/>
    <n v="485"/>
    <n v="0.32161803713527853"/>
  </r>
  <r>
    <x v="3"/>
    <x v="30"/>
    <s v="KUALA LUMPUR"/>
    <n v="1"/>
    <n v="1"/>
    <n v="1"/>
    <m/>
    <n v="0"/>
    <n v="440"/>
    <n v="354"/>
    <n v="136"/>
    <n v="0.38418079096045199"/>
    <m/>
    <n v="76"/>
    <n v="0.17272727272727273"/>
    <n v="441"/>
    <n v="355"/>
    <n v="76"/>
    <n v="0.17233560090702948"/>
  </r>
  <r>
    <x v="3"/>
    <x v="100"/>
    <s v="BAMAKO"/>
    <m/>
    <m/>
    <m/>
    <m/>
    <s v=""/>
    <n v="483"/>
    <n v="300"/>
    <n v="91"/>
    <n v="0.30333333333333334"/>
    <n v="1"/>
    <n v="150"/>
    <n v="0.3105590062111801"/>
    <n v="483"/>
    <n v="301"/>
    <n v="150"/>
    <n v="0.3105590062111801"/>
  </r>
  <r>
    <x v="3"/>
    <x v="31"/>
    <s v="MEXICO CITY"/>
    <m/>
    <m/>
    <m/>
    <m/>
    <s v=""/>
    <n v="46"/>
    <n v="45"/>
    <n v="30"/>
    <n v="0.66666666666666663"/>
    <m/>
    <m/>
    <n v="0"/>
    <n v="46"/>
    <n v="45"/>
    <s v=""/>
    <s v=""/>
  </r>
  <r>
    <x v="3"/>
    <x v="32"/>
    <s v="RABAT"/>
    <m/>
    <m/>
    <m/>
    <m/>
    <s v=""/>
    <n v="1971"/>
    <n v="1621"/>
    <n v="684"/>
    <n v="0.42196175200493524"/>
    <n v="1"/>
    <n v="296"/>
    <n v="0.15017757483510907"/>
    <n v="1971"/>
    <n v="1622"/>
    <n v="296"/>
    <n v="0.15017757483510907"/>
  </r>
  <r>
    <x v="3"/>
    <x v="73"/>
    <s v="THE HAGUE"/>
    <m/>
    <m/>
    <m/>
    <m/>
    <s v=""/>
    <n v="26"/>
    <n v="26"/>
    <m/>
    <n v="0"/>
    <m/>
    <m/>
    <n v="0"/>
    <n v="26"/>
    <n v="26"/>
    <s v=""/>
    <s v=""/>
  </r>
  <r>
    <x v="3"/>
    <x v="33"/>
    <s v="ABUJA"/>
    <n v="4"/>
    <n v="4"/>
    <m/>
    <m/>
    <n v="0"/>
    <n v="1550"/>
    <n v="663"/>
    <n v="213"/>
    <n v="0.32126696832579188"/>
    <n v="2"/>
    <n v="807"/>
    <n v="0.52064516129032257"/>
    <n v="1554"/>
    <n v="669"/>
    <n v="807"/>
    <n v="0.51930501930501927"/>
  </r>
  <r>
    <x v="3"/>
    <x v="101"/>
    <s v="OSLO"/>
    <m/>
    <m/>
    <m/>
    <m/>
    <s v=""/>
    <n v="19"/>
    <n v="18"/>
    <n v="12"/>
    <n v="0.66666666666666663"/>
    <m/>
    <m/>
    <n v="0"/>
    <n v="19"/>
    <n v="18"/>
    <s v=""/>
    <s v=""/>
  </r>
  <r>
    <x v="3"/>
    <x v="35"/>
    <s v="ISLAMABAD"/>
    <m/>
    <m/>
    <m/>
    <m/>
    <s v=""/>
    <n v="2786"/>
    <n v="1311"/>
    <n v="650"/>
    <n v="0.49580472921434021"/>
    <n v="4"/>
    <n v="1349"/>
    <n v="0.48420674802584351"/>
    <n v="2786"/>
    <n v="1315"/>
    <n v="1349"/>
    <n v="0.48420674802584351"/>
  </r>
  <r>
    <x v="3"/>
    <x v="37"/>
    <s v="MANILA"/>
    <n v="3"/>
    <n v="2"/>
    <m/>
    <n v="1"/>
    <n v="0.33333333333333331"/>
    <n v="7078"/>
    <n v="6509"/>
    <n v="5219"/>
    <n v="0.80181287448148719"/>
    <n v="3"/>
    <n v="528"/>
    <n v="7.4597343882452677E-2"/>
    <n v="7081"/>
    <n v="6514"/>
    <n v="529"/>
    <n v="7.4706962293461382E-2"/>
  </r>
  <r>
    <x v="3"/>
    <x v="75"/>
    <s v="WARSAW"/>
    <m/>
    <m/>
    <m/>
    <m/>
    <s v=""/>
    <n v="3"/>
    <n v="2"/>
    <n v="2"/>
    <n v="1"/>
    <m/>
    <n v="1"/>
    <n v="0.33333333333333331"/>
    <n v="3"/>
    <n v="2"/>
    <n v="1"/>
    <n v="0.33333333333333331"/>
  </r>
  <r>
    <x v="3"/>
    <x v="76"/>
    <s v="LISBON"/>
    <m/>
    <m/>
    <m/>
    <m/>
    <s v=""/>
    <n v="17"/>
    <n v="15"/>
    <n v="14"/>
    <n v="0.93333333333333335"/>
    <m/>
    <m/>
    <n v="0"/>
    <n v="17"/>
    <n v="15"/>
    <s v=""/>
    <s v=""/>
  </r>
  <r>
    <x v="3"/>
    <x v="38"/>
    <s v="BUCHAREST"/>
    <m/>
    <m/>
    <m/>
    <m/>
    <s v=""/>
    <n v="30"/>
    <n v="25"/>
    <n v="7"/>
    <n v="0.28000000000000003"/>
    <m/>
    <n v="4"/>
    <n v="0.13333333333333333"/>
    <n v="30"/>
    <n v="25"/>
    <n v="4"/>
    <n v="0.13333333333333333"/>
  </r>
  <r>
    <x v="3"/>
    <x v="39"/>
    <s v="MOSCOW"/>
    <n v="1"/>
    <n v="1"/>
    <n v="1"/>
    <m/>
    <n v="0"/>
    <n v="9073"/>
    <n v="8898"/>
    <n v="4304"/>
    <n v="0.48370420319172847"/>
    <n v="19"/>
    <n v="106"/>
    <n v="1.1683015540615011E-2"/>
    <n v="9074"/>
    <n v="8918"/>
    <n v="106"/>
    <n v="1.1681728014106238E-2"/>
  </r>
  <r>
    <x v="3"/>
    <x v="40"/>
    <s v="RIYADH"/>
    <m/>
    <m/>
    <m/>
    <m/>
    <s v=""/>
    <n v="1384"/>
    <n v="1157"/>
    <n v="687"/>
    <n v="0.59377700950734658"/>
    <n v="1"/>
    <n v="140"/>
    <n v="0.10115606936416185"/>
    <n v="1384"/>
    <n v="1158"/>
    <n v="140"/>
    <n v="0.10115606936416185"/>
  </r>
  <r>
    <x v="3"/>
    <x v="42"/>
    <s v="BELGRADE"/>
    <m/>
    <m/>
    <m/>
    <m/>
    <s v=""/>
    <n v="23"/>
    <n v="21"/>
    <n v="15"/>
    <n v="0.7142857142857143"/>
    <m/>
    <n v="3"/>
    <n v="0.13043478260869565"/>
    <n v="23"/>
    <n v="21"/>
    <n v="3"/>
    <n v="0.13043478260869565"/>
  </r>
  <r>
    <x v="3"/>
    <x v="79"/>
    <s v="SINGAPORE"/>
    <m/>
    <m/>
    <m/>
    <m/>
    <s v=""/>
    <n v="3472"/>
    <n v="3416"/>
    <n v="2849"/>
    <n v="0.83401639344262291"/>
    <m/>
    <n v="16"/>
    <n v="4.608294930875576E-3"/>
    <n v="3472"/>
    <n v="3416"/>
    <n v="16"/>
    <n v="4.608294930875576E-3"/>
  </r>
  <r>
    <x v="3"/>
    <x v="45"/>
    <s v="PRETORIA"/>
    <m/>
    <m/>
    <m/>
    <m/>
    <s v=""/>
    <n v="3579"/>
    <n v="3528"/>
    <n v="2532"/>
    <n v="0.71768707482993199"/>
    <n v="3"/>
    <n v="33"/>
    <n v="9.2204526404023462E-3"/>
    <n v="3579"/>
    <n v="3531"/>
    <n v="33"/>
    <n v="9.2204526404023462E-3"/>
  </r>
  <r>
    <x v="3"/>
    <x v="80"/>
    <s v="MADRID"/>
    <m/>
    <m/>
    <m/>
    <m/>
    <s v=""/>
    <n v="13"/>
    <n v="6"/>
    <n v="1"/>
    <n v="0.16666666666666666"/>
    <m/>
    <n v="1"/>
    <n v="7.6923076923076927E-2"/>
    <n v="13"/>
    <n v="6"/>
    <n v="1"/>
    <n v="7.6923076923076927E-2"/>
  </r>
  <r>
    <x v="3"/>
    <x v="93"/>
    <s v="STOCKHOLM"/>
    <n v="1"/>
    <n v="1"/>
    <m/>
    <m/>
    <n v="0"/>
    <n v="27"/>
    <n v="22"/>
    <n v="19"/>
    <n v="0.86363636363636365"/>
    <n v="3"/>
    <n v="3"/>
    <n v="0.1111111111111111"/>
    <n v="28"/>
    <n v="26"/>
    <n v="3"/>
    <n v="0.10714285714285714"/>
  </r>
  <r>
    <x v="3"/>
    <x v="48"/>
    <s v="TAIPEI"/>
    <m/>
    <m/>
    <m/>
    <m/>
    <s v=""/>
    <n v="44"/>
    <n v="42"/>
    <n v="19"/>
    <n v="0.45238095238095238"/>
    <m/>
    <m/>
    <n v="0"/>
    <n v="44"/>
    <n v="42"/>
    <s v=""/>
    <s v=""/>
  </r>
  <r>
    <x v="3"/>
    <x v="49"/>
    <s v="BANGKOK"/>
    <m/>
    <m/>
    <m/>
    <m/>
    <s v=""/>
    <n v="12831"/>
    <n v="12011"/>
    <n v="4574"/>
    <n v="0.38081758388144199"/>
    <n v="2"/>
    <n v="886"/>
    <n v="6.9051515860026502E-2"/>
    <n v="12831"/>
    <n v="12013"/>
    <n v="886"/>
    <n v="6.9051515860026502E-2"/>
  </r>
  <r>
    <x v="3"/>
    <x v="51"/>
    <s v="ANKARA"/>
    <n v="2"/>
    <n v="2"/>
    <n v="2"/>
    <m/>
    <n v="0"/>
    <n v="3817"/>
    <n v="3096"/>
    <n v="1887"/>
    <n v="0.60949612403100772"/>
    <n v="4"/>
    <n v="613"/>
    <n v="0.1605973277443018"/>
    <n v="3819"/>
    <n v="3102"/>
    <n v="613"/>
    <n v="0.16051322335689971"/>
  </r>
  <r>
    <x v="3"/>
    <x v="51"/>
    <s v="ISTANBUL"/>
    <n v="2"/>
    <n v="2"/>
    <n v="2"/>
    <m/>
    <n v="0"/>
    <n v="4059"/>
    <n v="3879"/>
    <n v="3350"/>
    <n v="0.86362464552719775"/>
    <n v="6"/>
    <n v="183"/>
    <n v="4.5084996304508497E-2"/>
    <n v="4061"/>
    <n v="3887"/>
    <n v="183"/>
    <n v="4.5062792415661169E-2"/>
  </r>
  <r>
    <x v="3"/>
    <x v="52"/>
    <s v="KYIV"/>
    <m/>
    <m/>
    <m/>
    <m/>
    <s v=""/>
    <n v="477"/>
    <n v="464"/>
    <n v="282"/>
    <n v="0.60775862068965514"/>
    <n v="2"/>
    <n v="14"/>
    <n v="2.9350104821802937E-2"/>
    <n v="477"/>
    <n v="466"/>
    <n v="14"/>
    <n v="2.9350104821802937E-2"/>
  </r>
  <r>
    <x v="3"/>
    <x v="53"/>
    <s v="DUBAI"/>
    <m/>
    <m/>
    <m/>
    <m/>
    <s v=""/>
    <n v="3226"/>
    <n v="2990"/>
    <n v="2314"/>
    <n v="0.77391304347826084"/>
    <n v="5"/>
    <n v="214"/>
    <n v="6.6336019838809671E-2"/>
    <n v="3226"/>
    <n v="2995"/>
    <n v="214"/>
    <n v="6.6336019838809671E-2"/>
  </r>
  <r>
    <x v="3"/>
    <x v="54"/>
    <s v="LONDON"/>
    <n v="1"/>
    <n v="1"/>
    <m/>
    <m/>
    <n v="0"/>
    <n v="6899"/>
    <n v="6794"/>
    <n v="5532"/>
    <n v="0.81424786576390928"/>
    <n v="3"/>
    <n v="25"/>
    <n v="3.6237135816785042E-3"/>
    <n v="6900"/>
    <n v="6798"/>
    <n v="25"/>
    <n v="3.6231884057971015E-3"/>
  </r>
  <r>
    <x v="3"/>
    <x v="55"/>
    <s v="NEW YORK, NY"/>
    <m/>
    <m/>
    <m/>
    <m/>
    <s v=""/>
    <n v="5346"/>
    <n v="5023"/>
    <n v="1585"/>
    <n v="0.31554847700577343"/>
    <n v="3"/>
    <n v="17"/>
    <n v="3.1799476243920687E-3"/>
    <n v="5346"/>
    <n v="5026"/>
    <n v="17"/>
    <n v="3.1799476243920687E-3"/>
  </r>
  <r>
    <x v="3"/>
    <x v="57"/>
    <s v="HANOI"/>
    <m/>
    <m/>
    <m/>
    <m/>
    <s v=""/>
    <n v="2495"/>
    <n v="2061"/>
    <n v="292"/>
    <n v="0.14167879670063077"/>
    <n v="3"/>
    <n v="420"/>
    <n v="0.16833667334669339"/>
    <n v="2495"/>
    <n v="2064"/>
    <n v="420"/>
    <n v="0.16833667334669339"/>
  </r>
  <r>
    <x v="4"/>
    <x v="3"/>
    <s v="CANBERRA"/>
    <m/>
    <m/>
    <m/>
    <m/>
    <s v=""/>
    <n v="39"/>
    <n v="38"/>
    <n v="16"/>
    <n v="0.42105263157894735"/>
    <n v="0"/>
    <n v="1"/>
    <n v="2.564102564102564E-2"/>
    <n v="39"/>
    <n v="38"/>
    <n v="1"/>
    <n v="2.564102564102564E-2"/>
  </r>
  <r>
    <x v="4"/>
    <x v="86"/>
    <s v="MINSK"/>
    <m/>
    <m/>
    <m/>
    <m/>
    <s v=""/>
    <n v="12475"/>
    <n v="12387"/>
    <n v="8513"/>
    <n v="0.68725276499555987"/>
    <n v="9"/>
    <n v="79"/>
    <n v="6.3326653306613225E-3"/>
    <n v="12475"/>
    <n v="12396"/>
    <n v="79"/>
    <n v="6.3326653306613225E-3"/>
  </r>
  <r>
    <x v="4"/>
    <x v="8"/>
    <s v="OTTAWA"/>
    <m/>
    <m/>
    <m/>
    <m/>
    <s v=""/>
    <n v="56"/>
    <n v="56"/>
    <n v="32"/>
    <n v="0.5714285714285714"/>
    <n v="0"/>
    <n v="0"/>
    <n v="0"/>
    <n v="56"/>
    <n v="56"/>
    <s v=""/>
    <s v=""/>
  </r>
  <r>
    <x v="4"/>
    <x v="10"/>
    <s v="BEIJING"/>
    <m/>
    <m/>
    <m/>
    <m/>
    <s v=""/>
    <n v="2369"/>
    <n v="2305"/>
    <n v="507"/>
    <n v="0.21995661605206074"/>
    <n v="0"/>
    <n v="64"/>
    <n v="2.7015618404390037E-2"/>
    <n v="2369"/>
    <n v="2305"/>
    <n v="64"/>
    <n v="2.7015618404390037E-2"/>
  </r>
  <r>
    <x v="4"/>
    <x v="15"/>
    <s v="CAIRO"/>
    <m/>
    <m/>
    <m/>
    <m/>
    <s v=""/>
    <n v="279"/>
    <n v="198"/>
    <n v="68"/>
    <n v="0.34343434343434343"/>
    <n v="7"/>
    <n v="74"/>
    <n v="0.26523297491039427"/>
    <n v="279"/>
    <n v="205"/>
    <n v="74"/>
    <n v="0.26523297491039427"/>
  </r>
  <r>
    <x v="4"/>
    <x v="68"/>
    <s v="PARIS"/>
    <m/>
    <m/>
    <m/>
    <m/>
    <s v=""/>
    <n v="2"/>
    <n v="2"/>
    <n v="0"/>
    <n v="0"/>
    <n v="0"/>
    <n v="0"/>
    <n v="0"/>
    <n v="2"/>
    <n v="2"/>
    <s v=""/>
    <s v=""/>
  </r>
  <r>
    <x v="4"/>
    <x v="87"/>
    <s v="TBILISSI"/>
    <m/>
    <m/>
    <m/>
    <m/>
    <s v=""/>
    <n v="88"/>
    <n v="35"/>
    <n v="23"/>
    <n v="0.65714285714285714"/>
    <n v="0"/>
    <n v="53"/>
    <n v="0.60227272727272729"/>
    <n v="88"/>
    <n v="35"/>
    <n v="53"/>
    <n v="0.60227272727272729"/>
  </r>
  <r>
    <x v="4"/>
    <x v="19"/>
    <s v="NEW DELHI"/>
    <m/>
    <m/>
    <m/>
    <m/>
    <s v=""/>
    <n v="2425"/>
    <n v="1524"/>
    <n v="984"/>
    <n v="0.64566929133858264"/>
    <n v="3"/>
    <n v="898"/>
    <n v="0.37030927835051547"/>
    <n v="2425"/>
    <n v="1527"/>
    <n v="898"/>
    <n v="0.37030927835051547"/>
  </r>
  <r>
    <x v="4"/>
    <x v="22"/>
    <s v="DUBLIN"/>
    <m/>
    <m/>
    <m/>
    <m/>
    <s v=""/>
    <n v="49"/>
    <n v="49"/>
    <n v="24"/>
    <n v="0.48979591836734693"/>
    <n v="0"/>
    <n v="0"/>
    <n v="0"/>
    <n v="49"/>
    <n v="49"/>
    <s v=""/>
    <s v=""/>
  </r>
  <r>
    <x v="4"/>
    <x v="23"/>
    <s v="TEL AVIV"/>
    <m/>
    <m/>
    <m/>
    <m/>
    <s v=""/>
    <n v="15"/>
    <n v="12"/>
    <n v="6"/>
    <n v="0.5"/>
    <n v="3"/>
    <n v="0"/>
    <n v="0"/>
    <n v="15"/>
    <n v="15"/>
    <s v=""/>
    <s v=""/>
  </r>
  <r>
    <x v="4"/>
    <x v="24"/>
    <s v="TOKYO"/>
    <m/>
    <m/>
    <m/>
    <m/>
    <s v=""/>
    <n v="46"/>
    <n v="45"/>
    <n v="16"/>
    <n v="0.35555555555555557"/>
    <n v="0"/>
    <n v="1"/>
    <n v="2.1739130434782608E-2"/>
    <n v="46"/>
    <n v="45"/>
    <n v="1"/>
    <n v="2.1739130434782608E-2"/>
  </r>
  <r>
    <x v="4"/>
    <x v="26"/>
    <s v="ASTANA"/>
    <m/>
    <m/>
    <m/>
    <m/>
    <s v=""/>
    <n v="1869"/>
    <n v="1788"/>
    <n v="1083"/>
    <n v="0.60570469798657722"/>
    <n v="2"/>
    <n v="79"/>
    <n v="4.2268592830390583E-2"/>
    <n v="1869"/>
    <n v="1790"/>
    <n v="79"/>
    <n v="4.2268592830390583E-2"/>
  </r>
  <r>
    <x v="4"/>
    <x v="39"/>
    <s v="MOSCOW"/>
    <m/>
    <m/>
    <m/>
    <m/>
    <s v=""/>
    <n v="40256"/>
    <n v="39926"/>
    <n v="36259"/>
    <n v="0.90815508691078495"/>
    <n v="14"/>
    <n v="316"/>
    <n v="7.8497615262321137E-3"/>
    <n v="40256"/>
    <n v="39940"/>
    <n v="316"/>
    <n v="7.8497615262321137E-3"/>
  </r>
  <r>
    <x v="4"/>
    <x v="39"/>
    <s v="PSKOV"/>
    <m/>
    <m/>
    <m/>
    <m/>
    <s v=""/>
    <n v="12619"/>
    <n v="12554"/>
    <n v="12491"/>
    <n v="0.99498167914608893"/>
    <n v="0"/>
    <n v="65"/>
    <n v="5.1509628338220143E-3"/>
    <n v="12619"/>
    <n v="12554"/>
    <n v="65"/>
    <n v="5.1509628338220143E-3"/>
  </r>
  <r>
    <x v="4"/>
    <x v="39"/>
    <s v="ST. PETERSBURG"/>
    <m/>
    <m/>
    <m/>
    <m/>
    <s v=""/>
    <n v="52800"/>
    <n v="52572"/>
    <n v="51403"/>
    <n v="0.97776382865403633"/>
    <n v="1"/>
    <n v="227"/>
    <n v="4.2992424242424242E-3"/>
    <n v="52800"/>
    <n v="52573"/>
    <n v="227"/>
    <n v="4.2992424242424242E-3"/>
  </r>
  <r>
    <x v="4"/>
    <x v="51"/>
    <s v="ANKARA"/>
    <m/>
    <m/>
    <m/>
    <m/>
    <s v=""/>
    <n v="1112"/>
    <n v="994"/>
    <n v="637"/>
    <n v="0.64084507042253525"/>
    <n v="6"/>
    <n v="112"/>
    <n v="0.10071942446043165"/>
    <n v="1112"/>
    <n v="1000"/>
    <n v="112"/>
    <n v="0.10071942446043165"/>
  </r>
  <r>
    <x v="4"/>
    <x v="52"/>
    <s v="KYIV"/>
    <m/>
    <m/>
    <m/>
    <m/>
    <s v=""/>
    <n v="626"/>
    <n v="561"/>
    <n v="448"/>
    <n v="0.79857397504456329"/>
    <n v="0"/>
    <n v="65"/>
    <n v="0.10383386581469649"/>
    <n v="626"/>
    <n v="561"/>
    <n v="65"/>
    <n v="0.10383386581469649"/>
  </r>
  <r>
    <x v="4"/>
    <x v="54"/>
    <s v="LONDON"/>
    <m/>
    <m/>
    <m/>
    <m/>
    <s v=""/>
    <n v="239"/>
    <n v="232"/>
    <n v="192"/>
    <n v="0.82758620689655171"/>
    <n v="1"/>
    <n v="6"/>
    <n v="2.5104602510460251E-2"/>
    <n v="239"/>
    <n v="233"/>
    <n v="6"/>
    <n v="2.5104602510460251E-2"/>
  </r>
  <r>
    <x v="4"/>
    <x v="55"/>
    <s v="NEW YORK, NY"/>
    <m/>
    <m/>
    <m/>
    <m/>
    <s v=""/>
    <n v="197"/>
    <n v="187"/>
    <n v="66"/>
    <n v="0.35294117647058826"/>
    <n v="2"/>
    <n v="8"/>
    <n v="4.060913705583756E-2"/>
    <n v="197"/>
    <n v="189"/>
    <n v="8"/>
    <n v="4.060913705583756E-2"/>
  </r>
  <r>
    <x v="5"/>
    <x v="1"/>
    <s v="ALGIERS"/>
    <m/>
    <m/>
    <m/>
    <m/>
    <s v=""/>
    <n v="1307"/>
    <n v="456"/>
    <n v="171"/>
    <n v="0.375"/>
    <m/>
    <n v="848"/>
    <n v="0.64881407804131597"/>
    <n v="1307"/>
    <n v="456"/>
    <n v="848"/>
    <n v="0.64881407804131597"/>
  </r>
  <r>
    <x v="5"/>
    <x v="2"/>
    <s v="BUENOS AIRES"/>
    <m/>
    <m/>
    <m/>
    <m/>
    <s v=""/>
    <n v="16"/>
    <n v="16"/>
    <n v="5"/>
    <n v="0.3125"/>
    <m/>
    <m/>
    <n v="0"/>
    <n v="16"/>
    <n v="16"/>
    <s v=""/>
    <s v=""/>
  </r>
  <r>
    <x v="5"/>
    <x v="3"/>
    <s v="CANBERRA"/>
    <m/>
    <m/>
    <m/>
    <m/>
    <s v=""/>
    <n v="192"/>
    <n v="190"/>
    <n v="61"/>
    <n v="0.32105263157894737"/>
    <m/>
    <n v="2"/>
    <n v="1.0416666666666666E-2"/>
    <n v="192"/>
    <n v="190"/>
    <n v="2"/>
    <n v="1.0416666666666666E-2"/>
  </r>
  <r>
    <x v="5"/>
    <x v="60"/>
    <s v="BRUSSELS"/>
    <m/>
    <m/>
    <m/>
    <m/>
    <s v=""/>
    <n v="5"/>
    <m/>
    <m/>
    <s v=""/>
    <n v="5"/>
    <m/>
    <n v="0"/>
    <n v="5"/>
    <n v="5"/>
    <s v=""/>
    <s v=""/>
  </r>
  <r>
    <x v="5"/>
    <x v="7"/>
    <s v="SOFIA"/>
    <m/>
    <m/>
    <m/>
    <m/>
    <s v=""/>
    <n v="111"/>
    <n v="96"/>
    <n v="62"/>
    <n v="0.64583333333333337"/>
    <n v="7"/>
    <n v="6"/>
    <n v="5.4054054054054057E-2"/>
    <n v="111"/>
    <n v="103"/>
    <n v="6"/>
    <n v="5.4054054054054057E-2"/>
  </r>
  <r>
    <x v="5"/>
    <x v="8"/>
    <s v="OTTAWA"/>
    <m/>
    <m/>
    <m/>
    <m/>
    <s v=""/>
    <n v="1"/>
    <m/>
    <m/>
    <s v=""/>
    <m/>
    <m/>
    <n v="0"/>
    <n v="1"/>
    <s v=""/>
    <s v=""/>
    <s v=""/>
  </r>
  <r>
    <x v="5"/>
    <x v="9"/>
    <s v="SANTIAGO DE CHILE"/>
    <m/>
    <m/>
    <m/>
    <m/>
    <s v=""/>
    <n v="9"/>
    <n v="6"/>
    <n v="4"/>
    <n v="0.66666666666666663"/>
    <m/>
    <n v="3"/>
    <n v="0.33333333333333331"/>
    <n v="9"/>
    <n v="6"/>
    <n v="3"/>
    <n v="0.33333333333333331"/>
  </r>
  <r>
    <x v="5"/>
    <x v="10"/>
    <s v="BEIJING"/>
    <m/>
    <m/>
    <m/>
    <m/>
    <s v=""/>
    <n v="24653"/>
    <n v="23207"/>
    <n v="1037"/>
    <n v="4.4684793381307361E-2"/>
    <n v="31"/>
    <n v="1293"/>
    <n v="5.2447977933720032E-2"/>
    <n v="24653"/>
    <n v="23238"/>
    <n v="1293"/>
    <n v="5.2447977933720032E-2"/>
  </r>
  <r>
    <x v="5"/>
    <x v="10"/>
    <s v="SHANGHAI"/>
    <m/>
    <m/>
    <m/>
    <m/>
    <s v=""/>
    <n v="14199"/>
    <n v="13749"/>
    <n v="1052"/>
    <n v="7.6514655611317192E-2"/>
    <n v="7"/>
    <n v="406"/>
    <n v="2.8593562926966687E-2"/>
    <n v="14199"/>
    <n v="13756"/>
    <n v="406"/>
    <n v="2.8593562926966687E-2"/>
  </r>
  <r>
    <x v="5"/>
    <x v="12"/>
    <s v="ZAGREB"/>
    <m/>
    <m/>
    <m/>
    <m/>
    <s v=""/>
    <n v="5"/>
    <n v="5"/>
    <n v="5"/>
    <n v="1"/>
    <m/>
    <m/>
    <n v="0"/>
    <n v="5"/>
    <n v="5"/>
    <s v=""/>
    <s v=""/>
  </r>
  <r>
    <x v="5"/>
    <x v="14"/>
    <s v="NICOSIA"/>
    <m/>
    <m/>
    <m/>
    <m/>
    <s v=""/>
    <n v="172"/>
    <n v="81"/>
    <n v="32"/>
    <n v="0.39506172839506171"/>
    <n v="1"/>
    <n v="85"/>
    <n v="0.4941860465116279"/>
    <n v="172"/>
    <n v="82"/>
    <n v="85"/>
    <n v="0.4941860465116279"/>
  </r>
  <r>
    <x v="5"/>
    <x v="15"/>
    <s v="CAIRO"/>
    <m/>
    <m/>
    <m/>
    <m/>
    <s v=""/>
    <n v="985"/>
    <n v="846"/>
    <n v="291"/>
    <n v="0.34397163120567376"/>
    <m/>
    <n v="131"/>
    <n v="0.13299492385786801"/>
    <n v="985"/>
    <n v="846"/>
    <n v="131"/>
    <n v="0.13299492385786801"/>
  </r>
  <r>
    <x v="5"/>
    <x v="102"/>
    <s v="TALLINN"/>
    <m/>
    <m/>
    <m/>
    <m/>
    <s v=""/>
    <n v="4"/>
    <n v="4"/>
    <n v="4"/>
    <n v="1"/>
    <m/>
    <m/>
    <n v="0"/>
    <n v="4"/>
    <n v="4"/>
    <s v=""/>
    <s v=""/>
  </r>
  <r>
    <x v="5"/>
    <x v="16"/>
    <s v="ADDIS ABEBA"/>
    <m/>
    <m/>
    <m/>
    <m/>
    <s v=""/>
    <n v="353"/>
    <n v="282"/>
    <n v="14"/>
    <n v="4.9645390070921988E-2"/>
    <n v="4"/>
    <n v="63"/>
    <n v="0.17847025495750707"/>
    <n v="353"/>
    <n v="286"/>
    <n v="63"/>
    <n v="0.17847025495750707"/>
  </r>
  <r>
    <x v="5"/>
    <x v="68"/>
    <s v="PARIS"/>
    <m/>
    <m/>
    <m/>
    <m/>
    <s v=""/>
    <n v="1"/>
    <m/>
    <m/>
    <s v=""/>
    <n v="1"/>
    <m/>
    <n v="0"/>
    <n v="1"/>
    <n v="1"/>
    <s v=""/>
    <s v=""/>
  </r>
  <r>
    <x v="5"/>
    <x v="17"/>
    <s v="BERLIN"/>
    <m/>
    <m/>
    <m/>
    <m/>
    <s v=""/>
    <n v="2"/>
    <n v="1"/>
    <m/>
    <n v="0"/>
    <n v="1"/>
    <m/>
    <n v="0"/>
    <n v="2"/>
    <n v="2"/>
    <s v=""/>
    <s v=""/>
  </r>
  <r>
    <x v="5"/>
    <x v="69"/>
    <s v="ATHENS"/>
    <m/>
    <m/>
    <m/>
    <m/>
    <s v=""/>
    <n v="3"/>
    <m/>
    <m/>
    <s v=""/>
    <n v="3"/>
    <m/>
    <n v="0"/>
    <n v="3"/>
    <n v="3"/>
    <s v=""/>
    <s v=""/>
  </r>
  <r>
    <x v="5"/>
    <x v="18"/>
    <s v="HONG KONG"/>
    <m/>
    <m/>
    <m/>
    <m/>
    <s v=""/>
    <n v="1430"/>
    <n v="1381"/>
    <n v="296"/>
    <n v="0.21433743664011587"/>
    <m/>
    <n v="15"/>
    <n v="1.048951048951049E-2"/>
    <n v="1430"/>
    <n v="1381"/>
    <n v="15"/>
    <n v="1.048951048951049E-2"/>
  </r>
  <r>
    <x v="5"/>
    <x v="19"/>
    <s v="NEW DELHI"/>
    <m/>
    <m/>
    <m/>
    <m/>
    <s v=""/>
    <n v="11959"/>
    <n v="11398"/>
    <n v="7869"/>
    <n v="0.69038427794349888"/>
    <n v="2"/>
    <n v="512"/>
    <n v="4.2812944226105862E-2"/>
    <n v="11959"/>
    <n v="11400"/>
    <n v="512"/>
    <n v="4.2812944226105862E-2"/>
  </r>
  <r>
    <x v="5"/>
    <x v="20"/>
    <s v="JAKARTA"/>
    <m/>
    <m/>
    <m/>
    <m/>
    <s v=""/>
    <n v="2795"/>
    <n v="2725"/>
    <n v="1128"/>
    <n v="0.41394495412844035"/>
    <n v="13"/>
    <n v="48"/>
    <n v="1.7173524150268335E-2"/>
    <n v="2795"/>
    <n v="2738"/>
    <n v="48"/>
    <n v="1.7173524150268335E-2"/>
  </r>
  <r>
    <x v="5"/>
    <x v="21"/>
    <s v="TEHERAN"/>
    <m/>
    <m/>
    <m/>
    <m/>
    <s v=""/>
    <n v="2909"/>
    <n v="2107"/>
    <n v="253"/>
    <n v="0.12007593735168486"/>
    <n v="19"/>
    <n v="741"/>
    <n v="0.25472671020969406"/>
    <n v="2909"/>
    <n v="2126"/>
    <n v="741"/>
    <n v="0.25472671020969406"/>
  </r>
  <r>
    <x v="5"/>
    <x v="22"/>
    <s v="DUBLIN"/>
    <m/>
    <m/>
    <m/>
    <m/>
    <s v=""/>
    <n v="179"/>
    <n v="164"/>
    <n v="70"/>
    <n v="0.42682926829268292"/>
    <m/>
    <n v="2"/>
    <n v="1.11731843575419E-2"/>
    <n v="179"/>
    <n v="164"/>
    <n v="2"/>
    <n v="1.11731843575419E-2"/>
  </r>
  <r>
    <x v="5"/>
    <x v="23"/>
    <s v="TEL AVIV"/>
    <m/>
    <m/>
    <m/>
    <m/>
    <s v=""/>
    <n v="147"/>
    <n v="99"/>
    <n v="25"/>
    <n v="0.25252525252525254"/>
    <n v="32"/>
    <n v="14"/>
    <n v="9.5238095238095233E-2"/>
    <n v="147"/>
    <n v="131"/>
    <n v="14"/>
    <n v="9.5238095238095233E-2"/>
  </r>
  <r>
    <x v="5"/>
    <x v="71"/>
    <s v="ROME"/>
    <m/>
    <m/>
    <m/>
    <m/>
    <s v=""/>
    <n v="1"/>
    <m/>
    <m/>
    <s v=""/>
    <n v="1"/>
    <m/>
    <n v="0"/>
    <n v="1"/>
    <n v="1"/>
    <s v=""/>
    <s v=""/>
  </r>
  <r>
    <x v="5"/>
    <x v="24"/>
    <s v="TOKYO"/>
    <n v="1"/>
    <n v="1"/>
    <m/>
    <m/>
    <n v="0"/>
    <n v="401"/>
    <n v="373"/>
    <n v="61"/>
    <n v="0.16353887399463807"/>
    <n v="14"/>
    <n v="12"/>
    <n v="2.9925187032418952E-2"/>
    <n v="402"/>
    <n v="388"/>
    <n v="12"/>
    <n v="2.9850746268656716E-2"/>
  </r>
  <r>
    <x v="5"/>
    <x v="27"/>
    <s v="NAIROBI"/>
    <m/>
    <m/>
    <m/>
    <m/>
    <s v=""/>
    <n v="753"/>
    <n v="593"/>
    <n v="89"/>
    <n v="0.15008431703204048"/>
    <n v="12"/>
    <n v="139"/>
    <n v="0.18459495351925631"/>
    <n v="753"/>
    <n v="605"/>
    <n v="139"/>
    <n v="0.18459495351925631"/>
  </r>
  <r>
    <x v="5"/>
    <x v="103"/>
    <s v="PRISTINA"/>
    <m/>
    <m/>
    <m/>
    <m/>
    <s v=""/>
    <n v="3927"/>
    <n v="18"/>
    <n v="9"/>
    <n v="0.5"/>
    <n v="2545"/>
    <n v="1348"/>
    <n v="0.34326457855869619"/>
    <n v="3927"/>
    <n v="2563"/>
    <n v="1348"/>
    <n v="0.34326457855869619"/>
  </r>
  <r>
    <x v="5"/>
    <x v="104"/>
    <s v="VILNIUS"/>
    <m/>
    <m/>
    <m/>
    <m/>
    <s v=""/>
    <n v="3"/>
    <n v="1"/>
    <m/>
    <n v="0"/>
    <n v="2"/>
    <m/>
    <n v="0"/>
    <n v="3"/>
    <n v="3"/>
    <s v=""/>
    <s v=""/>
  </r>
  <r>
    <x v="5"/>
    <x v="30"/>
    <s v="KUALA LUMPUR"/>
    <m/>
    <m/>
    <m/>
    <m/>
    <s v=""/>
    <n v="105"/>
    <n v="71"/>
    <n v="10"/>
    <n v="0.14084507042253522"/>
    <n v="6"/>
    <n v="27"/>
    <n v="0.25714285714285712"/>
    <n v="105"/>
    <n v="77"/>
    <n v="27"/>
    <n v="0.25714285714285712"/>
  </r>
  <r>
    <x v="5"/>
    <x v="31"/>
    <s v="MEXICO CITY"/>
    <m/>
    <m/>
    <m/>
    <m/>
    <s v=""/>
    <n v="13"/>
    <n v="12"/>
    <n v="5"/>
    <n v="0.41666666666666669"/>
    <m/>
    <m/>
    <n v="0"/>
    <n v="13"/>
    <n v="12"/>
    <s v=""/>
    <s v=""/>
  </r>
  <r>
    <x v="5"/>
    <x v="32"/>
    <s v="RABAT"/>
    <m/>
    <m/>
    <m/>
    <m/>
    <s v=""/>
    <n v="777"/>
    <n v="389"/>
    <n v="131"/>
    <n v="0.33676092544987146"/>
    <n v="1"/>
    <n v="379"/>
    <n v="0.48777348777348778"/>
    <n v="777"/>
    <n v="390"/>
    <n v="379"/>
    <n v="0.48777348777348778"/>
  </r>
  <r>
    <x v="5"/>
    <x v="105"/>
    <s v="MAPUTO"/>
    <m/>
    <m/>
    <m/>
    <m/>
    <s v=""/>
    <n v="110"/>
    <n v="102"/>
    <n v="16"/>
    <n v="0.15686274509803921"/>
    <m/>
    <n v="6"/>
    <n v="5.4545454545454543E-2"/>
    <n v="110"/>
    <n v="102"/>
    <n v="6"/>
    <n v="5.4545454545454543E-2"/>
  </r>
  <r>
    <x v="5"/>
    <x v="106"/>
    <s v="WINDHOEK"/>
    <m/>
    <m/>
    <m/>
    <m/>
    <s v=""/>
    <n v="778"/>
    <n v="749"/>
    <n v="438"/>
    <n v="0.5847797062750334"/>
    <m/>
    <n v="25"/>
    <n v="3.2133676092544985E-2"/>
    <n v="778"/>
    <n v="749"/>
    <n v="25"/>
    <n v="3.2133676092544985E-2"/>
  </r>
  <r>
    <x v="5"/>
    <x v="107"/>
    <s v="KATHMANDU"/>
    <m/>
    <m/>
    <m/>
    <m/>
    <s v=""/>
    <n v="687"/>
    <n v="553"/>
    <n v="18"/>
    <n v="3.25497287522604E-2"/>
    <n v="5"/>
    <n v="124"/>
    <n v="0.18049490538573509"/>
    <n v="687"/>
    <n v="558"/>
    <n v="124"/>
    <n v="0.18049490538573509"/>
  </r>
  <r>
    <x v="5"/>
    <x v="33"/>
    <s v="ABUJA"/>
    <m/>
    <m/>
    <m/>
    <m/>
    <s v=""/>
    <n v="788"/>
    <n v="261"/>
    <n v="39"/>
    <n v="0.14942528735632185"/>
    <n v="27"/>
    <n v="488"/>
    <n v="0.61928934010152281"/>
    <n v="788"/>
    <n v="288"/>
    <n v="488"/>
    <n v="0.61928934010152281"/>
  </r>
  <r>
    <x v="5"/>
    <x v="101"/>
    <s v="OSLO"/>
    <m/>
    <m/>
    <m/>
    <m/>
    <s v=""/>
    <n v="2"/>
    <m/>
    <m/>
    <s v=""/>
    <n v="2"/>
    <m/>
    <n v="0"/>
    <n v="2"/>
    <n v="2"/>
    <s v=""/>
    <s v=""/>
  </r>
  <r>
    <x v="5"/>
    <x v="36"/>
    <s v="LIMA"/>
    <m/>
    <m/>
    <m/>
    <m/>
    <s v=""/>
    <n v="7"/>
    <n v="7"/>
    <n v="5"/>
    <n v="0.7142857142857143"/>
    <m/>
    <m/>
    <n v="0"/>
    <n v="7"/>
    <n v="7"/>
    <s v=""/>
    <s v=""/>
  </r>
  <r>
    <x v="5"/>
    <x v="75"/>
    <s v="WARSAW"/>
    <m/>
    <m/>
    <m/>
    <m/>
    <s v=""/>
    <n v="2"/>
    <n v="1"/>
    <m/>
    <n v="0"/>
    <n v="1"/>
    <m/>
    <n v="0"/>
    <n v="2"/>
    <n v="2"/>
    <s v=""/>
    <s v=""/>
  </r>
  <r>
    <x v="5"/>
    <x v="38"/>
    <s v="BUCHAREST"/>
    <m/>
    <m/>
    <m/>
    <m/>
    <s v=""/>
    <n v="16"/>
    <n v="12"/>
    <n v="8"/>
    <n v="0.66666666666666663"/>
    <n v="1"/>
    <n v="3"/>
    <n v="0.1875"/>
    <n v="16"/>
    <n v="13"/>
    <n v="3"/>
    <n v="0.1875"/>
  </r>
  <r>
    <x v="5"/>
    <x v="39"/>
    <s v="MOSCOW"/>
    <m/>
    <m/>
    <m/>
    <m/>
    <s v=""/>
    <n v="72955"/>
    <n v="71375"/>
    <n v="60777"/>
    <n v="0.85151663747810857"/>
    <n v="139"/>
    <n v="1358"/>
    <n v="1.8614214241655814E-2"/>
    <n v="72955"/>
    <n v="71514"/>
    <n v="1358"/>
    <n v="1.8614214241655814E-2"/>
  </r>
  <r>
    <x v="5"/>
    <x v="39"/>
    <s v="MURMANSK"/>
    <m/>
    <m/>
    <m/>
    <m/>
    <s v=""/>
    <n v="22590"/>
    <n v="22414"/>
    <n v="22232"/>
    <n v="0.99188007495315433"/>
    <n v="1"/>
    <n v="163"/>
    <n v="7.215582115980522E-3"/>
    <n v="22590"/>
    <n v="22415"/>
    <n v="163"/>
    <n v="7.215582115980522E-3"/>
  </r>
  <r>
    <x v="5"/>
    <x v="39"/>
    <s v="PETROZAVODSK"/>
    <m/>
    <m/>
    <m/>
    <m/>
    <s v=""/>
    <n v="32413"/>
    <n v="32233"/>
    <n v="31835"/>
    <n v="0.9876524059193994"/>
    <n v="11"/>
    <n v="132"/>
    <n v="4.0724400703421463E-3"/>
    <n v="32413"/>
    <n v="32244"/>
    <n v="132"/>
    <n v="4.0724400703421463E-3"/>
  </r>
  <r>
    <x v="5"/>
    <x v="39"/>
    <s v="ST. PETERSBURG"/>
    <m/>
    <m/>
    <m/>
    <m/>
    <s v=""/>
    <n v="541080"/>
    <n v="538601"/>
    <n v="536467"/>
    <n v="0.99603788333107435"/>
    <n v="58"/>
    <n v="1978"/>
    <n v="3.6556516596436754E-3"/>
    <n v="541080"/>
    <n v="538659"/>
    <n v="1978"/>
    <n v="3.6556516596436754E-3"/>
  </r>
  <r>
    <x v="5"/>
    <x v="40"/>
    <s v="RIYADH"/>
    <m/>
    <m/>
    <m/>
    <m/>
    <s v=""/>
    <n v="130"/>
    <n v="130"/>
    <n v="92"/>
    <n v="0.70769230769230773"/>
    <m/>
    <m/>
    <n v="0"/>
    <n v="130"/>
    <n v="130"/>
    <s v=""/>
    <s v=""/>
  </r>
  <r>
    <x v="5"/>
    <x v="42"/>
    <s v="BELGRADE"/>
    <m/>
    <m/>
    <m/>
    <m/>
    <s v=""/>
    <n v="14"/>
    <n v="14"/>
    <n v="10"/>
    <n v="0.7142857142857143"/>
    <m/>
    <m/>
    <n v="0"/>
    <n v="14"/>
    <n v="14"/>
    <s v=""/>
    <s v=""/>
  </r>
  <r>
    <x v="5"/>
    <x v="45"/>
    <s v="PRETORIA"/>
    <m/>
    <m/>
    <m/>
    <m/>
    <s v=""/>
    <n v="1420"/>
    <n v="1346"/>
    <n v="1148"/>
    <n v="0.8528974739970282"/>
    <m/>
    <n v="67"/>
    <n v="4.7183098591549295E-2"/>
    <n v="1420"/>
    <n v="1346"/>
    <n v="67"/>
    <n v="4.7183098591549295E-2"/>
  </r>
  <r>
    <x v="5"/>
    <x v="46"/>
    <s v="SEOUL"/>
    <m/>
    <m/>
    <m/>
    <m/>
    <s v=""/>
    <n v="106"/>
    <n v="83"/>
    <n v="8"/>
    <n v="9.6385542168674704E-2"/>
    <m/>
    <n v="13"/>
    <n v="0.12264150943396226"/>
    <n v="106"/>
    <n v="83"/>
    <n v="13"/>
    <n v="0.12264150943396226"/>
  </r>
  <r>
    <x v="5"/>
    <x v="80"/>
    <s v="MADRID"/>
    <m/>
    <m/>
    <m/>
    <m/>
    <s v=""/>
    <n v="11"/>
    <m/>
    <m/>
    <s v=""/>
    <n v="10"/>
    <m/>
    <n v="0"/>
    <n v="11"/>
    <n v="10"/>
    <s v=""/>
    <s v=""/>
  </r>
  <r>
    <x v="5"/>
    <x v="93"/>
    <s v="STOCKHOLM"/>
    <m/>
    <m/>
    <m/>
    <m/>
    <s v=""/>
    <n v="1"/>
    <m/>
    <m/>
    <s v=""/>
    <n v="1"/>
    <m/>
    <n v="0"/>
    <n v="1"/>
    <n v="1"/>
    <s v=""/>
    <s v=""/>
  </r>
  <r>
    <x v="5"/>
    <x v="81"/>
    <s v="BERN"/>
    <m/>
    <m/>
    <m/>
    <m/>
    <s v=""/>
    <n v="5"/>
    <n v="3"/>
    <n v="3"/>
    <n v="1"/>
    <n v="2"/>
    <m/>
    <n v="0"/>
    <n v="5"/>
    <n v="5"/>
    <s v=""/>
    <s v=""/>
  </r>
  <r>
    <x v="5"/>
    <x v="82"/>
    <s v="DAR ES SALAAM"/>
    <m/>
    <m/>
    <m/>
    <m/>
    <s v=""/>
    <n v="372"/>
    <n v="307"/>
    <n v="9"/>
    <n v="2.9315960912052116E-2"/>
    <n v="1"/>
    <n v="61"/>
    <n v="0.16397849462365591"/>
    <n v="372"/>
    <n v="308"/>
    <n v="61"/>
    <n v="0.16397849462365591"/>
  </r>
  <r>
    <x v="5"/>
    <x v="49"/>
    <s v="BANGKOK"/>
    <m/>
    <m/>
    <m/>
    <m/>
    <s v=""/>
    <n v="10078"/>
    <n v="9587"/>
    <n v="489"/>
    <n v="5.1006571398769164E-2"/>
    <n v="23"/>
    <n v="453"/>
    <n v="4.4949394721174839E-2"/>
    <n v="10078"/>
    <n v="9610"/>
    <n v="453"/>
    <n v="4.4949394721174839E-2"/>
  </r>
  <r>
    <x v="5"/>
    <x v="50"/>
    <s v="TUNIS"/>
    <m/>
    <m/>
    <m/>
    <m/>
    <s v=""/>
    <n v="1998"/>
    <n v="1411"/>
    <n v="242"/>
    <n v="0.17150956768249467"/>
    <n v="4"/>
    <n v="571"/>
    <n v="0.28578578578578578"/>
    <n v="1998"/>
    <n v="1415"/>
    <n v="571"/>
    <n v="0.28578578578578578"/>
  </r>
  <r>
    <x v="5"/>
    <x v="51"/>
    <s v="ANKARA"/>
    <m/>
    <m/>
    <m/>
    <m/>
    <s v=""/>
    <n v="4014"/>
    <n v="2989"/>
    <n v="1942"/>
    <n v="0.64971562395449989"/>
    <n v="17"/>
    <n v="928"/>
    <n v="0.23119083208769309"/>
    <n v="4014"/>
    <n v="3006"/>
    <n v="928"/>
    <n v="0.23119083208769309"/>
  </r>
  <r>
    <x v="5"/>
    <x v="52"/>
    <s v="KYIV"/>
    <n v="3"/>
    <n v="3"/>
    <m/>
    <m/>
    <n v="0"/>
    <n v="4784"/>
    <n v="4729"/>
    <n v="246"/>
    <n v="5.2019454430112078E-2"/>
    <n v="8"/>
    <n v="33"/>
    <n v="6.897993311036789E-3"/>
    <n v="4787"/>
    <n v="4740"/>
    <n v="33"/>
    <n v="6.8936703572174641E-3"/>
  </r>
  <r>
    <x v="5"/>
    <x v="53"/>
    <s v="ABU DHABI"/>
    <m/>
    <m/>
    <m/>
    <m/>
    <s v=""/>
    <n v="2331"/>
    <n v="1774"/>
    <n v="395"/>
    <n v="0.22266065388951523"/>
    <n v="2"/>
    <n v="541"/>
    <n v="0.2320892320892321"/>
    <n v="2331"/>
    <n v="1776"/>
    <n v="541"/>
    <n v="0.2320892320892321"/>
  </r>
  <r>
    <x v="5"/>
    <x v="54"/>
    <s v="LONDON"/>
    <n v="1"/>
    <n v="1"/>
    <m/>
    <m/>
    <n v="0"/>
    <n v="2268"/>
    <n v="2217"/>
    <n v="672"/>
    <n v="0.30311231393775373"/>
    <n v="11"/>
    <n v="22"/>
    <n v="9.700176366843033E-3"/>
    <n v="2269"/>
    <n v="2229"/>
    <n v="22"/>
    <n v="9.6959012780960772E-3"/>
  </r>
  <r>
    <x v="5"/>
    <x v="55"/>
    <s v="LOS ANGELES, CA"/>
    <m/>
    <m/>
    <m/>
    <m/>
    <s v=""/>
    <n v="370"/>
    <n v="329"/>
    <n v="93"/>
    <n v="0.28267477203647418"/>
    <m/>
    <n v="21"/>
    <n v="5.675675675675676E-2"/>
    <n v="370"/>
    <n v="329"/>
    <n v="21"/>
    <n v="5.675675675675676E-2"/>
  </r>
  <r>
    <x v="5"/>
    <x v="55"/>
    <s v="NEW YORK, NY"/>
    <m/>
    <m/>
    <m/>
    <m/>
    <s v=""/>
    <n v="895"/>
    <n v="791"/>
    <n v="183"/>
    <n v="0.23135271807838179"/>
    <n v="1"/>
    <n v="82"/>
    <n v="9.1620111731843576E-2"/>
    <n v="895"/>
    <n v="792"/>
    <n v="82"/>
    <n v="9.1620111731843576E-2"/>
  </r>
  <r>
    <x v="5"/>
    <x v="57"/>
    <s v="HANOI"/>
    <m/>
    <m/>
    <m/>
    <m/>
    <s v=""/>
    <n v="1407"/>
    <n v="1070"/>
    <n v="61"/>
    <n v="5.700934579439252E-2"/>
    <n v="20"/>
    <n v="296"/>
    <n v="0.2103766879886283"/>
    <n v="1407"/>
    <n v="1090"/>
    <n v="296"/>
    <n v="0.2103766879886283"/>
  </r>
  <r>
    <x v="6"/>
    <x v="84"/>
    <s v="KABUL"/>
    <m/>
    <m/>
    <m/>
    <m/>
    <s v=""/>
    <n v="677"/>
    <n v="656"/>
    <n v="388"/>
    <n v="0.59146341463414631"/>
    <n v="50"/>
    <n v="3"/>
    <n v="4.4313146233382573E-3"/>
    <n v="677"/>
    <n v="706"/>
    <n v="3"/>
    <n v="4.4313146233382573E-3"/>
  </r>
  <r>
    <x v="6"/>
    <x v="0"/>
    <s v="TIRANA"/>
    <m/>
    <m/>
    <m/>
    <m/>
    <s v=""/>
    <n v="137"/>
    <n v="129"/>
    <n v="43"/>
    <n v="0.33333333333333331"/>
    <n v="1"/>
    <n v="2"/>
    <n v="1.4598540145985401E-2"/>
    <n v="137"/>
    <n v="130"/>
    <n v="2"/>
    <n v="1.4598540145985401E-2"/>
  </r>
  <r>
    <x v="6"/>
    <x v="1"/>
    <s v="ALGIERS"/>
    <n v="435"/>
    <n v="435"/>
    <m/>
    <n v="0"/>
    <n v="0"/>
    <n v="269542"/>
    <n v="144373"/>
    <n v="42996"/>
    <n v="0.29781191774085181"/>
    <n v="170"/>
    <n v="123565"/>
    <n v="0.45842577409086527"/>
    <n v="269977"/>
    <n v="144978"/>
    <n v="123565"/>
    <n v="0.45768713631161173"/>
  </r>
  <r>
    <x v="6"/>
    <x v="1"/>
    <s v="ANNABA"/>
    <m/>
    <m/>
    <m/>
    <m/>
    <s v=""/>
    <n v="135208"/>
    <n v="70584"/>
    <n v="11852"/>
    <n v="0.1679134081378216"/>
    <n v="56"/>
    <n v="65836"/>
    <n v="0.48692385065972427"/>
    <n v="135208"/>
    <n v="70640"/>
    <n v="65836"/>
    <n v="0.48692385065972427"/>
  </r>
  <r>
    <x v="6"/>
    <x v="1"/>
    <s v="ORAN"/>
    <n v="1"/>
    <n v="1"/>
    <m/>
    <n v="0"/>
    <n v="0"/>
    <n v="139835"/>
    <n v="66006"/>
    <n v="10969"/>
    <n v="0.16618186225494652"/>
    <n v="26"/>
    <n v="75742"/>
    <n v="0.54165266206600637"/>
    <n v="139836"/>
    <n v="66033"/>
    <n v="75742"/>
    <n v="0.54164878858090904"/>
  </r>
  <r>
    <x v="6"/>
    <x v="58"/>
    <s v="LUANDA"/>
    <n v="1"/>
    <n v="1"/>
    <m/>
    <n v="0"/>
    <n v="0"/>
    <n v="2017"/>
    <n v="1225"/>
    <n v="158"/>
    <n v="0.12897959183673469"/>
    <n v="0"/>
    <n v="753"/>
    <n v="0.37332672285572632"/>
    <n v="2018"/>
    <n v="1226"/>
    <n v="753"/>
    <n v="0.37314172447968286"/>
  </r>
  <r>
    <x v="6"/>
    <x v="2"/>
    <s v="BUENOS AIRES"/>
    <m/>
    <m/>
    <m/>
    <m/>
    <s v=""/>
    <n v="161"/>
    <n v="152"/>
    <n v="47"/>
    <n v="0.30921052631578949"/>
    <n v="0"/>
    <n v="6"/>
    <n v="3.7267080745341616E-2"/>
    <n v="161"/>
    <n v="152"/>
    <n v="6"/>
    <n v="3.7267080745341616E-2"/>
  </r>
  <r>
    <x v="6"/>
    <x v="85"/>
    <s v="YEREVAN"/>
    <n v="1"/>
    <n v="1"/>
    <m/>
    <n v="0"/>
    <n v="0"/>
    <n v="6591"/>
    <n v="5260"/>
    <n v="958"/>
    <n v="0.18212927756653993"/>
    <n v="2"/>
    <n v="1328"/>
    <n v="0.20148687604308907"/>
    <n v="6592"/>
    <n v="5263"/>
    <n v="1328"/>
    <n v="0.20145631067961164"/>
  </r>
  <r>
    <x v="6"/>
    <x v="3"/>
    <s v="CANBERRA"/>
    <m/>
    <m/>
    <m/>
    <m/>
    <s v=""/>
    <n v="2"/>
    <n v="2"/>
    <n v="0"/>
    <n v="0"/>
    <n v="0"/>
    <n v="0"/>
    <n v="0"/>
    <n v="2"/>
    <n v="2"/>
    <s v=""/>
    <s v=""/>
  </r>
  <r>
    <x v="6"/>
    <x v="3"/>
    <s v="SYDNEY"/>
    <m/>
    <m/>
    <m/>
    <m/>
    <s v=""/>
    <n v="1627"/>
    <n v="1504"/>
    <n v="100"/>
    <n v="6.6489361702127658E-2"/>
    <n v="0"/>
    <n v="52"/>
    <n v="3.196066379840197E-2"/>
    <n v="1627"/>
    <n v="1504"/>
    <n v="52"/>
    <n v="3.196066379840197E-2"/>
  </r>
  <r>
    <x v="6"/>
    <x v="59"/>
    <s v="VIENNA"/>
    <m/>
    <m/>
    <m/>
    <m/>
    <s v=""/>
    <n v="63"/>
    <n v="49"/>
    <n v="0"/>
    <n v="0"/>
    <n v="0"/>
    <n v="13"/>
    <n v="0.20634920634920634"/>
    <n v="63"/>
    <n v="49"/>
    <n v="13"/>
    <n v="0.20634920634920634"/>
  </r>
  <r>
    <x v="6"/>
    <x v="4"/>
    <s v="BAKU"/>
    <m/>
    <m/>
    <m/>
    <m/>
    <s v=""/>
    <n v="16995"/>
    <n v="14899"/>
    <n v="4606"/>
    <n v="0.30914826498422715"/>
    <n v="0"/>
    <n v="1578"/>
    <n v="9.2850838481906436E-2"/>
    <n v="16995"/>
    <n v="14899"/>
    <n v="1578"/>
    <n v="9.2850838481906436E-2"/>
  </r>
  <r>
    <x v="6"/>
    <x v="108"/>
    <s v="MANAMA"/>
    <m/>
    <m/>
    <m/>
    <m/>
    <s v=""/>
    <n v="8557"/>
    <n v="8336"/>
    <n v="3581"/>
    <n v="0.42958253358925141"/>
    <n v="2"/>
    <n v="185"/>
    <n v="2.1619726539675119E-2"/>
    <n v="8557"/>
    <n v="8338"/>
    <n v="185"/>
    <n v="2.1619726539675119E-2"/>
  </r>
  <r>
    <x v="6"/>
    <x v="96"/>
    <s v="DHAKA"/>
    <n v="1"/>
    <n v="0"/>
    <m/>
    <n v="1"/>
    <n v="1"/>
    <n v="5048"/>
    <n v="3134"/>
    <n v="311"/>
    <n v="9.9234205488194005E-2"/>
    <n v="95"/>
    <n v="1748"/>
    <n v="0.34627575277337558"/>
    <n v="5049"/>
    <n v="3229"/>
    <n v="1749"/>
    <n v="0.34640522875816993"/>
  </r>
  <r>
    <x v="6"/>
    <x v="86"/>
    <s v="MINSK"/>
    <n v="2"/>
    <n v="2"/>
    <m/>
    <n v="0"/>
    <n v="0"/>
    <n v="11813"/>
    <n v="11524"/>
    <n v="4007"/>
    <n v="0.34770912877473098"/>
    <n v="0"/>
    <n v="208"/>
    <n v="1.7607720308135105E-2"/>
    <n v="11815"/>
    <n v="11526"/>
    <n v="208"/>
    <n v="1.7604739737621666E-2"/>
  </r>
  <r>
    <x v="6"/>
    <x v="60"/>
    <s v="BRUSSELS"/>
    <m/>
    <m/>
    <m/>
    <m/>
    <s v=""/>
    <n v="38"/>
    <n v="33"/>
    <n v="2"/>
    <n v="6.0606060606060608E-2"/>
    <n v="0"/>
    <n v="2"/>
    <n v="5.2631578947368418E-2"/>
    <n v="38"/>
    <n v="33"/>
    <n v="2"/>
    <n v="5.2631578947368418E-2"/>
  </r>
  <r>
    <x v="6"/>
    <x v="109"/>
    <s v="COTONOU"/>
    <m/>
    <m/>
    <m/>
    <m/>
    <s v=""/>
    <n v="11229"/>
    <n v="9694"/>
    <n v="2294"/>
    <n v="0.23664122137404581"/>
    <n v="1"/>
    <n v="1401"/>
    <n v="0.12476623029655357"/>
    <n v="11229"/>
    <n v="9695"/>
    <n v="1401"/>
    <n v="0.12476623029655357"/>
  </r>
  <r>
    <x v="6"/>
    <x v="110"/>
    <s v="LA PAZ"/>
    <m/>
    <m/>
    <m/>
    <m/>
    <s v=""/>
    <n v="137"/>
    <n v="135"/>
    <n v="27"/>
    <n v="0.2"/>
    <n v="0"/>
    <n v="1"/>
    <n v="7.2992700729927005E-3"/>
    <n v="137"/>
    <n v="135"/>
    <n v="1"/>
    <n v="7.2992700729927005E-3"/>
  </r>
  <r>
    <x v="6"/>
    <x v="5"/>
    <s v="SARAJEVO"/>
    <m/>
    <m/>
    <m/>
    <m/>
    <s v=""/>
    <n v="23"/>
    <n v="19"/>
    <n v="4"/>
    <n v="0.21052631578947367"/>
    <n v="0"/>
    <n v="2"/>
    <n v="8.6956521739130432E-2"/>
    <n v="23"/>
    <n v="19"/>
    <n v="2"/>
    <n v="8.6956521739130432E-2"/>
  </r>
  <r>
    <x v="6"/>
    <x v="6"/>
    <s v="BRASILIA"/>
    <n v="4"/>
    <n v="3"/>
    <m/>
    <n v="0"/>
    <n v="0"/>
    <n v="564"/>
    <n v="508"/>
    <n v="161"/>
    <n v="0.31692913385826771"/>
    <n v="0"/>
    <n v="54"/>
    <n v="9.5744680851063829E-2"/>
    <n v="568"/>
    <n v="511"/>
    <n v="54"/>
    <n v="9.5070422535211266E-2"/>
  </r>
  <r>
    <x v="6"/>
    <x v="6"/>
    <s v="RIO DE JANEIRO"/>
    <n v="3"/>
    <n v="3"/>
    <m/>
    <n v="0"/>
    <n v="0"/>
    <n v="219"/>
    <n v="197"/>
    <n v="16"/>
    <n v="8.1218274111675121E-2"/>
    <n v="0"/>
    <n v="14"/>
    <n v="6.3926940639269403E-2"/>
    <n v="222"/>
    <n v="200"/>
    <n v="14"/>
    <n v="6.3063063063063057E-2"/>
  </r>
  <r>
    <x v="6"/>
    <x v="6"/>
    <s v="SAO PAULO"/>
    <n v="3"/>
    <n v="0"/>
    <m/>
    <n v="5"/>
    <n v="1.6666666666666667"/>
    <n v="224"/>
    <n v="169"/>
    <n v="15"/>
    <n v="8.8757396449704137E-2"/>
    <n v="0"/>
    <n v="51"/>
    <n v="0.22767857142857142"/>
    <n v="227"/>
    <n v="169"/>
    <n v="56"/>
    <n v="0.24669603524229075"/>
  </r>
  <r>
    <x v="6"/>
    <x v="7"/>
    <s v="SOFIA"/>
    <m/>
    <m/>
    <m/>
    <m/>
    <s v=""/>
    <n v="270"/>
    <n v="245"/>
    <n v="5"/>
    <n v="2.0408163265306121E-2"/>
    <n v="0"/>
    <n v="15"/>
    <n v="5.5555555555555552E-2"/>
    <n v="270"/>
    <n v="245"/>
    <n v="15"/>
    <n v="5.5555555555555552E-2"/>
  </r>
  <r>
    <x v="6"/>
    <x v="61"/>
    <s v="OUAGADOUGOU"/>
    <m/>
    <m/>
    <m/>
    <m/>
    <s v=""/>
    <n v="11769"/>
    <n v="9690"/>
    <n v="2993"/>
    <n v="0.30887512899896802"/>
    <n v="0"/>
    <n v="1713"/>
    <n v="0.14555187356614835"/>
    <n v="11769"/>
    <n v="9690"/>
    <n v="1713"/>
    <n v="0.14555187356614835"/>
  </r>
  <r>
    <x v="6"/>
    <x v="62"/>
    <s v="BUJUMBURA"/>
    <m/>
    <m/>
    <m/>
    <m/>
    <s v=""/>
    <n v="57"/>
    <n v="53"/>
    <n v="0"/>
    <n v="0"/>
    <n v="0"/>
    <n v="2"/>
    <n v="3.5087719298245612E-2"/>
    <n v="57"/>
    <n v="53"/>
    <n v="2"/>
    <n v="3.5087719298245612E-2"/>
  </r>
  <r>
    <x v="6"/>
    <x v="111"/>
    <s v="PHNOM PENH"/>
    <n v="3"/>
    <n v="3"/>
    <m/>
    <n v="0"/>
    <n v="0"/>
    <n v="7724"/>
    <n v="6610"/>
    <n v="1134"/>
    <n v="0.17155824508320727"/>
    <n v="0"/>
    <n v="1020"/>
    <n v="0.1320559295701709"/>
    <n v="7727"/>
    <n v="6613"/>
    <n v="1020"/>
    <n v="0.13200465898796429"/>
  </r>
  <r>
    <x v="6"/>
    <x v="63"/>
    <s v="DOUALA"/>
    <n v="7"/>
    <n v="3"/>
    <m/>
    <n v="4"/>
    <n v="0.5714285714285714"/>
    <n v="8388"/>
    <n v="5650"/>
    <n v="1569"/>
    <n v="0.27769911504424777"/>
    <n v="6"/>
    <n v="2370"/>
    <n v="0.2825464949928469"/>
    <n v="8395"/>
    <n v="5659"/>
    <n v="2374"/>
    <n v="0.2827873734365694"/>
  </r>
  <r>
    <x v="6"/>
    <x v="63"/>
    <s v="GAROUA"/>
    <m/>
    <m/>
    <m/>
    <m/>
    <s v=""/>
    <n v="11"/>
    <n v="9"/>
    <n v="2"/>
    <n v="0.22222222222222221"/>
    <n v="0"/>
    <n v="1"/>
    <n v="9.0909090909090912E-2"/>
    <n v="11"/>
    <n v="9"/>
    <n v="1"/>
    <n v="9.0909090909090912E-2"/>
  </r>
  <r>
    <x v="6"/>
    <x v="63"/>
    <s v="YAONDE"/>
    <n v="14"/>
    <n v="7"/>
    <m/>
    <n v="6"/>
    <n v="0.42857142857142855"/>
    <n v="12576"/>
    <n v="9212"/>
    <n v="1631"/>
    <n v="0.17705167173252279"/>
    <n v="0"/>
    <n v="3133"/>
    <n v="0.24912531806615776"/>
    <n v="12590"/>
    <n v="9219"/>
    <n v="3139"/>
    <n v="0.24932486100079429"/>
  </r>
  <r>
    <x v="6"/>
    <x v="8"/>
    <s v="MONTREAL"/>
    <n v="5"/>
    <n v="5"/>
    <m/>
    <n v="0"/>
    <n v="0"/>
    <n v="6565"/>
    <n v="5528"/>
    <n v="288"/>
    <n v="5.2098408104196817E-2"/>
    <n v="1"/>
    <n v="739"/>
    <n v="0.11256664127951256"/>
    <n v="6570"/>
    <n v="5534"/>
    <n v="739"/>
    <n v="0.11248097412480974"/>
  </r>
  <r>
    <x v="6"/>
    <x v="8"/>
    <s v="OTTAWA"/>
    <m/>
    <m/>
    <m/>
    <m/>
    <s v=""/>
    <n v="12"/>
    <n v="11"/>
    <n v="0"/>
    <n v="0"/>
    <n v="0"/>
    <n v="0"/>
    <n v="0"/>
    <n v="12"/>
    <n v="11"/>
    <s v=""/>
    <s v=""/>
  </r>
  <r>
    <x v="6"/>
    <x v="8"/>
    <s v="TORONTO"/>
    <m/>
    <m/>
    <m/>
    <m/>
    <s v=""/>
    <n v="1289"/>
    <n v="1263"/>
    <n v="132"/>
    <n v="0.10451306413301663"/>
    <n v="0"/>
    <n v="21"/>
    <n v="1.6291698991466253E-2"/>
    <n v="1289"/>
    <n v="1263"/>
    <n v="21"/>
    <n v="1.6291698991466253E-2"/>
  </r>
  <r>
    <x v="6"/>
    <x v="8"/>
    <s v="VANCOUVER"/>
    <m/>
    <m/>
    <m/>
    <m/>
    <s v=""/>
    <n v="1153"/>
    <n v="1142"/>
    <n v="100"/>
    <n v="8.7565674255691769E-2"/>
    <n v="0"/>
    <n v="4"/>
    <n v="3.469210754553339E-3"/>
    <n v="1153"/>
    <n v="1142"/>
    <n v="4"/>
    <n v="3.469210754553339E-3"/>
  </r>
  <r>
    <x v="6"/>
    <x v="112"/>
    <s v="BANGUI"/>
    <n v="13"/>
    <n v="7"/>
    <m/>
    <n v="4"/>
    <n v="0.30769230769230771"/>
    <n v="4101"/>
    <n v="2562"/>
    <n v="549"/>
    <n v="0.21428571428571427"/>
    <n v="5"/>
    <n v="1469"/>
    <n v="0.35820531577663983"/>
    <n v="4114"/>
    <n v="2574"/>
    <n v="1473"/>
    <n v="0.35804569761789012"/>
  </r>
  <r>
    <x v="6"/>
    <x v="113"/>
    <s v="N'DJAMENA"/>
    <n v="3"/>
    <n v="0"/>
    <m/>
    <n v="3"/>
    <n v="1"/>
    <n v="7419"/>
    <n v="5128"/>
    <n v="2699"/>
    <n v="0.52632605304212166"/>
    <n v="0"/>
    <n v="2209"/>
    <n v="0.29774902277935034"/>
    <n v="7422"/>
    <n v="5128"/>
    <n v="2212"/>
    <n v="0.29803287523578548"/>
  </r>
  <r>
    <x v="6"/>
    <x v="9"/>
    <s v="SANTIAGO DE CHILE"/>
    <n v="11"/>
    <n v="11"/>
    <m/>
    <n v="0"/>
    <n v="0"/>
    <n v="192"/>
    <n v="149"/>
    <n v="11"/>
    <n v="7.3825503355704702E-2"/>
    <n v="0"/>
    <n v="36"/>
    <n v="0.1875"/>
    <n v="203"/>
    <n v="160"/>
    <n v="36"/>
    <n v="0.17733990147783252"/>
  </r>
  <r>
    <x v="6"/>
    <x v="10"/>
    <s v="BEIJING"/>
    <n v="5"/>
    <n v="4"/>
    <m/>
    <n v="1"/>
    <n v="0.2"/>
    <n v="241836"/>
    <n v="226142"/>
    <n v="39297"/>
    <n v="0.17377134720662238"/>
    <n v="2"/>
    <n v="14391"/>
    <n v="5.9507269389172827E-2"/>
    <n v="241841"/>
    <n v="226148"/>
    <n v="14392"/>
    <n v="5.951017403996841E-2"/>
  </r>
  <r>
    <x v="6"/>
    <x v="10"/>
    <s v="CHENGDU"/>
    <n v="1"/>
    <n v="1"/>
    <m/>
    <n v="0"/>
    <n v="0"/>
    <n v="78329"/>
    <n v="76503"/>
    <n v="4894"/>
    <n v="6.3971347528855083E-2"/>
    <n v="0"/>
    <n v="1373"/>
    <n v="1.7528629243319844E-2"/>
    <n v="78330"/>
    <n v="76504"/>
    <n v="1373"/>
    <n v="1.7528405464062299E-2"/>
  </r>
  <r>
    <x v="6"/>
    <x v="10"/>
    <s v="GUANGZHOU (CANTON)"/>
    <n v="8"/>
    <n v="7"/>
    <m/>
    <n v="1"/>
    <n v="0.125"/>
    <n v="130196"/>
    <n v="122980"/>
    <n v="23744"/>
    <n v="0.19307204423483493"/>
    <n v="1"/>
    <n v="6236"/>
    <n v="4.7897016805431812E-2"/>
    <n v="130204"/>
    <n v="122988"/>
    <n v="6237"/>
    <n v="4.7901754170378792E-2"/>
  </r>
  <r>
    <x v="6"/>
    <x v="10"/>
    <s v="SHANGHAI"/>
    <n v="19"/>
    <n v="17"/>
    <m/>
    <n v="2"/>
    <n v="0.10526315789473684"/>
    <n v="243836"/>
    <n v="224583"/>
    <n v="33883"/>
    <n v="0.15087072485450814"/>
    <n v="2"/>
    <n v="18025"/>
    <n v="7.3922636526189731E-2"/>
    <n v="243855"/>
    <n v="224602"/>
    <n v="18027"/>
    <n v="7.3925078427754198E-2"/>
  </r>
  <r>
    <x v="6"/>
    <x v="10"/>
    <s v="SHENYANG"/>
    <n v="4"/>
    <n v="4"/>
    <m/>
    <n v="0"/>
    <n v="0"/>
    <n v="63801"/>
    <n v="61772"/>
    <n v="2532"/>
    <n v="4.098944505601243E-2"/>
    <n v="0"/>
    <n v="1941"/>
    <n v="3.0422720647011802E-2"/>
    <n v="63805"/>
    <n v="61776"/>
    <n v="1941"/>
    <n v="3.0420813415876498E-2"/>
  </r>
  <r>
    <x v="6"/>
    <x v="10"/>
    <s v="WUHAN"/>
    <n v="1"/>
    <n v="1"/>
    <m/>
    <n v="0"/>
    <n v="0"/>
    <n v="58721"/>
    <n v="56764"/>
    <n v="1871"/>
    <n v="3.2961031639771689E-2"/>
    <n v="0"/>
    <n v="1827"/>
    <n v="3.1113230360518385E-2"/>
    <n v="58722"/>
    <n v="56765"/>
    <n v="1827"/>
    <n v="3.1112700521099417E-2"/>
  </r>
  <r>
    <x v="6"/>
    <x v="11"/>
    <s v="BOGOTA"/>
    <n v="5"/>
    <n v="4"/>
    <m/>
    <n v="1"/>
    <n v="0.2"/>
    <n v="167"/>
    <n v="152"/>
    <n v="63"/>
    <n v="0.41447368421052633"/>
    <n v="0"/>
    <n v="13"/>
    <n v="7.7844311377245512E-2"/>
    <n v="172"/>
    <n v="156"/>
    <n v="14"/>
    <n v="8.1395348837209308E-2"/>
  </r>
  <r>
    <x v="6"/>
    <x v="114"/>
    <s v="MORONI"/>
    <m/>
    <m/>
    <m/>
    <m/>
    <s v=""/>
    <n v="1599"/>
    <n v="970"/>
    <n v="377"/>
    <n v="0.388659793814433"/>
    <n v="252"/>
    <n v="591"/>
    <n v="0.3696060037523452"/>
    <n v="1599"/>
    <n v="1222"/>
    <n v="591"/>
    <n v="0.3696060037523452"/>
  </r>
  <r>
    <x v="6"/>
    <x v="114"/>
    <s v="MUTSAMUDU"/>
    <m/>
    <m/>
    <m/>
    <m/>
    <s v=""/>
    <n v="110"/>
    <n v="65"/>
    <n v="24"/>
    <n v="0.36923076923076925"/>
    <n v="5"/>
    <n v="42"/>
    <n v="0.38181818181818183"/>
    <n v="110"/>
    <n v="70"/>
    <n v="42"/>
    <n v="0.38181818181818183"/>
  </r>
  <r>
    <x v="6"/>
    <x v="115"/>
    <s v="BRAZZAVILLE"/>
    <n v="11"/>
    <n v="10"/>
    <m/>
    <n v="0"/>
    <n v="0"/>
    <n v="8201"/>
    <n v="5731"/>
    <n v="1156"/>
    <n v="0.20170999825510383"/>
    <n v="4"/>
    <n v="2284"/>
    <n v="0.27850262163150835"/>
    <n v="8212"/>
    <n v="5745"/>
    <n v="2284"/>
    <n v="0.27812956648806625"/>
  </r>
  <r>
    <x v="6"/>
    <x v="115"/>
    <s v="POINTE NOIRE"/>
    <n v="12"/>
    <n v="10"/>
    <m/>
    <n v="1"/>
    <n v="8.3333333333333329E-2"/>
    <n v="5203"/>
    <n v="3418"/>
    <n v="831"/>
    <n v="0.24312463428905792"/>
    <n v="0"/>
    <n v="1735"/>
    <n v="0.33346146453968867"/>
    <n v="5215"/>
    <n v="3428"/>
    <n v="1736"/>
    <n v="0.33288590604026846"/>
  </r>
  <r>
    <x v="6"/>
    <x v="64"/>
    <s v="KINSHASA"/>
    <n v="3"/>
    <n v="3"/>
    <m/>
    <n v="0"/>
    <n v="0"/>
    <n v="780"/>
    <n v="576"/>
    <n v="6"/>
    <n v="1.0416666666666666E-2"/>
    <n v="0"/>
    <n v="70"/>
    <n v="8.9743589743589744E-2"/>
    <n v="783"/>
    <n v="579"/>
    <n v="70"/>
    <n v="8.9399744572158366E-2"/>
  </r>
  <r>
    <x v="6"/>
    <x v="65"/>
    <s v="ABIDJAN "/>
    <n v="91"/>
    <n v="73"/>
    <m/>
    <n v="12"/>
    <n v="0.13186813186813187"/>
    <n v="49650"/>
    <n v="34307"/>
    <n v="8838"/>
    <n v="0.25761506398111172"/>
    <n v="12"/>
    <n v="15126"/>
    <n v="0.30465256797583079"/>
    <n v="49741"/>
    <n v="34392"/>
    <n v="15138"/>
    <n v="0.30433646287770649"/>
  </r>
  <r>
    <x v="6"/>
    <x v="12"/>
    <s v="ZAGREB"/>
    <m/>
    <m/>
    <m/>
    <m/>
    <s v=""/>
    <n v="161"/>
    <n v="157"/>
    <n v="67"/>
    <n v="0.42675159235668791"/>
    <n v="0"/>
    <n v="2"/>
    <n v="1.2422360248447204E-2"/>
    <n v="161"/>
    <n v="157"/>
    <n v="2"/>
    <n v="1.2422360248447204E-2"/>
  </r>
  <r>
    <x v="6"/>
    <x v="13"/>
    <s v="HAVANA"/>
    <n v="645"/>
    <n v="625"/>
    <m/>
    <n v="14"/>
    <n v="2.1705426356589147E-2"/>
    <n v="6276"/>
    <n v="5535"/>
    <n v="989"/>
    <n v="0.17868112014453477"/>
    <n v="0"/>
    <n v="688"/>
    <n v="0.10962396430847673"/>
    <n v="6921"/>
    <n v="6160"/>
    <n v="702"/>
    <n v="0.10143042912873862"/>
  </r>
  <r>
    <x v="6"/>
    <x v="14"/>
    <s v="NICOSIA"/>
    <m/>
    <m/>
    <m/>
    <m/>
    <s v=""/>
    <n v="438"/>
    <n v="392"/>
    <n v="52"/>
    <n v="0.1326530612244898"/>
    <n v="0"/>
    <n v="29"/>
    <n v="6.6210045662100453E-2"/>
    <n v="438"/>
    <n v="392"/>
    <n v="29"/>
    <n v="6.6210045662100453E-2"/>
  </r>
  <r>
    <x v="6"/>
    <x v="97"/>
    <s v="COPENHAGEN"/>
    <m/>
    <m/>
    <m/>
    <m/>
    <s v=""/>
    <n v="10"/>
    <n v="9"/>
    <n v="0"/>
    <n v="0"/>
    <n v="0"/>
    <n v="0"/>
    <n v="0"/>
    <n v="10"/>
    <n v="9"/>
    <s v=""/>
    <s v=""/>
  </r>
  <r>
    <x v="6"/>
    <x v="116"/>
    <s v="DJIBOUTI"/>
    <m/>
    <m/>
    <m/>
    <m/>
    <s v=""/>
    <n v="3241"/>
    <n v="2268"/>
    <n v="652"/>
    <n v="0.2874779541446208"/>
    <n v="0"/>
    <n v="895"/>
    <n v="0.27614933662449859"/>
    <n v="3241"/>
    <n v="2268"/>
    <n v="895"/>
    <n v="0.27614933662449859"/>
  </r>
  <r>
    <x v="6"/>
    <x v="117"/>
    <s v="SANTO DOMINGO"/>
    <n v="80"/>
    <n v="60"/>
    <m/>
    <n v="19"/>
    <n v="0.23749999999999999"/>
    <n v="5294"/>
    <n v="4079"/>
    <n v="624"/>
    <n v="0.1529786712429517"/>
    <n v="0"/>
    <n v="1171"/>
    <n v="0.22119380430676236"/>
    <n v="5374"/>
    <n v="4139"/>
    <n v="1190"/>
    <n v="0.22143654633420171"/>
  </r>
  <r>
    <x v="6"/>
    <x v="118"/>
    <s v="QUITO"/>
    <n v="2"/>
    <n v="2"/>
    <m/>
    <n v="0"/>
    <n v="0"/>
    <n v="4994"/>
    <n v="4253"/>
    <n v="461"/>
    <n v="0.10839407477075005"/>
    <n v="0"/>
    <n v="663"/>
    <n v="0.13275931117340808"/>
    <n v="4996"/>
    <n v="4255"/>
    <n v="663"/>
    <n v="0.13270616493194556"/>
  </r>
  <r>
    <x v="6"/>
    <x v="15"/>
    <s v="CAIRO"/>
    <n v="4"/>
    <n v="4"/>
    <m/>
    <n v="0"/>
    <n v="0"/>
    <n v="60165"/>
    <n v="45733"/>
    <n v="13514"/>
    <n v="0.29549778059606846"/>
    <n v="341"/>
    <n v="11941"/>
    <n v="0.19847087176930109"/>
    <n v="60169"/>
    <n v="46078"/>
    <n v="11941"/>
    <n v="0.19845767754159119"/>
  </r>
  <r>
    <x v="6"/>
    <x v="119"/>
    <s v="MALABO"/>
    <m/>
    <m/>
    <m/>
    <m/>
    <s v=""/>
    <n v="2277"/>
    <n v="1625"/>
    <n v="532"/>
    <n v="0.32738461538461539"/>
    <n v="19"/>
    <n v="601"/>
    <n v="0.2639437856829161"/>
    <n v="2277"/>
    <n v="1644"/>
    <n v="601"/>
    <n v="0.2639437856829161"/>
  </r>
  <r>
    <x v="6"/>
    <x v="16"/>
    <s v="ADDIS ABEBA"/>
    <n v="4"/>
    <n v="2"/>
    <m/>
    <n v="1"/>
    <n v="0.25"/>
    <n v="4615"/>
    <n v="3309"/>
    <n v="367"/>
    <n v="0.11090964037473557"/>
    <n v="6"/>
    <n v="1178"/>
    <n v="0.25525460455037918"/>
    <n v="4619"/>
    <n v="3317"/>
    <n v="1179"/>
    <n v="0.25525005412426932"/>
  </r>
  <r>
    <x v="6"/>
    <x v="120"/>
    <s v="SUVA"/>
    <m/>
    <m/>
    <m/>
    <m/>
    <s v=""/>
    <n v="3"/>
    <n v="2"/>
    <n v="0"/>
    <n v="0"/>
    <n v="0"/>
    <n v="1"/>
    <n v="0.33333333333333331"/>
    <n v="3"/>
    <n v="2"/>
    <n v="1"/>
    <n v="0.33333333333333331"/>
  </r>
  <r>
    <x v="6"/>
    <x v="67"/>
    <s v="HELSINKI"/>
    <m/>
    <m/>
    <m/>
    <m/>
    <s v=""/>
    <n v="1"/>
    <n v="1"/>
    <n v="0"/>
    <n v="0"/>
    <n v="0"/>
    <n v="0"/>
    <n v="0"/>
    <n v="1"/>
    <n v="1"/>
    <s v=""/>
    <s v=""/>
  </r>
  <r>
    <x v="6"/>
    <x v="121"/>
    <s v="LIBREVILLE"/>
    <m/>
    <m/>
    <m/>
    <m/>
    <s v=""/>
    <n v="20640"/>
    <n v="15633"/>
    <n v="2733"/>
    <n v="0.17482249088466706"/>
    <n v="0"/>
    <n v="4772"/>
    <n v="0.2312015503875969"/>
    <n v="20640"/>
    <n v="15633"/>
    <n v="4772"/>
    <n v="0.2312015503875969"/>
  </r>
  <r>
    <x v="6"/>
    <x v="87"/>
    <s v="TBILISSI"/>
    <m/>
    <m/>
    <m/>
    <m/>
    <s v=""/>
    <n v="287"/>
    <n v="220"/>
    <n v="79"/>
    <n v="0.35909090909090907"/>
    <n v="1"/>
    <n v="53"/>
    <n v="0.18466898954703834"/>
    <n v="287"/>
    <n v="221"/>
    <n v="53"/>
    <n v="0.18466898954703834"/>
  </r>
  <r>
    <x v="6"/>
    <x v="17"/>
    <s v="BERLIN"/>
    <m/>
    <m/>
    <m/>
    <m/>
    <s v=""/>
    <n v="3"/>
    <n v="3"/>
    <n v="0"/>
    <n v="0"/>
    <n v="0"/>
    <n v="0"/>
    <n v="0"/>
    <n v="3"/>
    <n v="3"/>
    <s v=""/>
    <s v=""/>
  </r>
  <r>
    <x v="6"/>
    <x v="17"/>
    <s v="FRANKFURT/MAIN"/>
    <m/>
    <m/>
    <m/>
    <m/>
    <s v=""/>
    <n v="34"/>
    <n v="30"/>
    <n v="5"/>
    <n v="0.16666666666666666"/>
    <n v="0"/>
    <n v="0"/>
    <n v="0"/>
    <n v="34"/>
    <n v="30"/>
    <s v=""/>
    <s v=""/>
  </r>
  <r>
    <x v="6"/>
    <x v="88"/>
    <s v="ACCRA"/>
    <m/>
    <m/>
    <m/>
    <m/>
    <s v=""/>
    <n v="132"/>
    <n v="128"/>
    <n v="0"/>
    <n v="0"/>
    <n v="0"/>
    <n v="0"/>
    <n v="0"/>
    <n v="132"/>
    <n v="128"/>
    <s v=""/>
    <s v=""/>
  </r>
  <r>
    <x v="6"/>
    <x v="69"/>
    <s v="ATHENS"/>
    <m/>
    <m/>
    <m/>
    <m/>
    <s v=""/>
    <n v="7"/>
    <n v="7"/>
    <n v="2"/>
    <n v="0.2857142857142857"/>
    <n v="0"/>
    <n v="0"/>
    <n v="0"/>
    <n v="7"/>
    <n v="7"/>
    <s v=""/>
    <s v=""/>
  </r>
  <r>
    <x v="6"/>
    <x v="122"/>
    <s v="GUATEMALA CITY"/>
    <m/>
    <m/>
    <m/>
    <m/>
    <s v=""/>
    <n v="6"/>
    <n v="4"/>
    <n v="0"/>
    <n v="0"/>
    <n v="0"/>
    <n v="0"/>
    <n v="0"/>
    <n v="6"/>
    <n v="4"/>
    <s v=""/>
    <s v=""/>
  </r>
  <r>
    <x v="6"/>
    <x v="123"/>
    <s v="CONAKRY"/>
    <n v="55"/>
    <n v="36"/>
    <m/>
    <n v="16"/>
    <n v="0.29090909090909089"/>
    <n v="9855"/>
    <n v="5192"/>
    <n v="1305"/>
    <n v="0.25134822804314327"/>
    <n v="0"/>
    <n v="4405"/>
    <n v="0.44698122780314559"/>
    <n v="9910"/>
    <n v="5228"/>
    <n v="4421"/>
    <n v="0.44611503531786073"/>
  </r>
  <r>
    <x v="6"/>
    <x v="124"/>
    <s v="PORT AU PRINCE"/>
    <n v="9"/>
    <n v="8"/>
    <m/>
    <n v="1"/>
    <n v="0.1111111111111111"/>
    <n v="7429"/>
    <n v="4627"/>
    <n v="649"/>
    <n v="0.1402636697644262"/>
    <n v="0"/>
    <n v="2731"/>
    <n v="0.3676134069188316"/>
    <n v="7438"/>
    <n v="4635"/>
    <n v="2732"/>
    <n v="0.36730303845119655"/>
  </r>
  <r>
    <x v="6"/>
    <x v="18"/>
    <s v="HONG KONG"/>
    <n v="6"/>
    <n v="5"/>
    <m/>
    <n v="0"/>
    <n v="0"/>
    <n v="4300"/>
    <n v="4151"/>
    <n v="1339"/>
    <n v="0.32257287400626355"/>
    <n v="0"/>
    <n v="53"/>
    <n v="1.2325581395348837E-2"/>
    <n v="4306"/>
    <n v="4156"/>
    <n v="53"/>
    <n v="1.2308406874129122E-2"/>
  </r>
  <r>
    <x v="6"/>
    <x v="19"/>
    <s v="BANGALORE"/>
    <n v="21"/>
    <n v="19"/>
    <m/>
    <n v="1"/>
    <n v="4.7619047619047616E-2"/>
    <n v="45048"/>
    <n v="42308"/>
    <n v="4772"/>
    <n v="0.11279190696794933"/>
    <n v="15"/>
    <n v="2362"/>
    <n v="5.2432960397797906E-2"/>
    <n v="45069"/>
    <n v="42342"/>
    <n v="2363"/>
    <n v="5.2430717344516188E-2"/>
  </r>
  <r>
    <x v="6"/>
    <x v="19"/>
    <s v="KOLKATA"/>
    <m/>
    <m/>
    <m/>
    <m/>
    <s v=""/>
    <n v="18810"/>
    <n v="18120"/>
    <n v="2286"/>
    <n v="0.12615894039735098"/>
    <n v="0"/>
    <n v="617"/>
    <n v="3.2801701222753853E-2"/>
    <n v="18810"/>
    <n v="18120"/>
    <n v="617"/>
    <n v="3.2801701222753853E-2"/>
  </r>
  <r>
    <x v="6"/>
    <x v="19"/>
    <s v="MUMBAI"/>
    <n v="43"/>
    <n v="35"/>
    <m/>
    <n v="8"/>
    <n v="0.18604651162790697"/>
    <n v="69603"/>
    <n v="60962"/>
    <n v="9912"/>
    <n v="0.16259309077786163"/>
    <n v="0"/>
    <n v="8171"/>
    <n v="0.11739436518540868"/>
    <n v="69646"/>
    <n v="60997"/>
    <n v="8179"/>
    <n v="0.11743675157223674"/>
  </r>
  <r>
    <x v="6"/>
    <x v="19"/>
    <s v="NEW DELHI"/>
    <n v="30"/>
    <n v="21"/>
    <m/>
    <n v="8"/>
    <n v="0.26666666666666666"/>
    <n v="71222"/>
    <n v="59861"/>
    <n v="7273"/>
    <n v="0.12149813735153105"/>
    <n v="1"/>
    <n v="10663"/>
    <n v="0.14971497570975262"/>
    <n v="71252"/>
    <n v="59883"/>
    <n v="10671"/>
    <n v="0.14976421714478191"/>
  </r>
  <r>
    <x v="6"/>
    <x v="19"/>
    <s v="PONDICHERY"/>
    <n v="13"/>
    <n v="12"/>
    <m/>
    <n v="1"/>
    <n v="7.6923076923076927E-2"/>
    <n v="24470"/>
    <n v="22319"/>
    <n v="1895"/>
    <n v="8.4905237689860663E-2"/>
    <n v="0"/>
    <n v="1901"/>
    <n v="7.7686963628933389E-2"/>
    <n v="24483"/>
    <n v="22331"/>
    <n v="1902"/>
    <n v="7.7686558019850513E-2"/>
  </r>
  <r>
    <x v="6"/>
    <x v="20"/>
    <s v="JAKARTA"/>
    <n v="1"/>
    <n v="0"/>
    <m/>
    <n v="1"/>
    <n v="1"/>
    <n v="55959"/>
    <n v="54985"/>
    <n v="13027"/>
    <n v="0.2369191597708466"/>
    <n v="0"/>
    <n v="777"/>
    <n v="1.3885165925052271E-2"/>
    <n v="55960"/>
    <n v="54985"/>
    <n v="778"/>
    <n v="1.3902787705503931E-2"/>
  </r>
  <r>
    <x v="6"/>
    <x v="21"/>
    <s v="TEHERAN"/>
    <n v="24"/>
    <n v="17"/>
    <m/>
    <n v="5"/>
    <n v="0.20833333333333334"/>
    <n v="59967"/>
    <n v="41359"/>
    <n v="10060"/>
    <n v="0.24323605503034407"/>
    <n v="96"/>
    <n v="19816"/>
    <n v="0.33044841329397834"/>
    <n v="59991"/>
    <n v="41472"/>
    <n v="19821"/>
    <n v="0.33039955993399012"/>
  </r>
  <r>
    <x v="6"/>
    <x v="89"/>
    <s v="BAGHDAD"/>
    <n v="4"/>
    <n v="3"/>
    <m/>
    <n v="0"/>
    <n v="0"/>
    <n v="6137"/>
    <n v="3816"/>
    <n v="760"/>
    <n v="0.19916142557651992"/>
    <n v="97"/>
    <n v="2179"/>
    <n v="0.35505947531367116"/>
    <n v="6141"/>
    <n v="3916"/>
    <n v="2179"/>
    <n v="0.35482820387559028"/>
  </r>
  <r>
    <x v="6"/>
    <x v="89"/>
    <s v="ERBIL"/>
    <m/>
    <m/>
    <m/>
    <m/>
    <s v=""/>
    <n v="13302"/>
    <n v="4746"/>
    <n v="802"/>
    <n v="0.16898440792246103"/>
    <n v="10"/>
    <n v="8369"/>
    <n v="0.62915351075026316"/>
    <n v="13302"/>
    <n v="4756"/>
    <n v="8369"/>
    <n v="0.62915351075026316"/>
  </r>
  <r>
    <x v="6"/>
    <x v="22"/>
    <s v="DUBLIN"/>
    <m/>
    <m/>
    <m/>
    <m/>
    <s v=""/>
    <n v="2173"/>
    <n v="2086"/>
    <n v="185"/>
    <n v="8.8686481303930975E-2"/>
    <n v="4"/>
    <n v="43"/>
    <n v="1.9788311090658078E-2"/>
    <n v="2173"/>
    <n v="2090"/>
    <n v="43"/>
    <n v="1.9788311090658078E-2"/>
  </r>
  <r>
    <x v="6"/>
    <x v="23"/>
    <s v="HAIFA"/>
    <m/>
    <m/>
    <m/>
    <m/>
    <s v=""/>
    <n v="14"/>
    <n v="13"/>
    <n v="6"/>
    <n v="0.46153846153846156"/>
    <n v="0"/>
    <n v="2"/>
    <n v="0.14285714285714285"/>
    <n v="14"/>
    <n v="13"/>
    <n v="2"/>
    <n v="0.14285714285714285"/>
  </r>
  <r>
    <x v="6"/>
    <x v="23"/>
    <s v="JERUSALEM"/>
    <n v="4"/>
    <n v="4"/>
    <m/>
    <n v="0"/>
    <n v="0"/>
    <n v="4159"/>
    <n v="3799"/>
    <n v="1210"/>
    <n v="0.31850486970255332"/>
    <n v="28"/>
    <n v="309"/>
    <n v="7.4296705938927621E-2"/>
    <n v="4163"/>
    <n v="3831"/>
    <n v="309"/>
    <n v="7.422531828008648E-2"/>
  </r>
  <r>
    <x v="6"/>
    <x v="23"/>
    <s v="TEL AVIV"/>
    <n v="4"/>
    <n v="4"/>
    <m/>
    <n v="0"/>
    <n v="0"/>
    <n v="613"/>
    <n v="577"/>
    <n v="80"/>
    <n v="0.13864818024263431"/>
    <n v="0"/>
    <n v="18"/>
    <n v="2.936378466557912E-2"/>
    <n v="617"/>
    <n v="581"/>
    <n v="18"/>
    <n v="2.9173419773095625E-2"/>
  </r>
  <r>
    <x v="6"/>
    <x v="71"/>
    <s v="ROME"/>
    <m/>
    <m/>
    <m/>
    <m/>
    <s v=""/>
    <n v="38"/>
    <n v="38"/>
    <n v="6"/>
    <n v="0.15789473684210525"/>
    <n v="0"/>
    <n v="0"/>
    <n v="0"/>
    <n v="38"/>
    <n v="38"/>
    <s v=""/>
    <s v=""/>
  </r>
  <r>
    <x v="6"/>
    <x v="24"/>
    <s v="TOKYO"/>
    <m/>
    <m/>
    <m/>
    <m/>
    <s v=""/>
    <n v="2753"/>
    <n v="2592"/>
    <n v="682"/>
    <n v="0.26311728395061729"/>
    <n v="2"/>
    <n v="107"/>
    <n v="3.8866690882673451E-2"/>
    <n v="2753"/>
    <n v="2594"/>
    <n v="107"/>
    <n v="3.8866690882673451E-2"/>
  </r>
  <r>
    <x v="6"/>
    <x v="25"/>
    <s v="AMMAN"/>
    <n v="3"/>
    <n v="1"/>
    <m/>
    <n v="1"/>
    <n v="0.33333333333333331"/>
    <n v="5547"/>
    <n v="4909"/>
    <n v="1692"/>
    <n v="0.34467304950091671"/>
    <n v="3"/>
    <n v="549"/>
    <n v="9.8972417522985398E-2"/>
    <n v="5550"/>
    <n v="4913"/>
    <n v="550"/>
    <n v="9.90990990990991E-2"/>
  </r>
  <r>
    <x v="6"/>
    <x v="26"/>
    <s v="ALMATY"/>
    <m/>
    <m/>
    <m/>
    <m/>
    <s v=""/>
    <n v="10514"/>
    <n v="9700"/>
    <n v="2582"/>
    <n v="0.26618556701030927"/>
    <n v="0"/>
    <n v="602"/>
    <n v="5.7256990679094538E-2"/>
    <n v="10514"/>
    <n v="9700"/>
    <n v="602"/>
    <n v="5.7256990679094538E-2"/>
  </r>
  <r>
    <x v="6"/>
    <x v="26"/>
    <s v="ASTANA"/>
    <m/>
    <m/>
    <m/>
    <m/>
    <s v=""/>
    <n v="66"/>
    <n v="60"/>
    <n v="16"/>
    <n v="0.26666666666666666"/>
    <n v="0"/>
    <n v="0"/>
    <n v="0"/>
    <n v="66"/>
    <n v="60"/>
    <s v=""/>
    <s v=""/>
  </r>
  <r>
    <x v="6"/>
    <x v="27"/>
    <s v="NAIROBI"/>
    <n v="1"/>
    <n v="1"/>
    <m/>
    <n v="0"/>
    <n v="0"/>
    <n v="5059"/>
    <n v="4647"/>
    <n v="1141"/>
    <n v="0.24553475360447602"/>
    <n v="2"/>
    <n v="310"/>
    <n v="6.1276932200039533E-2"/>
    <n v="5060"/>
    <n v="4650"/>
    <n v="310"/>
    <n v="6.1264822134387352E-2"/>
  </r>
  <r>
    <x v="6"/>
    <x v="28"/>
    <s v="KUWAIT"/>
    <m/>
    <m/>
    <m/>
    <m/>
    <s v=""/>
    <n v="52724"/>
    <n v="50405"/>
    <n v="41998"/>
    <n v="0.83321099097311779"/>
    <n v="441"/>
    <n v="1652"/>
    <n v="3.1332979288369624E-2"/>
    <n v="52724"/>
    <n v="50846"/>
    <n v="1652"/>
    <n v="3.1332979288369624E-2"/>
  </r>
  <r>
    <x v="6"/>
    <x v="125"/>
    <s v="VIENTIANE"/>
    <n v="1"/>
    <n v="1"/>
    <m/>
    <n v="0"/>
    <n v="0"/>
    <n v="2779"/>
    <n v="2463"/>
    <n v="225"/>
    <n v="9.1352009744214369E-2"/>
    <n v="0"/>
    <n v="299"/>
    <n v="0.10759265922993883"/>
    <n v="2780"/>
    <n v="2464"/>
    <n v="299"/>
    <n v="0.10755395683453238"/>
  </r>
  <r>
    <x v="6"/>
    <x v="29"/>
    <s v="BEIRUT"/>
    <n v="19"/>
    <n v="8"/>
    <m/>
    <n v="10"/>
    <n v="0.52631578947368418"/>
    <n v="58825"/>
    <n v="52515"/>
    <n v="13200"/>
    <n v="0.25135675521279632"/>
    <n v="137"/>
    <n v="5665"/>
    <n v="9.6302592435189127E-2"/>
    <n v="58844"/>
    <n v="52660"/>
    <n v="5675"/>
    <n v="9.6441438379443953E-2"/>
  </r>
  <r>
    <x v="6"/>
    <x v="126"/>
    <s v="ANTANANARIVO"/>
    <n v="1"/>
    <n v="1"/>
    <m/>
    <n v="0"/>
    <n v="0"/>
    <n v="20630"/>
    <n v="15692"/>
    <n v="3435"/>
    <n v="0.21890135100688249"/>
    <n v="0"/>
    <n v="4706"/>
    <n v="0.22811439650993698"/>
    <n v="20631"/>
    <n v="15693"/>
    <n v="4706"/>
    <n v="0.22810333963453056"/>
  </r>
  <r>
    <x v="6"/>
    <x v="30"/>
    <s v="KUALA LUMPUR"/>
    <n v="2"/>
    <n v="1"/>
    <m/>
    <n v="1"/>
    <n v="0.5"/>
    <n v="1465"/>
    <n v="1191"/>
    <n v="104"/>
    <n v="8.7321578505457603E-2"/>
    <n v="0"/>
    <n v="229"/>
    <n v="0.15631399317406144"/>
    <n v="1467"/>
    <n v="1192"/>
    <n v="230"/>
    <n v="0.15678254942058623"/>
  </r>
  <r>
    <x v="6"/>
    <x v="100"/>
    <s v="BAMAKO"/>
    <n v="41"/>
    <n v="28"/>
    <m/>
    <n v="9"/>
    <n v="0.21951219512195122"/>
    <n v="16968"/>
    <n v="12708"/>
    <n v="3332"/>
    <n v="0.26219704123386844"/>
    <n v="12"/>
    <n v="3730"/>
    <n v="0.21982555398396983"/>
    <n v="17009"/>
    <n v="12748"/>
    <n v="3739"/>
    <n v="0.21982479863601623"/>
  </r>
  <r>
    <x v="6"/>
    <x v="127"/>
    <s v="VALETTA"/>
    <m/>
    <m/>
    <m/>
    <m/>
    <s v=""/>
    <n v="7"/>
    <n v="7"/>
    <n v="0"/>
    <n v="0"/>
    <n v="0"/>
    <n v="0"/>
    <n v="0"/>
    <n v="7"/>
    <n v="7"/>
    <s v=""/>
    <s v=""/>
  </r>
  <r>
    <x v="6"/>
    <x v="128"/>
    <s v="NOUAKCHOTT"/>
    <n v="20"/>
    <n v="13"/>
    <m/>
    <n v="7"/>
    <n v="0.35"/>
    <n v="5085"/>
    <n v="4006"/>
    <n v="1125"/>
    <n v="0.28082875686470293"/>
    <n v="1"/>
    <n v="950"/>
    <n v="0.18682399213372664"/>
    <n v="5105"/>
    <n v="4020"/>
    <n v="957"/>
    <n v="0.18746327130264448"/>
  </r>
  <r>
    <x v="6"/>
    <x v="129"/>
    <s v="PORT LOUIS"/>
    <n v="1"/>
    <n v="1"/>
    <m/>
    <n v="0"/>
    <n v="0"/>
    <n v="878"/>
    <n v="822"/>
    <n v="297"/>
    <n v="0.36131386861313869"/>
    <n v="0"/>
    <n v="17"/>
    <n v="1.9362186788154899E-2"/>
    <n v="879"/>
    <n v="823"/>
    <n v="17"/>
    <n v="1.9340159271899887E-2"/>
  </r>
  <r>
    <x v="6"/>
    <x v="31"/>
    <s v="MEXICO CITY"/>
    <n v="21"/>
    <n v="16"/>
    <m/>
    <n v="0"/>
    <n v="0"/>
    <n v="206"/>
    <n v="174"/>
    <n v="21"/>
    <n v="0.1206896551724138"/>
    <n v="0"/>
    <n v="13"/>
    <n v="6.3106796116504854E-2"/>
    <n v="227"/>
    <n v="190"/>
    <n v="13"/>
    <n v="5.7268722466960353E-2"/>
  </r>
  <r>
    <x v="6"/>
    <x v="130"/>
    <s v="MONACO"/>
    <m/>
    <m/>
    <m/>
    <m/>
    <s v=""/>
    <n v="2"/>
    <n v="1"/>
    <n v="0"/>
    <n v="0"/>
    <n v="0"/>
    <n v="1"/>
    <n v="0.5"/>
    <n v="2"/>
    <n v="1"/>
    <n v="1"/>
    <n v="0.5"/>
  </r>
  <r>
    <x v="6"/>
    <x v="91"/>
    <s v="ULAN BATOR"/>
    <m/>
    <m/>
    <m/>
    <m/>
    <s v=""/>
    <n v="3159"/>
    <n v="2524"/>
    <n v="369"/>
    <n v="0.14619651347068147"/>
    <n v="0"/>
    <n v="610"/>
    <n v="0.19309908198797088"/>
    <n v="3159"/>
    <n v="2524"/>
    <n v="610"/>
    <n v="0.19309908198797088"/>
  </r>
  <r>
    <x v="6"/>
    <x v="32"/>
    <s v="AGADIR"/>
    <m/>
    <m/>
    <m/>
    <m/>
    <s v=""/>
    <n v="32692"/>
    <n v="23735"/>
    <n v="10595"/>
    <n v="0.44638719191068044"/>
    <n v="11"/>
    <n v="8672"/>
    <n v="0.2652636730698642"/>
    <n v="32692"/>
    <n v="23746"/>
    <n v="8672"/>
    <n v="0.2652636730698642"/>
  </r>
  <r>
    <x v="6"/>
    <x v="32"/>
    <s v="CASABLANCA"/>
    <m/>
    <m/>
    <m/>
    <m/>
    <s v=""/>
    <n v="104809"/>
    <n v="94224"/>
    <n v="35162"/>
    <n v="0.37317456274409916"/>
    <n v="7"/>
    <n v="9066"/>
    <n v="8.65002051350552E-2"/>
    <n v="104809"/>
    <n v="94231"/>
    <n v="9066"/>
    <n v="8.65002051350552E-2"/>
  </r>
  <r>
    <x v="6"/>
    <x v="32"/>
    <s v="FES"/>
    <m/>
    <m/>
    <m/>
    <m/>
    <s v=""/>
    <n v="75745"/>
    <n v="59094"/>
    <n v="19505"/>
    <n v="0.33006735032321388"/>
    <n v="7"/>
    <n v="20057"/>
    <n v="0.26479635619512837"/>
    <n v="75745"/>
    <n v="59101"/>
    <n v="20057"/>
    <n v="0.26479635619512837"/>
  </r>
  <r>
    <x v="6"/>
    <x v="32"/>
    <s v="MARRAKECH"/>
    <n v="4"/>
    <n v="4"/>
    <m/>
    <n v="0"/>
    <n v="0"/>
    <n v="30866"/>
    <n v="25171"/>
    <n v="7393"/>
    <n v="0.29371101664614041"/>
    <n v="9"/>
    <n v="4956"/>
    <n v="0.16056502300265665"/>
    <n v="30870"/>
    <n v="25184"/>
    <n v="4956"/>
    <n v="0.16054421768707483"/>
  </r>
  <r>
    <x v="6"/>
    <x v="32"/>
    <s v="RABAT"/>
    <m/>
    <m/>
    <m/>
    <m/>
    <s v=""/>
    <n v="73289"/>
    <n v="67232"/>
    <n v="25892"/>
    <n v="0.38511423131841982"/>
    <n v="74"/>
    <n v="5736"/>
    <n v="7.8265496868561449E-2"/>
    <n v="73289"/>
    <n v="67306"/>
    <n v="5736"/>
    <n v="7.8265496868561449E-2"/>
  </r>
  <r>
    <x v="6"/>
    <x v="32"/>
    <s v="TANGER"/>
    <m/>
    <m/>
    <m/>
    <m/>
    <s v=""/>
    <n v="45024"/>
    <n v="33905"/>
    <n v="10179"/>
    <n v="0.30022120631175342"/>
    <n v="4"/>
    <n v="8297"/>
    <n v="0.18427949538024166"/>
    <n v="45024"/>
    <n v="33909"/>
    <n v="8297"/>
    <n v="0.18427949538024166"/>
  </r>
  <r>
    <x v="6"/>
    <x v="105"/>
    <s v="MAPUTO"/>
    <n v="6"/>
    <n v="6"/>
    <m/>
    <n v="0"/>
    <n v="0"/>
    <n v="1208"/>
    <n v="1019"/>
    <n v="80"/>
    <n v="7.8508341511285579E-2"/>
    <n v="0"/>
    <n v="167"/>
    <n v="0.13824503311258279"/>
    <n v="1214"/>
    <n v="1025"/>
    <n v="167"/>
    <n v="0.13756177924217464"/>
  </r>
  <r>
    <x v="6"/>
    <x v="131"/>
    <s v="YANGON"/>
    <m/>
    <m/>
    <m/>
    <m/>
    <s v=""/>
    <n v="2797"/>
    <n v="2559"/>
    <n v="264"/>
    <n v="0.10316529894490035"/>
    <n v="0"/>
    <n v="207"/>
    <n v="7.400786557025385E-2"/>
    <n v="2797"/>
    <n v="2559"/>
    <n v="207"/>
    <n v="7.400786557025385E-2"/>
  </r>
  <r>
    <x v="6"/>
    <x v="132"/>
    <s v="WELLINGTON"/>
    <m/>
    <m/>
    <m/>
    <m/>
    <s v=""/>
    <n v="759"/>
    <n v="742"/>
    <n v="174"/>
    <n v="0.23450134770889489"/>
    <n v="0"/>
    <n v="9"/>
    <n v="1.1857707509881422E-2"/>
    <n v="759"/>
    <n v="742"/>
    <n v="9"/>
    <n v="1.1857707509881422E-2"/>
  </r>
  <r>
    <x v="6"/>
    <x v="133"/>
    <s v="MANAGUA"/>
    <m/>
    <m/>
    <m/>
    <m/>
    <s v=""/>
    <n v="1"/>
    <n v="0"/>
    <n v="0"/>
    <s v=""/>
    <n v="0"/>
    <n v="1"/>
    <n v="1"/>
    <n v="1"/>
    <s v=""/>
    <n v="1"/>
    <n v="1"/>
  </r>
  <r>
    <x v="6"/>
    <x v="134"/>
    <s v="NIAMEY"/>
    <m/>
    <m/>
    <m/>
    <m/>
    <s v=""/>
    <n v="6171"/>
    <n v="5340"/>
    <n v="1672"/>
    <n v="0.31310861423220976"/>
    <n v="51"/>
    <n v="653"/>
    <n v="0.10581753362502025"/>
    <n v="6171"/>
    <n v="5391"/>
    <n v="653"/>
    <n v="0.10581753362502025"/>
  </r>
  <r>
    <x v="6"/>
    <x v="33"/>
    <s v="ABUJA"/>
    <n v="54"/>
    <n v="28"/>
    <m/>
    <n v="25"/>
    <n v="0.46296296296296297"/>
    <n v="7787"/>
    <n v="4181"/>
    <n v="1038"/>
    <n v="0.24826596508012438"/>
    <n v="270"/>
    <n v="3510"/>
    <n v="0.45075125208681133"/>
    <n v="7841"/>
    <n v="4479"/>
    <n v="3535"/>
    <n v="0.45083535263359265"/>
  </r>
  <r>
    <x v="6"/>
    <x v="33"/>
    <s v="LAGOS"/>
    <n v="102"/>
    <n v="24"/>
    <m/>
    <n v="54"/>
    <n v="0.52941176470588236"/>
    <n v="25521"/>
    <n v="12330"/>
    <n v="3962"/>
    <n v="0.32133008921330092"/>
    <n v="11"/>
    <n v="12963"/>
    <n v="0.50793464205948047"/>
    <n v="25623"/>
    <n v="12365"/>
    <n v="13017"/>
    <n v="0.50802013815712443"/>
  </r>
  <r>
    <x v="6"/>
    <x v="34"/>
    <s v="SKOPJE"/>
    <m/>
    <m/>
    <m/>
    <m/>
    <s v=""/>
    <n v="64"/>
    <n v="48"/>
    <n v="20"/>
    <n v="0.41666666666666669"/>
    <n v="0"/>
    <n v="8"/>
    <n v="0.125"/>
    <n v="64"/>
    <n v="48"/>
    <n v="8"/>
    <n v="0.125"/>
  </r>
  <r>
    <x v="6"/>
    <x v="101"/>
    <s v="OSLO"/>
    <m/>
    <m/>
    <m/>
    <m/>
    <s v=""/>
    <n v="1"/>
    <n v="1"/>
    <n v="0"/>
    <n v="0"/>
    <n v="0"/>
    <n v="0"/>
    <n v="0"/>
    <n v="1"/>
    <n v="1"/>
    <s v=""/>
    <s v=""/>
  </r>
  <r>
    <x v="6"/>
    <x v="135"/>
    <s v="MUSCAT"/>
    <m/>
    <m/>
    <m/>
    <m/>
    <s v=""/>
    <n v="8081"/>
    <n v="7324"/>
    <n v="3369"/>
    <n v="0.45999453850354999"/>
    <n v="2"/>
    <n v="579"/>
    <n v="7.1649548323227327E-2"/>
    <n v="8081"/>
    <n v="7326"/>
    <n v="579"/>
    <n v="7.1649548323227327E-2"/>
  </r>
  <r>
    <x v="6"/>
    <x v="35"/>
    <s v="ISLAMABAD"/>
    <n v="2"/>
    <n v="0"/>
    <m/>
    <n v="1"/>
    <n v="0.5"/>
    <n v="6388"/>
    <n v="3780"/>
    <n v="606"/>
    <n v="0.16031746031746033"/>
    <n v="43"/>
    <n v="2476"/>
    <n v="0.38760175328741392"/>
    <n v="6390"/>
    <n v="3823"/>
    <n v="2477"/>
    <n v="0.38763693270735522"/>
  </r>
  <r>
    <x v="6"/>
    <x v="35"/>
    <s v="KARACHI"/>
    <m/>
    <m/>
    <m/>
    <m/>
    <s v=""/>
    <n v="2"/>
    <n v="2"/>
    <n v="0"/>
    <n v="0"/>
    <n v="0"/>
    <n v="0"/>
    <n v="0"/>
    <n v="2"/>
    <n v="2"/>
    <s v=""/>
    <s v=""/>
  </r>
  <r>
    <x v="6"/>
    <x v="74"/>
    <s v="PANAMA CITY"/>
    <n v="7"/>
    <n v="7"/>
    <m/>
    <n v="0"/>
    <n v="0"/>
    <n v="102"/>
    <n v="88"/>
    <n v="4"/>
    <n v="4.5454545454545456E-2"/>
    <n v="0"/>
    <n v="7"/>
    <n v="6.8627450980392163E-2"/>
    <n v="109"/>
    <n v="95"/>
    <n v="7"/>
    <n v="6.4220183486238536E-2"/>
  </r>
  <r>
    <x v="6"/>
    <x v="136"/>
    <s v="ASUNCION"/>
    <m/>
    <m/>
    <m/>
    <m/>
    <s v=""/>
    <n v="1"/>
    <n v="0"/>
    <n v="0"/>
    <s v=""/>
    <n v="0"/>
    <n v="0"/>
    <n v="0"/>
    <n v="1"/>
    <s v=""/>
    <s v=""/>
    <s v=""/>
  </r>
  <r>
    <x v="6"/>
    <x v="36"/>
    <s v="LIMA"/>
    <n v="1"/>
    <n v="1"/>
    <m/>
    <n v="0"/>
    <n v="0"/>
    <n v="142"/>
    <n v="128"/>
    <n v="10"/>
    <n v="7.8125E-2"/>
    <n v="0"/>
    <n v="5"/>
    <n v="3.5211267605633804E-2"/>
    <n v="143"/>
    <n v="129"/>
    <n v="5"/>
    <n v="3.4965034965034968E-2"/>
  </r>
  <r>
    <x v="6"/>
    <x v="37"/>
    <s v="MANILA"/>
    <n v="2"/>
    <n v="1"/>
    <m/>
    <n v="1"/>
    <n v="0.5"/>
    <n v="33193"/>
    <n v="29431"/>
    <n v="7832"/>
    <n v="0.26611396146919913"/>
    <n v="35"/>
    <n v="3581"/>
    <n v="0.10788419245021541"/>
    <n v="33195"/>
    <n v="29467"/>
    <n v="3582"/>
    <n v="0.10790781744238589"/>
  </r>
  <r>
    <x v="6"/>
    <x v="75"/>
    <s v="WARSAW"/>
    <m/>
    <m/>
    <m/>
    <m/>
    <s v=""/>
    <n v="1"/>
    <n v="1"/>
    <n v="0"/>
    <n v="0"/>
    <n v="0"/>
    <n v="0"/>
    <n v="0"/>
    <n v="1"/>
    <n v="1"/>
    <s v=""/>
    <s v=""/>
  </r>
  <r>
    <x v="6"/>
    <x v="77"/>
    <s v="DOHA"/>
    <n v="2"/>
    <n v="1"/>
    <m/>
    <n v="0"/>
    <n v="0"/>
    <n v="34963"/>
    <n v="31910"/>
    <n v="18818"/>
    <n v="0.58972109056722033"/>
    <n v="58"/>
    <n v="2880"/>
    <n v="8.2372794096616422E-2"/>
    <n v="34965"/>
    <n v="31969"/>
    <n v="2880"/>
    <n v="8.2368082368082365E-2"/>
  </r>
  <r>
    <x v="6"/>
    <x v="38"/>
    <s v="BUCHAREST"/>
    <m/>
    <m/>
    <m/>
    <m/>
    <s v=""/>
    <n v="857"/>
    <n v="820"/>
    <n v="155"/>
    <n v="0.18902439024390244"/>
    <n v="0"/>
    <n v="27"/>
    <n v="3.1505250875145857E-2"/>
    <n v="857"/>
    <n v="820"/>
    <n v="27"/>
    <n v="3.1505250875145857E-2"/>
  </r>
  <r>
    <x v="6"/>
    <x v="39"/>
    <s v="MOSCOW"/>
    <n v="24"/>
    <n v="23"/>
    <m/>
    <n v="0"/>
    <n v="0"/>
    <n v="378353"/>
    <n v="366033"/>
    <n v="190364"/>
    <n v="0.52007332672190754"/>
    <n v="61"/>
    <n v="8798"/>
    <n v="2.3253416782739927E-2"/>
    <n v="378377"/>
    <n v="366117"/>
    <n v="8798"/>
    <n v="2.3251941846359585E-2"/>
  </r>
  <r>
    <x v="6"/>
    <x v="78"/>
    <s v="KIGALI"/>
    <m/>
    <m/>
    <m/>
    <m/>
    <s v=""/>
    <n v="118"/>
    <n v="107"/>
    <n v="0"/>
    <n v="0"/>
    <n v="2"/>
    <n v="4"/>
    <n v="3.3898305084745763E-2"/>
    <n v="118"/>
    <n v="109"/>
    <n v="4"/>
    <n v="3.3898305084745763E-2"/>
  </r>
  <r>
    <x v="6"/>
    <x v="137"/>
    <s v="CASTRIES"/>
    <n v="18"/>
    <n v="17"/>
    <m/>
    <n v="0"/>
    <n v="0"/>
    <n v="541"/>
    <n v="485"/>
    <n v="122"/>
    <n v="0.25154639175257731"/>
    <n v="0"/>
    <n v="21"/>
    <n v="3.8817005545286505E-2"/>
    <n v="559"/>
    <n v="502"/>
    <n v="21"/>
    <n v="3.7567084078711989E-2"/>
  </r>
  <r>
    <x v="6"/>
    <x v="40"/>
    <s v="JEDDAH"/>
    <n v="8"/>
    <n v="3"/>
    <m/>
    <n v="2"/>
    <n v="0.25"/>
    <n v="61522"/>
    <n v="52744"/>
    <n v="36252"/>
    <n v="0.68731988472622474"/>
    <n v="25"/>
    <n v="7475"/>
    <n v="0.12150125158479894"/>
    <n v="61530"/>
    <n v="52772"/>
    <n v="7477"/>
    <n v="0.1215179587193239"/>
  </r>
  <r>
    <x v="6"/>
    <x v="40"/>
    <s v="RIYADH"/>
    <n v="5"/>
    <n v="3"/>
    <m/>
    <n v="2"/>
    <n v="0.4"/>
    <n v="69117"/>
    <n v="64213"/>
    <n v="46274"/>
    <n v="0.7206328936508184"/>
    <n v="62"/>
    <n v="4037"/>
    <n v="5.8408206374697978E-2"/>
    <n v="69122"/>
    <n v="64278"/>
    <n v="4039"/>
    <n v="5.8432915714244381E-2"/>
  </r>
  <r>
    <x v="6"/>
    <x v="41"/>
    <s v="DAKAR"/>
    <n v="70"/>
    <n v="53"/>
    <m/>
    <n v="6"/>
    <n v="8.5714285714285715E-2"/>
    <n v="43145"/>
    <n v="26696"/>
    <n v="7371"/>
    <n v="0.27610878034162423"/>
    <n v="3"/>
    <n v="15665"/>
    <n v="0.36307799281492642"/>
    <n v="43215"/>
    <n v="26752"/>
    <n v="15671"/>
    <n v="0.36262871688071274"/>
  </r>
  <r>
    <x v="6"/>
    <x v="42"/>
    <s v="BELGRADE"/>
    <m/>
    <m/>
    <m/>
    <m/>
    <s v=""/>
    <n v="65"/>
    <n v="52"/>
    <n v="15"/>
    <n v="0.28846153846153844"/>
    <n v="0"/>
    <n v="8"/>
    <n v="0.12307692307692308"/>
    <n v="65"/>
    <n v="52"/>
    <n v="8"/>
    <n v="0.12307692307692308"/>
  </r>
  <r>
    <x v="6"/>
    <x v="138"/>
    <s v="VICTORIA"/>
    <m/>
    <m/>
    <m/>
    <m/>
    <s v=""/>
    <n v="2"/>
    <n v="2"/>
    <n v="1"/>
    <n v="0.5"/>
    <n v="0"/>
    <n v="0"/>
    <n v="0"/>
    <n v="2"/>
    <n v="2"/>
    <s v=""/>
    <s v=""/>
  </r>
  <r>
    <x v="6"/>
    <x v="79"/>
    <s v="SINGAPORE"/>
    <n v="3"/>
    <n v="2"/>
    <m/>
    <n v="0"/>
    <n v="0"/>
    <n v="9983"/>
    <n v="9692"/>
    <n v="4837"/>
    <n v="0.49907139909203468"/>
    <n v="0"/>
    <n v="182"/>
    <n v="1.8230992687568868E-2"/>
    <n v="9986"/>
    <n v="9694"/>
    <n v="182"/>
    <n v="1.8225515722010813E-2"/>
  </r>
  <r>
    <x v="6"/>
    <x v="45"/>
    <s v="CAPE TOWN"/>
    <m/>
    <m/>
    <m/>
    <m/>
    <s v=""/>
    <n v="11193"/>
    <n v="10882"/>
    <n v="4835"/>
    <n v="0.44431170740672671"/>
    <n v="1"/>
    <n v="233"/>
    <n v="2.0816581792191549E-2"/>
    <n v="11193"/>
    <n v="10883"/>
    <n v="233"/>
    <n v="2.0816581792191549E-2"/>
  </r>
  <r>
    <x v="6"/>
    <x v="45"/>
    <s v="JOHANNESBURG"/>
    <n v="4"/>
    <n v="4"/>
    <m/>
    <n v="0"/>
    <n v="0"/>
    <n v="25849"/>
    <n v="24927"/>
    <n v="12299"/>
    <n v="0.49340073013198538"/>
    <n v="8"/>
    <n v="627"/>
    <n v="2.4256257495454368E-2"/>
    <n v="25853"/>
    <n v="24939"/>
    <n v="627"/>
    <n v="2.4252504544927087E-2"/>
  </r>
  <r>
    <x v="6"/>
    <x v="46"/>
    <s v="SEOUL"/>
    <m/>
    <m/>
    <m/>
    <m/>
    <s v=""/>
    <n v="841"/>
    <n v="816"/>
    <n v="52"/>
    <n v="6.3725490196078427E-2"/>
    <n v="0"/>
    <n v="22"/>
    <n v="2.6159334126040427E-2"/>
    <n v="841"/>
    <n v="816"/>
    <n v="22"/>
    <n v="2.6159334126040427E-2"/>
  </r>
  <r>
    <x v="6"/>
    <x v="80"/>
    <s v="MADRID"/>
    <m/>
    <m/>
    <m/>
    <m/>
    <s v=""/>
    <n v="136"/>
    <n v="122"/>
    <n v="3"/>
    <n v="2.4590163934426229E-2"/>
    <n v="0"/>
    <n v="4"/>
    <n v="2.9411764705882353E-2"/>
    <n v="136"/>
    <n v="122"/>
    <n v="4"/>
    <n v="2.9411764705882353E-2"/>
  </r>
  <r>
    <x v="6"/>
    <x v="139"/>
    <s v="COLOMBO"/>
    <m/>
    <m/>
    <m/>
    <m/>
    <s v=""/>
    <n v="13236"/>
    <n v="10239"/>
    <n v="2175"/>
    <n v="0.21242308819220626"/>
    <n v="21"/>
    <n v="2812"/>
    <n v="0.21245089150800847"/>
    <n v="13236"/>
    <n v="10260"/>
    <n v="2812"/>
    <n v="0.21245089150800847"/>
  </r>
  <r>
    <x v="6"/>
    <x v="140"/>
    <s v="KHARTOUM"/>
    <m/>
    <m/>
    <m/>
    <m/>
    <s v=""/>
    <n v="3236"/>
    <n v="2220"/>
    <n v="573"/>
    <n v="0.25810810810810808"/>
    <n v="52"/>
    <n v="812"/>
    <n v="0.25092707045735474"/>
    <n v="3236"/>
    <n v="2272"/>
    <n v="812"/>
    <n v="0.25092707045735474"/>
  </r>
  <r>
    <x v="6"/>
    <x v="141"/>
    <s v="PARAMARIBO"/>
    <m/>
    <m/>
    <m/>
    <m/>
    <s v=""/>
    <n v="2910"/>
    <n v="2695"/>
    <n v="272"/>
    <n v="0.10092764378478664"/>
    <n v="1"/>
    <n v="134"/>
    <n v="4.6048109965635742E-2"/>
    <n v="2910"/>
    <n v="2696"/>
    <n v="134"/>
    <n v="4.6048109965635742E-2"/>
  </r>
  <r>
    <x v="6"/>
    <x v="93"/>
    <s v="STOCKHOLM"/>
    <m/>
    <m/>
    <m/>
    <m/>
    <s v=""/>
    <n v="7"/>
    <n v="5"/>
    <n v="0"/>
    <n v="0"/>
    <n v="0"/>
    <n v="1"/>
    <n v="0.14285714285714285"/>
    <n v="7"/>
    <n v="5"/>
    <n v="1"/>
    <n v="0.14285714285714285"/>
  </r>
  <r>
    <x v="6"/>
    <x v="81"/>
    <s v="GENEVA"/>
    <m/>
    <m/>
    <m/>
    <m/>
    <s v=""/>
    <n v="62"/>
    <n v="57"/>
    <n v="0"/>
    <n v="0"/>
    <n v="0"/>
    <n v="1"/>
    <n v="1.6129032258064516E-2"/>
    <n v="62"/>
    <n v="57"/>
    <n v="1"/>
    <n v="1.6129032258064516E-2"/>
  </r>
  <r>
    <x v="6"/>
    <x v="47"/>
    <s v="ALEPPO"/>
    <m/>
    <m/>
    <m/>
    <m/>
    <s v=""/>
    <m/>
    <m/>
    <m/>
    <s v=""/>
    <n v="0"/>
    <n v="1"/>
    <s v=""/>
    <s v=""/>
    <s v=""/>
    <n v="1"/>
    <s v=""/>
  </r>
  <r>
    <x v="6"/>
    <x v="48"/>
    <s v="TAIPEI"/>
    <n v="3"/>
    <n v="3"/>
    <m/>
    <n v="0"/>
    <n v="0"/>
    <n v="319"/>
    <n v="297"/>
    <n v="15"/>
    <n v="5.0505050505050504E-2"/>
    <n v="0"/>
    <n v="9"/>
    <n v="2.8213166144200628E-2"/>
    <n v="322"/>
    <n v="300"/>
    <n v="9"/>
    <n v="2.7950310559006212E-2"/>
  </r>
  <r>
    <x v="6"/>
    <x v="82"/>
    <s v="DAR ES SALAAM"/>
    <m/>
    <m/>
    <m/>
    <m/>
    <s v=""/>
    <n v="1520"/>
    <n v="1252"/>
    <n v="400"/>
    <n v="0.31948881789137379"/>
    <n v="36"/>
    <n v="224"/>
    <n v="0.14736842105263157"/>
    <n v="1520"/>
    <n v="1288"/>
    <n v="224"/>
    <n v="0.14736842105263157"/>
  </r>
  <r>
    <x v="6"/>
    <x v="49"/>
    <s v="BANGKOK"/>
    <m/>
    <m/>
    <m/>
    <m/>
    <s v=""/>
    <n v="62120"/>
    <n v="60408"/>
    <n v="26136"/>
    <n v="0.43265792610250298"/>
    <n v="1"/>
    <n v="1276"/>
    <n v="2.0540888602704442E-2"/>
    <n v="62120"/>
    <n v="60409"/>
    <n v="1276"/>
    <n v="2.0540888602704442E-2"/>
  </r>
  <r>
    <x v="6"/>
    <x v="142"/>
    <s v="LOME"/>
    <n v="7"/>
    <n v="5"/>
    <m/>
    <n v="0"/>
    <n v="0"/>
    <n v="7498"/>
    <n v="5745"/>
    <n v="2241"/>
    <n v="0.39007832898172323"/>
    <n v="1"/>
    <n v="1626"/>
    <n v="0.21685782875433449"/>
    <n v="7505"/>
    <n v="5751"/>
    <n v="1626"/>
    <n v="0.21665556295802799"/>
  </r>
  <r>
    <x v="6"/>
    <x v="50"/>
    <s v="TUNIS"/>
    <m/>
    <m/>
    <m/>
    <m/>
    <s v=""/>
    <n v="166930"/>
    <n v="135817"/>
    <n v="47329"/>
    <n v="0.3484762584948865"/>
    <n v="47"/>
    <n v="26604"/>
    <n v="0.15937219193673996"/>
    <n v="166930"/>
    <n v="135864"/>
    <n v="26604"/>
    <n v="0.15937219193673996"/>
  </r>
  <r>
    <x v="6"/>
    <x v="51"/>
    <s v="ANKARA"/>
    <n v="3"/>
    <n v="3"/>
    <m/>
    <n v="0"/>
    <n v="0"/>
    <n v="27240"/>
    <n v="24470"/>
    <n v="6733"/>
    <n v="0.27515324887617493"/>
    <n v="4"/>
    <n v="2440"/>
    <n v="8.957415565345081E-2"/>
    <n v="27243"/>
    <n v="24477"/>
    <n v="2440"/>
    <n v="8.9564291744668359E-2"/>
  </r>
  <r>
    <x v="6"/>
    <x v="51"/>
    <s v="ISTANBUL"/>
    <n v="1"/>
    <n v="1"/>
    <m/>
    <n v="0"/>
    <n v="0"/>
    <n v="101411"/>
    <n v="94812"/>
    <n v="33304"/>
    <n v="0.35126355313673374"/>
    <n v="2"/>
    <n v="5143"/>
    <n v="5.0714419540286555E-2"/>
    <n v="101412"/>
    <n v="94815"/>
    <n v="5143"/>
    <n v="5.0713919457263439E-2"/>
  </r>
  <r>
    <x v="6"/>
    <x v="83"/>
    <s v="KAMPALA"/>
    <n v="2"/>
    <n v="1"/>
    <m/>
    <n v="0"/>
    <n v="0"/>
    <n v="2924"/>
    <n v="2302"/>
    <n v="415"/>
    <n v="0.18027801911381408"/>
    <n v="0"/>
    <n v="489"/>
    <n v="0.16723666210670315"/>
    <n v="2926"/>
    <n v="2303"/>
    <n v="489"/>
    <n v="0.16712235133287764"/>
  </r>
  <r>
    <x v="6"/>
    <x v="52"/>
    <s v="KYIV"/>
    <n v="10"/>
    <n v="8"/>
    <m/>
    <n v="2"/>
    <n v="0.2"/>
    <n v="1906"/>
    <n v="1627"/>
    <n v="84"/>
    <n v="5.162876459741856E-2"/>
    <n v="1"/>
    <n v="232"/>
    <n v="0.12172088142707241"/>
    <n v="1916"/>
    <n v="1636"/>
    <n v="234"/>
    <n v="0.12212943632567849"/>
  </r>
  <r>
    <x v="6"/>
    <x v="53"/>
    <s v="ABU DHABI"/>
    <n v="5"/>
    <n v="5"/>
    <m/>
    <n v="0"/>
    <n v="0"/>
    <n v="11964"/>
    <n v="10628"/>
    <n v="3102"/>
    <n v="0.29187053067369212"/>
    <n v="19"/>
    <n v="1186"/>
    <n v="9.9130725509862919E-2"/>
    <n v="11969"/>
    <n v="10652"/>
    <n v="1186"/>
    <n v="9.9089314061325096E-2"/>
  </r>
  <r>
    <x v="6"/>
    <x v="53"/>
    <s v="DUBAI"/>
    <n v="13"/>
    <n v="5"/>
    <m/>
    <n v="7"/>
    <n v="0.53846153846153844"/>
    <n v="26491"/>
    <n v="21677"/>
    <n v="6279"/>
    <n v="0.28966185357752455"/>
    <n v="106"/>
    <n v="4403"/>
    <n v="0.16620739118946057"/>
    <n v="26504"/>
    <n v="21788"/>
    <n v="4410"/>
    <n v="0.16638997887111379"/>
  </r>
  <r>
    <x v="6"/>
    <x v="54"/>
    <s v="EDINBURGH"/>
    <m/>
    <m/>
    <m/>
    <m/>
    <s v=""/>
    <n v="16"/>
    <n v="13"/>
    <n v="4"/>
    <n v="0.30769230769230771"/>
    <n v="0"/>
    <n v="3"/>
    <n v="0.1875"/>
    <n v="16"/>
    <n v="13"/>
    <n v="3"/>
    <n v="0.1875"/>
  </r>
  <r>
    <x v="6"/>
    <x v="54"/>
    <s v="LONDON"/>
    <m/>
    <m/>
    <m/>
    <m/>
    <s v=""/>
    <n v="126763"/>
    <n v="124635"/>
    <n v="76434"/>
    <n v="0.61326272716331687"/>
    <n v="74"/>
    <n v="1190"/>
    <n v="9.3875973272958199E-3"/>
    <n v="126763"/>
    <n v="124709"/>
    <n v="1190"/>
    <n v="9.3875973272958199E-3"/>
  </r>
  <r>
    <x v="6"/>
    <x v="143"/>
    <s v="MONTEVIDEO"/>
    <n v="1"/>
    <n v="1"/>
    <m/>
    <n v="0"/>
    <n v="0"/>
    <n v="28"/>
    <n v="27"/>
    <n v="1"/>
    <n v="3.7037037037037035E-2"/>
    <n v="0"/>
    <n v="0"/>
    <n v="0"/>
    <n v="29"/>
    <n v="28"/>
    <s v=""/>
    <s v=""/>
  </r>
  <r>
    <x v="6"/>
    <x v="55"/>
    <s v="ATLANTA, GA"/>
    <n v="36"/>
    <n v="36"/>
    <m/>
    <n v="0"/>
    <n v="0"/>
    <n v="1009"/>
    <n v="994"/>
    <n v="115"/>
    <n v="0.11569416498993963"/>
    <n v="0"/>
    <n v="1"/>
    <n v="9.9108027750247768E-4"/>
    <n v="1045"/>
    <n v="1030"/>
    <n v="1"/>
    <n v="9.5693779904306223E-4"/>
  </r>
  <r>
    <x v="6"/>
    <x v="55"/>
    <s v="BOSTON, MA"/>
    <n v="2"/>
    <n v="2"/>
    <m/>
    <n v="0"/>
    <n v="0"/>
    <n v="1285"/>
    <n v="1244"/>
    <n v="254"/>
    <n v="0.20418006430868169"/>
    <n v="0"/>
    <n v="3"/>
    <n v="2.3346303501945525E-3"/>
    <n v="1287"/>
    <n v="1246"/>
    <n v="3"/>
    <n v="2.331002331002331E-3"/>
  </r>
  <r>
    <x v="6"/>
    <x v="55"/>
    <s v="CHICAGO, IL"/>
    <m/>
    <m/>
    <m/>
    <m/>
    <s v=""/>
    <n v="1363"/>
    <n v="1347"/>
    <n v="309"/>
    <n v="0.22939866369710468"/>
    <n v="1"/>
    <n v="18"/>
    <n v="1.3206162876008804E-2"/>
    <n v="1363"/>
    <n v="1348"/>
    <n v="18"/>
    <n v="1.3206162876008804E-2"/>
  </r>
  <r>
    <x v="6"/>
    <x v="55"/>
    <s v="HOUSTON, TX"/>
    <n v="8"/>
    <n v="8"/>
    <m/>
    <n v="0"/>
    <n v="0"/>
    <n v="1159"/>
    <n v="1153"/>
    <n v="143"/>
    <n v="0.12402428447528187"/>
    <n v="0"/>
    <n v="9"/>
    <n v="7.7653149266609144E-3"/>
    <n v="1167"/>
    <n v="1161"/>
    <n v="9"/>
    <n v="7.7120822622107968E-3"/>
  </r>
  <r>
    <x v="6"/>
    <x v="55"/>
    <s v="LOS ANGELES, CA"/>
    <n v="3"/>
    <n v="3"/>
    <m/>
    <n v="0"/>
    <n v="0"/>
    <n v="2398"/>
    <n v="2402"/>
    <n v="291"/>
    <n v="0.12114904246461282"/>
    <n v="0"/>
    <n v="7"/>
    <n v="2.9190992493744786E-3"/>
    <n v="2401"/>
    <n v="2405"/>
    <n v="7"/>
    <n v="2.9154518950437317E-3"/>
  </r>
  <r>
    <x v="6"/>
    <x v="55"/>
    <s v="MIAMI, FL"/>
    <m/>
    <m/>
    <m/>
    <m/>
    <s v=""/>
    <n v="1396"/>
    <n v="1350"/>
    <n v="392"/>
    <n v="0.29037037037037039"/>
    <n v="0"/>
    <n v="40"/>
    <n v="2.865329512893983E-2"/>
    <n v="1396"/>
    <n v="1350"/>
    <n v="40"/>
    <n v="2.865329512893983E-2"/>
  </r>
  <r>
    <x v="6"/>
    <x v="55"/>
    <s v="NEW YORK, NY"/>
    <n v="4"/>
    <n v="4"/>
    <m/>
    <n v="0"/>
    <n v="0"/>
    <n v="2715"/>
    <n v="2691"/>
    <n v="578"/>
    <n v="0.21479004087699741"/>
    <n v="1"/>
    <n v="14"/>
    <n v="5.1565377532228358E-3"/>
    <n v="2719"/>
    <n v="2696"/>
    <n v="14"/>
    <n v="5.1489518205222505E-3"/>
  </r>
  <r>
    <x v="6"/>
    <x v="55"/>
    <s v="SAN FRANCISCO, CA"/>
    <m/>
    <m/>
    <m/>
    <m/>
    <s v=""/>
    <n v="3810"/>
    <n v="3810"/>
    <n v="1499"/>
    <n v="0.39343832020997377"/>
    <n v="0"/>
    <n v="0"/>
    <n v="0"/>
    <n v="3810"/>
    <n v="3810"/>
    <s v=""/>
    <s v=""/>
  </r>
  <r>
    <x v="6"/>
    <x v="55"/>
    <s v="WASHINGTON, DC"/>
    <n v="21"/>
    <n v="20"/>
    <m/>
    <n v="1"/>
    <n v="4.7619047619047616E-2"/>
    <n v="26745"/>
    <n v="24653"/>
    <n v="7174"/>
    <n v="0.2909990670506632"/>
    <n v="13"/>
    <n v="1268"/>
    <n v="4.7410730977752849E-2"/>
    <n v="26766"/>
    <n v="24686"/>
    <n v="1269"/>
    <n v="4.7410894418291862E-2"/>
  </r>
  <r>
    <x v="6"/>
    <x v="94"/>
    <s v="TASHKENT"/>
    <n v="1"/>
    <n v="1"/>
    <m/>
    <n v="0"/>
    <n v="0"/>
    <n v="5382"/>
    <n v="4466"/>
    <n v="401"/>
    <n v="8.9789520824003585E-2"/>
    <n v="40"/>
    <n v="731"/>
    <n v="0.13582311408398365"/>
    <n v="5383"/>
    <n v="4507"/>
    <n v="731"/>
    <n v="0.13579788222180941"/>
  </r>
  <r>
    <x v="6"/>
    <x v="144"/>
    <s v="PORT VILA"/>
    <m/>
    <m/>
    <m/>
    <m/>
    <s v=""/>
    <n v="164"/>
    <n v="150"/>
    <n v="38"/>
    <n v="0.25333333333333335"/>
    <n v="1"/>
    <n v="0"/>
    <n v="0"/>
    <n v="164"/>
    <n v="151"/>
    <s v=""/>
    <s v=""/>
  </r>
  <r>
    <x v="6"/>
    <x v="56"/>
    <s v="CARACAS"/>
    <n v="9"/>
    <n v="9"/>
    <m/>
    <n v="0"/>
    <n v="0"/>
    <n v="103"/>
    <n v="93"/>
    <n v="26"/>
    <n v="0.27956989247311825"/>
    <n v="0"/>
    <n v="10"/>
    <n v="9.7087378640776698E-2"/>
    <n v="112"/>
    <n v="102"/>
    <n v="10"/>
    <n v="8.9285714285714288E-2"/>
  </r>
  <r>
    <x v="6"/>
    <x v="57"/>
    <s v="HANOI"/>
    <m/>
    <m/>
    <m/>
    <m/>
    <s v=""/>
    <n v="35266"/>
    <n v="32198"/>
    <n v="4402"/>
    <n v="0.1367165662463507"/>
    <n v="216"/>
    <n v="2814"/>
    <n v="7.9793568876538309E-2"/>
    <n v="35266"/>
    <n v="32414"/>
    <n v="2814"/>
    <n v="7.9793568876538309E-2"/>
  </r>
  <r>
    <x v="6"/>
    <x v="57"/>
    <s v="HO CHI MINH"/>
    <m/>
    <m/>
    <m/>
    <m/>
    <s v=""/>
    <n v="34061"/>
    <n v="30875"/>
    <n v="2180"/>
    <n v="7.0607287449392708E-2"/>
    <n v="21"/>
    <n v="2651"/>
    <n v="7.7830950353777045E-2"/>
    <n v="34061"/>
    <n v="30896"/>
    <n v="2651"/>
    <n v="7.7830950353777045E-2"/>
  </r>
  <r>
    <x v="6"/>
    <x v="145"/>
    <s v="HARARE"/>
    <m/>
    <m/>
    <m/>
    <m/>
    <s v=""/>
    <n v="2826"/>
    <n v="2646"/>
    <n v="553"/>
    <n v="0.20899470899470898"/>
    <n v="0"/>
    <n v="132"/>
    <n v="4.6709129511677279E-2"/>
    <n v="2826"/>
    <n v="2646"/>
    <n v="132"/>
    <n v="4.6709129511677279E-2"/>
  </r>
  <r>
    <x v="7"/>
    <x v="0"/>
    <s v="TIRANA"/>
    <m/>
    <m/>
    <m/>
    <m/>
    <s v=""/>
    <n v="150"/>
    <n v="107"/>
    <n v="98"/>
    <n v="0.91588785046728971"/>
    <n v="24"/>
    <n v="19"/>
    <n v="0.12666666666666668"/>
    <n v="150"/>
    <n v="131"/>
    <n v="19"/>
    <n v="0.12666666666666668"/>
  </r>
  <r>
    <x v="7"/>
    <x v="1"/>
    <s v="ALGIERS"/>
    <m/>
    <m/>
    <m/>
    <m/>
    <s v=""/>
    <n v="5301"/>
    <n v="4077"/>
    <n v="1219"/>
    <n v="0.29899435859700763"/>
    <n v="24"/>
    <n v="1200"/>
    <n v="0.22637238256932654"/>
    <n v="5301"/>
    <n v="4101"/>
    <n v="1200"/>
    <n v="0.22637238256932654"/>
  </r>
  <r>
    <x v="7"/>
    <x v="58"/>
    <s v="LUANDA"/>
    <n v="1"/>
    <n v="1"/>
    <n v="1"/>
    <n v="0"/>
    <n v="0"/>
    <n v="2113"/>
    <n v="1275"/>
    <n v="346"/>
    <n v="0.27137254901960783"/>
    <n v="1"/>
    <n v="837"/>
    <n v="0.396119261713204"/>
    <n v="2114"/>
    <n v="1277"/>
    <n v="837"/>
    <n v="0.39593188268684959"/>
  </r>
  <r>
    <x v="7"/>
    <x v="2"/>
    <s v="BUENOS AIRES"/>
    <n v="20"/>
    <n v="20"/>
    <n v="20"/>
    <n v="0"/>
    <n v="0"/>
    <n v="63"/>
    <n v="56"/>
    <n v="56"/>
    <n v="1"/>
    <n v="5"/>
    <n v="2"/>
    <n v="3.1746031746031744E-2"/>
    <n v="83"/>
    <n v="81"/>
    <n v="2"/>
    <n v="2.4096385542168676E-2"/>
  </r>
  <r>
    <x v="7"/>
    <x v="85"/>
    <s v="YEREVAN"/>
    <m/>
    <m/>
    <m/>
    <m/>
    <s v=""/>
    <n v="15739"/>
    <n v="14366"/>
    <n v="5877"/>
    <n v="0.40909090909090912"/>
    <n v="5"/>
    <n v="1368"/>
    <n v="8.6917847385475575E-2"/>
    <n v="15739"/>
    <n v="14371"/>
    <n v="1368"/>
    <n v="8.6917847385475575E-2"/>
  </r>
  <r>
    <x v="7"/>
    <x v="3"/>
    <s v="SYDNEY"/>
    <m/>
    <m/>
    <m/>
    <m/>
    <s v=""/>
    <n v="74"/>
    <n v="31"/>
    <n v="30"/>
    <n v="0.967741935483871"/>
    <n v="20"/>
    <n v="23"/>
    <n v="0.3108108108108108"/>
    <n v="74"/>
    <n v="51"/>
    <n v="23"/>
    <n v="0.3108108108108108"/>
  </r>
  <r>
    <x v="7"/>
    <x v="59"/>
    <s v="VIENNA"/>
    <m/>
    <m/>
    <m/>
    <m/>
    <s v=""/>
    <n v="23"/>
    <n v="17"/>
    <n v="16"/>
    <n v="0.94117647058823528"/>
    <n v="6"/>
    <n v="0"/>
    <n v="0"/>
    <n v="23"/>
    <n v="23"/>
    <s v=""/>
    <s v=""/>
  </r>
  <r>
    <x v="7"/>
    <x v="4"/>
    <s v="BAKU"/>
    <m/>
    <m/>
    <m/>
    <m/>
    <s v=""/>
    <n v="13224"/>
    <n v="11377"/>
    <n v="6534"/>
    <n v="0.57431660367407933"/>
    <n v="1"/>
    <n v="1846"/>
    <n v="0.13959467634603751"/>
    <n v="13224"/>
    <n v="11378"/>
    <n v="1846"/>
    <n v="0.13959467634603751"/>
  </r>
  <r>
    <x v="7"/>
    <x v="108"/>
    <s v="MANAMA"/>
    <n v="1"/>
    <n v="1"/>
    <n v="1"/>
    <n v="0"/>
    <n v="0"/>
    <n v="8971"/>
    <n v="8759"/>
    <n v="8539"/>
    <n v="0.974882977508848"/>
    <n v="14"/>
    <n v="198"/>
    <n v="2.2071118047040462E-2"/>
    <n v="8972"/>
    <n v="8774"/>
    <n v="198"/>
    <n v="2.2068658047258136E-2"/>
  </r>
  <r>
    <x v="7"/>
    <x v="96"/>
    <s v="DHAKA"/>
    <n v="2"/>
    <n v="2"/>
    <n v="2"/>
    <n v="0"/>
    <n v="0"/>
    <n v="5854"/>
    <n v="4765"/>
    <n v="4700"/>
    <n v="0.98635886673662121"/>
    <n v="17"/>
    <n v="1072"/>
    <n v="0.18312265117868123"/>
    <n v="5856"/>
    <n v="4784"/>
    <n v="1072"/>
    <n v="0.1830601092896175"/>
  </r>
  <r>
    <x v="7"/>
    <x v="86"/>
    <s v="MINSK"/>
    <n v="4"/>
    <n v="4"/>
    <n v="4"/>
    <n v="0"/>
    <n v="0"/>
    <n v="35044"/>
    <n v="34694"/>
    <n v="20738"/>
    <n v="0.59774024326972963"/>
    <n v="23"/>
    <n v="327"/>
    <n v="9.33112658372332E-3"/>
    <n v="35048"/>
    <n v="34721"/>
    <n v="327"/>
    <n v="9.3300616297648936E-3"/>
  </r>
  <r>
    <x v="7"/>
    <x v="60"/>
    <s v="BRUSSELS"/>
    <m/>
    <m/>
    <m/>
    <m/>
    <s v=""/>
    <n v="2"/>
    <n v="0"/>
    <n v="0"/>
    <s v=""/>
    <n v="2"/>
    <n v="0"/>
    <n v="0"/>
    <n v="2"/>
    <n v="2"/>
    <s v=""/>
    <s v=""/>
  </r>
  <r>
    <x v="7"/>
    <x v="109"/>
    <s v="COTONOU"/>
    <m/>
    <m/>
    <m/>
    <m/>
    <s v=""/>
    <n v="699"/>
    <n v="503"/>
    <n v="105"/>
    <n v="0.20874751491053678"/>
    <n v="6"/>
    <n v="190"/>
    <n v="0.27181688125894132"/>
    <n v="699"/>
    <n v="509"/>
    <n v="190"/>
    <n v="0.27181688125894132"/>
  </r>
  <r>
    <x v="7"/>
    <x v="110"/>
    <s v="LA PAZ"/>
    <n v="6"/>
    <n v="6"/>
    <n v="6"/>
    <n v="0"/>
    <n v="0"/>
    <n v="1938"/>
    <n v="1871"/>
    <n v="1854"/>
    <n v="0.99091394975948688"/>
    <n v="7"/>
    <n v="60"/>
    <n v="3.0959752321981424E-2"/>
    <n v="1944"/>
    <n v="1884"/>
    <n v="60"/>
    <n v="3.0864197530864196E-2"/>
  </r>
  <r>
    <x v="7"/>
    <x v="5"/>
    <s v="SARAJEVO"/>
    <m/>
    <m/>
    <m/>
    <m/>
    <s v=""/>
    <n v="300"/>
    <n v="212"/>
    <n v="194"/>
    <n v="0.91509433962264153"/>
    <n v="60"/>
    <n v="28"/>
    <n v="9.3333333333333338E-2"/>
    <n v="300"/>
    <n v="272"/>
    <n v="28"/>
    <n v="9.3333333333333338E-2"/>
  </r>
  <r>
    <x v="7"/>
    <x v="146"/>
    <s v="GABORONE"/>
    <n v="2"/>
    <n v="2"/>
    <n v="2"/>
    <n v="0"/>
    <n v="0"/>
    <n v="1655"/>
    <n v="1646"/>
    <n v="1628"/>
    <n v="0.98906439854191985"/>
    <n v="1"/>
    <n v="8"/>
    <n v="4.8338368580060423E-3"/>
    <n v="1657"/>
    <n v="1649"/>
    <n v="8"/>
    <n v="4.8280024140012071E-3"/>
  </r>
  <r>
    <x v="7"/>
    <x v="6"/>
    <s v="PORTO ALEGRE"/>
    <m/>
    <m/>
    <m/>
    <m/>
    <s v=""/>
    <n v="18"/>
    <n v="17"/>
    <n v="13"/>
    <n v="0.76470588235294112"/>
    <n v="0"/>
    <n v="1"/>
    <n v="5.5555555555555552E-2"/>
    <n v="18"/>
    <n v="17"/>
    <n v="1"/>
    <n v="5.5555555555555552E-2"/>
  </r>
  <r>
    <x v="7"/>
    <x v="6"/>
    <s v="RECIFE"/>
    <m/>
    <m/>
    <m/>
    <m/>
    <s v=""/>
    <n v="16"/>
    <n v="13"/>
    <n v="13"/>
    <n v="1"/>
    <n v="0"/>
    <n v="3"/>
    <n v="0.1875"/>
    <n v="16"/>
    <n v="13"/>
    <n v="3"/>
    <n v="0.1875"/>
  </r>
  <r>
    <x v="7"/>
    <x v="6"/>
    <s v="RIO DE JANEIRO"/>
    <m/>
    <m/>
    <m/>
    <m/>
    <s v=""/>
    <n v="56"/>
    <n v="45"/>
    <n v="44"/>
    <n v="0.97777777777777775"/>
    <n v="0"/>
    <n v="11"/>
    <n v="0.19642857142857142"/>
    <n v="56"/>
    <n v="45"/>
    <n v="11"/>
    <n v="0.19642857142857142"/>
  </r>
  <r>
    <x v="7"/>
    <x v="6"/>
    <s v="SAO PAULO"/>
    <m/>
    <m/>
    <m/>
    <m/>
    <s v=""/>
    <n v="150"/>
    <n v="115"/>
    <n v="112"/>
    <n v="0.97391304347826091"/>
    <n v="1"/>
    <n v="34"/>
    <n v="0.22666666666666666"/>
    <n v="150"/>
    <n v="116"/>
    <n v="34"/>
    <n v="0.22666666666666666"/>
  </r>
  <r>
    <x v="7"/>
    <x v="7"/>
    <s v="SOFIA"/>
    <n v="2"/>
    <n v="2"/>
    <n v="1"/>
    <n v="0"/>
    <n v="0"/>
    <n v="861"/>
    <n v="834"/>
    <n v="734"/>
    <n v="0.88009592326139086"/>
    <n v="13"/>
    <n v="14"/>
    <n v="1.6260162601626018E-2"/>
    <n v="863"/>
    <n v="849"/>
    <n v="14"/>
    <n v="1.6222479721900347E-2"/>
  </r>
  <r>
    <x v="7"/>
    <x v="61"/>
    <s v="OUAGADOUGOU"/>
    <m/>
    <m/>
    <m/>
    <m/>
    <s v=""/>
    <n v="1299"/>
    <n v="1087"/>
    <n v="1086"/>
    <n v="0.99908003679852808"/>
    <n v="6"/>
    <n v="206"/>
    <n v="0.15858352578906851"/>
    <n v="1299"/>
    <n v="1093"/>
    <n v="206"/>
    <n v="0.15858352578906851"/>
  </r>
  <r>
    <x v="7"/>
    <x v="111"/>
    <s v="PHNOM PENH"/>
    <m/>
    <m/>
    <m/>
    <m/>
    <s v=""/>
    <n v="3526"/>
    <n v="3104"/>
    <n v="919"/>
    <n v="0.29606958762886598"/>
    <n v="0"/>
    <n v="422"/>
    <n v="0.11968235961429381"/>
    <n v="3526"/>
    <n v="3104"/>
    <n v="422"/>
    <n v="0.11968235961429381"/>
  </r>
  <r>
    <x v="7"/>
    <x v="63"/>
    <s v="YAONDE"/>
    <m/>
    <m/>
    <m/>
    <m/>
    <s v=""/>
    <n v="4857"/>
    <n v="3493"/>
    <n v="606"/>
    <n v="0.17348983681649013"/>
    <n v="9"/>
    <n v="1355"/>
    <n v="0.27897879349392629"/>
    <n v="4857"/>
    <n v="3502"/>
    <n v="1355"/>
    <n v="0.27897879349392629"/>
  </r>
  <r>
    <x v="7"/>
    <x v="8"/>
    <s v="TORONTO"/>
    <n v="3"/>
    <n v="3"/>
    <n v="1"/>
    <n v="0"/>
    <n v="0"/>
    <n v="2429"/>
    <n v="2305"/>
    <n v="2281"/>
    <n v="0.98958785249457704"/>
    <n v="33"/>
    <n v="91"/>
    <n v="3.7463976945244955E-2"/>
    <n v="2432"/>
    <n v="2341"/>
    <n v="91"/>
    <n v="3.7417763157894739E-2"/>
  </r>
  <r>
    <x v="7"/>
    <x v="9"/>
    <s v="SANTIAGO DE CHILE"/>
    <n v="3"/>
    <n v="3"/>
    <n v="3"/>
    <n v="0"/>
    <n v="0"/>
    <n v="116"/>
    <n v="114"/>
    <n v="79"/>
    <n v="0.69298245614035092"/>
    <n v="2"/>
    <n v="0"/>
    <n v="0"/>
    <n v="119"/>
    <n v="119"/>
    <s v=""/>
    <s v=""/>
  </r>
  <r>
    <x v="7"/>
    <x v="10"/>
    <s v="BEIJING"/>
    <n v="1"/>
    <n v="1"/>
    <n v="1"/>
    <n v="0"/>
    <n v="0"/>
    <n v="140216"/>
    <n v="130643"/>
    <n v="121532"/>
    <n v="0.93026032776344691"/>
    <n v="12"/>
    <n v="9561"/>
    <n v="6.8187653334854798E-2"/>
    <n v="140217"/>
    <n v="130656"/>
    <n v="9561"/>
    <n v="6.8187167033954513E-2"/>
  </r>
  <r>
    <x v="7"/>
    <x v="10"/>
    <s v="CHENGDU"/>
    <m/>
    <m/>
    <m/>
    <m/>
    <s v=""/>
    <n v="20506"/>
    <n v="19975"/>
    <n v="19973"/>
    <n v="0.99989987484355447"/>
    <n v="6"/>
    <n v="525"/>
    <n v="2.560226275236516E-2"/>
    <n v="20506"/>
    <n v="19981"/>
    <n v="525"/>
    <n v="2.560226275236516E-2"/>
  </r>
  <r>
    <x v="7"/>
    <x v="10"/>
    <s v="GUANGZHOU (CANTON)"/>
    <m/>
    <m/>
    <m/>
    <m/>
    <s v=""/>
    <n v="84037"/>
    <n v="80654"/>
    <n v="66763"/>
    <n v="0.82777047635579137"/>
    <n v="1"/>
    <n v="3382"/>
    <n v="4.024417815962017E-2"/>
    <n v="84037"/>
    <n v="80655"/>
    <n v="3382"/>
    <n v="4.024417815962017E-2"/>
  </r>
  <r>
    <x v="7"/>
    <x v="10"/>
    <s v="SHANGHAI"/>
    <m/>
    <m/>
    <m/>
    <m/>
    <s v=""/>
    <n v="172584"/>
    <n v="168020"/>
    <n v="156852"/>
    <n v="0.93353172241399829"/>
    <n v="18"/>
    <n v="4546"/>
    <n v="2.6340796365827656E-2"/>
    <n v="172584"/>
    <n v="168038"/>
    <n v="4546"/>
    <n v="2.6340796365827656E-2"/>
  </r>
  <r>
    <x v="7"/>
    <x v="10"/>
    <s v="SHENYANG"/>
    <m/>
    <m/>
    <m/>
    <m/>
    <s v=""/>
    <n v="20119"/>
    <n v="19352"/>
    <n v="19343"/>
    <n v="0.99953493178999586"/>
    <n v="5"/>
    <n v="762"/>
    <n v="3.7874645857149961E-2"/>
    <n v="20119"/>
    <n v="19357"/>
    <n v="762"/>
    <n v="3.7874645857149961E-2"/>
  </r>
  <r>
    <x v="7"/>
    <x v="11"/>
    <s v="BOGOTA"/>
    <n v="15"/>
    <n v="15"/>
    <n v="12"/>
    <n v="0"/>
    <n v="0"/>
    <n v="112"/>
    <n v="92"/>
    <n v="92"/>
    <n v="1"/>
    <n v="13"/>
    <n v="7"/>
    <n v="6.25E-2"/>
    <n v="127"/>
    <n v="120"/>
    <n v="7"/>
    <n v="5.5118110236220472E-2"/>
  </r>
  <r>
    <x v="7"/>
    <x v="64"/>
    <s v="KINSHASA"/>
    <m/>
    <m/>
    <m/>
    <m/>
    <s v=""/>
    <n v="250"/>
    <n v="192"/>
    <n v="171"/>
    <n v="0.890625"/>
    <n v="40"/>
    <n v="18"/>
    <n v="7.1999999999999995E-2"/>
    <n v="250"/>
    <n v="232"/>
    <n v="18"/>
    <n v="7.1999999999999995E-2"/>
  </r>
  <r>
    <x v="7"/>
    <x v="147"/>
    <s v="SAN JOSE"/>
    <n v="5"/>
    <n v="5"/>
    <n v="2"/>
    <n v="0"/>
    <n v="0"/>
    <n v="35"/>
    <n v="29"/>
    <n v="27"/>
    <n v="0.93103448275862066"/>
    <n v="5"/>
    <n v="1"/>
    <n v="2.8571428571428571E-2"/>
    <n v="40"/>
    <n v="39"/>
    <n v="1"/>
    <n v="2.5000000000000001E-2"/>
  </r>
  <r>
    <x v="7"/>
    <x v="65"/>
    <s v="ABIDJAN "/>
    <m/>
    <m/>
    <m/>
    <m/>
    <s v=""/>
    <n v="2474"/>
    <n v="1627"/>
    <n v="1121"/>
    <n v="0.68899815611555004"/>
    <n v="1"/>
    <n v="846"/>
    <n v="0.3419563459983832"/>
    <n v="2474"/>
    <n v="1628"/>
    <n v="846"/>
    <n v="0.3419563459983832"/>
  </r>
  <r>
    <x v="7"/>
    <x v="12"/>
    <s v="ZAGREB"/>
    <n v="2"/>
    <n v="2"/>
    <n v="2"/>
    <n v="0"/>
    <n v="0"/>
    <n v="240"/>
    <n v="230"/>
    <n v="229"/>
    <n v="0.9956521739130435"/>
    <n v="0"/>
    <n v="10"/>
    <n v="4.1666666666666664E-2"/>
    <n v="242"/>
    <n v="232"/>
    <n v="10"/>
    <n v="4.1322314049586778E-2"/>
  </r>
  <r>
    <x v="7"/>
    <x v="13"/>
    <s v="HAVANA"/>
    <m/>
    <m/>
    <m/>
    <m/>
    <s v=""/>
    <n v="4760"/>
    <n v="3833"/>
    <n v="3820"/>
    <n v="0.99660840073049828"/>
    <n v="8"/>
    <n v="919"/>
    <n v="0.19306722689075631"/>
    <n v="4760"/>
    <n v="3841"/>
    <n v="919"/>
    <n v="0.19306722689075631"/>
  </r>
  <r>
    <x v="7"/>
    <x v="14"/>
    <s v="NICOSIA"/>
    <n v="1"/>
    <n v="1"/>
    <n v="1"/>
    <n v="0"/>
    <n v="0"/>
    <n v="1746"/>
    <n v="1278"/>
    <n v="782"/>
    <n v="0.61189358372456959"/>
    <n v="336"/>
    <n v="132"/>
    <n v="7.560137457044673E-2"/>
    <n v="1747"/>
    <n v="1615"/>
    <n v="132"/>
    <n v="7.5558099599313103E-2"/>
  </r>
  <r>
    <x v="7"/>
    <x v="66"/>
    <s v="PRAGUE"/>
    <m/>
    <m/>
    <m/>
    <m/>
    <s v=""/>
    <n v="2"/>
    <n v="1"/>
    <n v="1"/>
    <n v="1"/>
    <n v="1"/>
    <n v="0"/>
    <n v="0"/>
    <n v="2"/>
    <n v="2"/>
    <s v=""/>
    <s v=""/>
  </r>
  <r>
    <x v="7"/>
    <x v="97"/>
    <s v="COPENHAGEN"/>
    <m/>
    <m/>
    <m/>
    <m/>
    <s v=""/>
    <n v="3"/>
    <n v="1"/>
    <n v="1"/>
    <n v="1"/>
    <n v="2"/>
    <n v="0"/>
    <n v="0"/>
    <n v="3"/>
    <n v="3"/>
    <s v=""/>
    <s v=""/>
  </r>
  <r>
    <x v="7"/>
    <x v="117"/>
    <s v="SANTO DOMINGO"/>
    <n v="4"/>
    <n v="4"/>
    <n v="3"/>
    <n v="0"/>
    <n v="0"/>
    <n v="3410"/>
    <n v="2584"/>
    <n v="1383"/>
    <n v="0.53521671826625383"/>
    <n v="2"/>
    <n v="824"/>
    <n v="0.24164222873900293"/>
    <n v="3414"/>
    <n v="2590"/>
    <n v="824"/>
    <n v="0.24135910954891623"/>
  </r>
  <r>
    <x v="7"/>
    <x v="118"/>
    <s v="QUITO"/>
    <n v="4"/>
    <n v="3"/>
    <n v="3"/>
    <n v="1"/>
    <n v="0.25"/>
    <n v="5252"/>
    <n v="4659"/>
    <n v="4540"/>
    <n v="0.97445803820562349"/>
    <n v="3"/>
    <n v="590"/>
    <n v="0.11233815689261234"/>
    <n v="5256"/>
    <n v="4665"/>
    <n v="591"/>
    <n v="0.11244292237442922"/>
  </r>
  <r>
    <x v="7"/>
    <x v="15"/>
    <s v="CAIRO"/>
    <n v="1"/>
    <n v="1"/>
    <n v="1"/>
    <n v="0"/>
    <n v="0"/>
    <n v="38535"/>
    <n v="32848"/>
    <n v="26496"/>
    <n v="0.80662445202143207"/>
    <n v="315"/>
    <n v="5372"/>
    <n v="0.13940573504606202"/>
    <n v="38536"/>
    <n v="33164"/>
    <n v="5372"/>
    <n v="0.13940211750051901"/>
  </r>
  <r>
    <x v="7"/>
    <x v="148"/>
    <s v="SAN SALVADOR"/>
    <m/>
    <m/>
    <m/>
    <m/>
    <s v=""/>
    <n v="5"/>
    <n v="5"/>
    <n v="5"/>
    <n v="1"/>
    <n v="0"/>
    <n v="0"/>
    <n v="0"/>
    <n v="5"/>
    <n v="5"/>
    <s v=""/>
    <s v=""/>
  </r>
  <r>
    <x v="7"/>
    <x v="16"/>
    <s v="ADDIS ABEBA"/>
    <n v="9"/>
    <n v="9"/>
    <n v="7"/>
    <n v="0"/>
    <n v="0"/>
    <n v="4265"/>
    <n v="3155"/>
    <n v="642"/>
    <n v="0.203486529318542"/>
    <n v="20"/>
    <n v="1090"/>
    <n v="0.25556858147713951"/>
    <n v="4274"/>
    <n v="3184"/>
    <n v="1090"/>
    <n v="0.25503041647168928"/>
  </r>
  <r>
    <x v="7"/>
    <x v="67"/>
    <s v="HELSINKI"/>
    <m/>
    <m/>
    <m/>
    <m/>
    <s v=""/>
    <n v="3"/>
    <n v="3"/>
    <n v="3"/>
    <n v="1"/>
    <n v="0"/>
    <n v="0"/>
    <n v="0"/>
    <n v="3"/>
    <n v="3"/>
    <s v=""/>
    <s v=""/>
  </r>
  <r>
    <x v="7"/>
    <x v="68"/>
    <s v="PARIS"/>
    <m/>
    <m/>
    <m/>
    <m/>
    <s v=""/>
    <n v="2"/>
    <n v="2"/>
    <n v="2"/>
    <n v="1"/>
    <n v="0"/>
    <n v="0"/>
    <n v="0"/>
    <n v="2"/>
    <n v="2"/>
    <s v=""/>
    <s v=""/>
  </r>
  <r>
    <x v="7"/>
    <x v="87"/>
    <s v="TBILISSI"/>
    <m/>
    <m/>
    <m/>
    <m/>
    <s v=""/>
    <n v="324"/>
    <n v="206"/>
    <n v="66"/>
    <n v="0.32038834951456313"/>
    <n v="5"/>
    <n v="113"/>
    <n v="0.34876543209876543"/>
    <n v="324"/>
    <n v="211"/>
    <n v="113"/>
    <n v="0.34876543209876543"/>
  </r>
  <r>
    <x v="7"/>
    <x v="88"/>
    <s v="ACCRA"/>
    <n v="6"/>
    <n v="4"/>
    <n v="4"/>
    <n v="2"/>
    <n v="0.33333333333333331"/>
    <n v="6406"/>
    <n v="4374"/>
    <n v="1022"/>
    <n v="0.23365340649291266"/>
    <n v="10"/>
    <n v="2022"/>
    <n v="0.31564158601311271"/>
    <n v="6412"/>
    <n v="4388"/>
    <n v="2024"/>
    <n v="0.31565814098565192"/>
  </r>
  <r>
    <x v="7"/>
    <x v="69"/>
    <s v="ATHENS"/>
    <m/>
    <m/>
    <m/>
    <m/>
    <s v=""/>
    <n v="11"/>
    <n v="7"/>
    <n v="7"/>
    <n v="1"/>
    <n v="4"/>
    <n v="0"/>
    <n v="0"/>
    <n v="11"/>
    <n v="11"/>
    <s v=""/>
    <s v=""/>
  </r>
  <r>
    <x v="7"/>
    <x v="122"/>
    <s v="GUATEMALA CITY"/>
    <n v="4"/>
    <n v="4"/>
    <n v="4"/>
    <n v="0"/>
    <n v="0"/>
    <n v="98"/>
    <n v="96"/>
    <n v="96"/>
    <n v="1"/>
    <n v="2"/>
    <n v="0"/>
    <n v="0"/>
    <n v="102"/>
    <n v="102"/>
    <s v=""/>
    <s v=""/>
  </r>
  <r>
    <x v="7"/>
    <x v="123"/>
    <s v="CONAKRY"/>
    <m/>
    <m/>
    <m/>
    <m/>
    <s v=""/>
    <n v="3087"/>
    <n v="1468"/>
    <n v="502"/>
    <n v="0.34196185286103542"/>
    <n v="3"/>
    <n v="1616"/>
    <n v="0.52348558471007456"/>
    <n v="3087"/>
    <n v="1471"/>
    <n v="1616"/>
    <n v="0.52348558471007456"/>
  </r>
  <r>
    <x v="7"/>
    <x v="149"/>
    <s v="TEGUCIGALPA"/>
    <m/>
    <m/>
    <m/>
    <m/>
    <s v=""/>
    <n v="14"/>
    <n v="14"/>
    <n v="14"/>
    <n v="1"/>
    <n v="0"/>
    <n v="0"/>
    <n v="0"/>
    <n v="14"/>
    <n v="14"/>
    <s v=""/>
    <s v=""/>
  </r>
  <r>
    <x v="7"/>
    <x v="18"/>
    <s v="HONG KONG"/>
    <m/>
    <m/>
    <m/>
    <m/>
    <s v=""/>
    <n v="2209"/>
    <n v="2059"/>
    <n v="2030"/>
    <n v="0.9859154929577465"/>
    <n v="132"/>
    <n v="18"/>
    <n v="8.148483476686284E-3"/>
    <n v="2209"/>
    <n v="2191"/>
    <n v="18"/>
    <n v="8.148483476686284E-3"/>
  </r>
  <r>
    <x v="7"/>
    <x v="19"/>
    <s v="BANGALORE"/>
    <n v="36"/>
    <n v="34"/>
    <n v="31"/>
    <n v="2"/>
    <n v="5.5555555555555552E-2"/>
    <n v="33707"/>
    <n v="31277"/>
    <n v="25611"/>
    <n v="0.81884451833615757"/>
    <n v="55"/>
    <n v="2375"/>
    <n v="7.0460141810306465E-2"/>
    <n v="33743"/>
    <n v="31366"/>
    <n v="2377"/>
    <n v="7.0444240286874321E-2"/>
  </r>
  <r>
    <x v="7"/>
    <x v="19"/>
    <s v="CHENNAI"/>
    <n v="44"/>
    <n v="33"/>
    <n v="24"/>
    <n v="11"/>
    <n v="0.25"/>
    <n v="22089"/>
    <n v="20397"/>
    <n v="16558"/>
    <n v="0.8117860469676913"/>
    <n v="9"/>
    <n v="1683"/>
    <n v="7.6191769659106345E-2"/>
    <n v="22133"/>
    <n v="20439"/>
    <n v="1694"/>
    <n v="7.653729724845254E-2"/>
  </r>
  <r>
    <x v="7"/>
    <x v="19"/>
    <s v="KOLKATA"/>
    <n v="33"/>
    <n v="31"/>
    <n v="31"/>
    <n v="2"/>
    <n v="6.0606060606060608E-2"/>
    <n v="7497"/>
    <n v="7065"/>
    <n v="7064"/>
    <n v="0.99985845718329791"/>
    <n v="0"/>
    <n v="432"/>
    <n v="5.7623049219687875E-2"/>
    <n v="7530"/>
    <n v="7096"/>
    <n v="434"/>
    <n v="5.763612217795485E-2"/>
  </r>
  <r>
    <x v="7"/>
    <x v="19"/>
    <s v="MUMBAI"/>
    <n v="176"/>
    <n v="154"/>
    <n v="114"/>
    <n v="22"/>
    <n v="0.125"/>
    <n v="57900"/>
    <n v="54082"/>
    <n v="42711"/>
    <n v="0.78974520173070517"/>
    <n v="5"/>
    <n v="3813"/>
    <n v="6.5854922279792741E-2"/>
    <n v="58076"/>
    <n v="54241"/>
    <n v="3835"/>
    <n v="6.6034162132378268E-2"/>
  </r>
  <r>
    <x v="7"/>
    <x v="19"/>
    <s v="NEW DELHI"/>
    <n v="136"/>
    <n v="109"/>
    <n v="97"/>
    <n v="27"/>
    <n v="0.19852941176470587"/>
    <n v="45808"/>
    <n v="40107"/>
    <n v="39190"/>
    <n v="0.97713616076994037"/>
    <n v="165"/>
    <n v="5536"/>
    <n v="0.12085225288159274"/>
    <n v="45944"/>
    <n v="40381"/>
    <n v="5563"/>
    <n v="0.12108218701027337"/>
  </r>
  <r>
    <x v="7"/>
    <x v="20"/>
    <s v="JAKARTA"/>
    <m/>
    <m/>
    <m/>
    <m/>
    <s v=""/>
    <n v="27779"/>
    <n v="27382"/>
    <n v="27323"/>
    <n v="0.99784529983200643"/>
    <n v="18"/>
    <n v="379"/>
    <n v="1.3643399690413623E-2"/>
    <n v="27779"/>
    <n v="27400"/>
    <n v="379"/>
    <n v="1.3643399690413623E-2"/>
  </r>
  <r>
    <x v="7"/>
    <x v="21"/>
    <s v="TEHERAN"/>
    <n v="107"/>
    <n v="102"/>
    <n v="93"/>
    <n v="5"/>
    <n v="4.6728971962616821E-2"/>
    <n v="53647"/>
    <n v="42453"/>
    <n v="22587"/>
    <n v="0.53204720514451276"/>
    <n v="209"/>
    <n v="10985"/>
    <n v="0.20476447890841987"/>
    <n v="53754"/>
    <n v="42764"/>
    <n v="10990"/>
    <n v="0.20444990140268632"/>
  </r>
  <r>
    <x v="7"/>
    <x v="89"/>
    <s v="BAGHDAD"/>
    <n v="1"/>
    <n v="1"/>
    <n v="1"/>
    <n v="0"/>
    <n v="0"/>
    <n v="4660"/>
    <n v="3685"/>
    <n v="2062"/>
    <n v="0.55956580732700134"/>
    <n v="13"/>
    <n v="962"/>
    <n v="0.20643776824034335"/>
    <n v="4661"/>
    <n v="3699"/>
    <n v="962"/>
    <n v="0.20639347779446471"/>
  </r>
  <r>
    <x v="7"/>
    <x v="89"/>
    <s v="ERBIL"/>
    <m/>
    <m/>
    <m/>
    <m/>
    <s v=""/>
    <n v="25647"/>
    <n v="11532"/>
    <n v="8479"/>
    <n v="0.73525841137703785"/>
    <n v="15"/>
    <n v="14100"/>
    <n v="0.54977190314656688"/>
    <n v="25647"/>
    <n v="11547"/>
    <n v="14100"/>
    <n v="0.54977190314656688"/>
  </r>
  <r>
    <x v="7"/>
    <x v="22"/>
    <s v="DUBLIN"/>
    <m/>
    <m/>
    <m/>
    <m/>
    <s v=""/>
    <n v="1089"/>
    <n v="1042"/>
    <n v="729"/>
    <n v="0.69961612284069097"/>
    <n v="4"/>
    <n v="43"/>
    <n v="3.948576675849403E-2"/>
    <n v="1089"/>
    <n v="1046"/>
    <n v="43"/>
    <n v="3.948576675849403E-2"/>
  </r>
  <r>
    <x v="7"/>
    <x v="23"/>
    <s v="TEL AVIV"/>
    <n v="2"/>
    <n v="2"/>
    <n v="2"/>
    <n v="0"/>
    <n v="0"/>
    <n v="1261"/>
    <n v="1251"/>
    <n v="982"/>
    <n v="0.78497202238209429"/>
    <n v="3"/>
    <n v="7"/>
    <n v="5.5511498810467885E-3"/>
    <n v="1263"/>
    <n v="1256"/>
    <n v="7"/>
    <n v="5.5423594615993665E-3"/>
  </r>
  <r>
    <x v="7"/>
    <x v="71"/>
    <s v="ROME"/>
    <m/>
    <m/>
    <m/>
    <m/>
    <s v=""/>
    <n v="30"/>
    <n v="29"/>
    <n v="29"/>
    <n v="1"/>
    <n v="1"/>
    <n v="0"/>
    <n v="0"/>
    <n v="30"/>
    <n v="30"/>
    <s v=""/>
    <s v=""/>
  </r>
  <r>
    <x v="7"/>
    <x v="72"/>
    <s v="KINGSTON"/>
    <n v="33"/>
    <n v="30"/>
    <n v="17"/>
    <n v="3"/>
    <n v="9.0909090909090912E-2"/>
    <n v="1344"/>
    <n v="1201"/>
    <n v="1189"/>
    <n v="0.99000832639467107"/>
    <n v="3"/>
    <n v="140"/>
    <n v="0.10416666666666667"/>
    <n v="1377"/>
    <n v="1234"/>
    <n v="143"/>
    <n v="0.10384894698620188"/>
  </r>
  <r>
    <x v="7"/>
    <x v="24"/>
    <s v="OSAKA"/>
    <m/>
    <m/>
    <m/>
    <m/>
    <s v=""/>
    <n v="828"/>
    <n v="811"/>
    <n v="507"/>
    <n v="0.62515413070283599"/>
    <n v="2"/>
    <n v="15"/>
    <n v="1.8115942028985508E-2"/>
    <n v="828"/>
    <n v="813"/>
    <n v="15"/>
    <n v="1.8115942028985508E-2"/>
  </r>
  <r>
    <x v="7"/>
    <x v="24"/>
    <s v="TOKYO"/>
    <m/>
    <m/>
    <m/>
    <m/>
    <s v=""/>
    <n v="1816"/>
    <n v="1814"/>
    <n v="1810"/>
    <n v="0.99779492833517092"/>
    <n v="2"/>
    <n v="0"/>
    <n v="0"/>
    <n v="1816"/>
    <n v="1816"/>
    <s v=""/>
    <s v=""/>
  </r>
  <r>
    <x v="7"/>
    <x v="25"/>
    <s v="AMMAN"/>
    <n v="5"/>
    <n v="5"/>
    <n v="5"/>
    <n v="0"/>
    <n v="0"/>
    <n v="9571"/>
    <n v="8357"/>
    <n v="4324"/>
    <n v="0.51741055402656455"/>
    <n v="253"/>
    <n v="961"/>
    <n v="0.10040748093198203"/>
    <n v="9576"/>
    <n v="8615"/>
    <n v="961"/>
    <n v="0.10035505430242272"/>
  </r>
  <r>
    <x v="7"/>
    <x v="26"/>
    <s v="ALMATY"/>
    <m/>
    <m/>
    <m/>
    <m/>
    <s v=""/>
    <n v="19205"/>
    <n v="17671"/>
    <n v="8682"/>
    <n v="0.49131345141757682"/>
    <n v="8"/>
    <n v="1526"/>
    <n v="7.9458474355636549E-2"/>
    <n v="19205"/>
    <n v="17679"/>
    <n v="1526"/>
    <n v="7.9458474355636549E-2"/>
  </r>
  <r>
    <x v="7"/>
    <x v="26"/>
    <s v="ASTANA"/>
    <m/>
    <m/>
    <m/>
    <m/>
    <s v=""/>
    <n v="21624"/>
    <n v="20909"/>
    <n v="5765"/>
    <n v="0.27571859008082644"/>
    <n v="4"/>
    <n v="711"/>
    <n v="3.288013318534961E-2"/>
    <n v="21624"/>
    <n v="20913"/>
    <n v="711"/>
    <n v="3.288013318534961E-2"/>
  </r>
  <r>
    <x v="7"/>
    <x v="27"/>
    <s v="NAIROBI"/>
    <n v="1"/>
    <n v="1"/>
    <n v="1"/>
    <n v="0"/>
    <n v="0"/>
    <n v="6142"/>
    <n v="5136"/>
    <n v="1457"/>
    <n v="0.28368380062305298"/>
    <n v="16"/>
    <n v="990"/>
    <n v="0.16118528166720938"/>
    <n v="6143"/>
    <n v="5153"/>
    <n v="990"/>
    <n v="0.16115904281295784"/>
  </r>
  <r>
    <x v="7"/>
    <x v="103"/>
    <s v="PRISTINA"/>
    <m/>
    <m/>
    <m/>
    <m/>
    <s v=""/>
    <n v="32529"/>
    <n v="40"/>
    <n v="39"/>
    <n v="0.97499999999999998"/>
    <n v="25058"/>
    <n v="7431"/>
    <n v="0.22844231301300377"/>
    <n v="32529"/>
    <n v="25098"/>
    <n v="7431"/>
    <n v="0.22844231301300377"/>
  </r>
  <r>
    <x v="7"/>
    <x v="28"/>
    <s v="KUWAIT"/>
    <n v="2"/>
    <n v="2"/>
    <n v="2"/>
    <n v="0"/>
    <n v="0"/>
    <n v="48508"/>
    <n v="46999"/>
    <n v="46997"/>
    <n v="0.99995744590310431"/>
    <n v="30"/>
    <n v="1479"/>
    <n v="3.0489816112806135E-2"/>
    <n v="48510"/>
    <n v="47031"/>
    <n v="1479"/>
    <n v="3.0488559059987631E-2"/>
  </r>
  <r>
    <x v="7"/>
    <x v="150"/>
    <s v="BISHKEK"/>
    <m/>
    <m/>
    <m/>
    <m/>
    <s v=""/>
    <n v="11064"/>
    <n v="10295"/>
    <n v="1527"/>
    <n v="0.14832442933462847"/>
    <n v="2"/>
    <n v="767"/>
    <n v="6.9323933477946492E-2"/>
    <n v="11064"/>
    <n v="10297"/>
    <n v="767"/>
    <n v="6.9323933477946492E-2"/>
  </r>
  <r>
    <x v="7"/>
    <x v="125"/>
    <s v="VIENTIANE"/>
    <m/>
    <m/>
    <m/>
    <m/>
    <s v=""/>
    <n v="1861"/>
    <n v="1797"/>
    <n v="954"/>
    <n v="0.53088480801335558"/>
    <n v="0"/>
    <n v="64"/>
    <n v="3.4390112842557767E-2"/>
    <n v="1861"/>
    <n v="1797"/>
    <n v="64"/>
    <n v="3.4390112842557767E-2"/>
  </r>
  <r>
    <x v="7"/>
    <x v="99"/>
    <s v="RIGA"/>
    <m/>
    <m/>
    <m/>
    <m/>
    <s v=""/>
    <n v="3"/>
    <n v="3"/>
    <n v="3"/>
    <n v="1"/>
    <n v="0"/>
    <n v="0"/>
    <n v="0"/>
    <n v="3"/>
    <n v="3"/>
    <s v=""/>
    <s v=""/>
  </r>
  <r>
    <x v="7"/>
    <x v="29"/>
    <s v="BEIRUT"/>
    <n v="15"/>
    <n v="12"/>
    <n v="12"/>
    <n v="3"/>
    <n v="0.2"/>
    <n v="10971"/>
    <n v="7370"/>
    <n v="7193"/>
    <n v="0.97598371777476256"/>
    <n v="189"/>
    <n v="3412"/>
    <n v="0.31100173183848329"/>
    <n v="10986"/>
    <n v="7571"/>
    <n v="3415"/>
    <n v="0.31085017294738759"/>
  </r>
  <r>
    <x v="7"/>
    <x v="104"/>
    <s v="VILNIUS"/>
    <m/>
    <m/>
    <m/>
    <m/>
    <s v=""/>
    <n v="30"/>
    <n v="30"/>
    <n v="30"/>
    <n v="1"/>
    <n v="0"/>
    <n v="0"/>
    <n v="0"/>
    <n v="30"/>
    <n v="30"/>
    <s v=""/>
    <s v=""/>
  </r>
  <r>
    <x v="7"/>
    <x v="30"/>
    <s v="KUALA LUMPUR"/>
    <n v="3"/>
    <n v="3"/>
    <n v="3"/>
    <n v="0"/>
    <n v="0"/>
    <n v="841"/>
    <n v="738"/>
    <n v="728"/>
    <n v="0.98644986449864502"/>
    <n v="14"/>
    <n v="89"/>
    <n v="0.10582639714625446"/>
    <n v="844"/>
    <n v="755"/>
    <n v="89"/>
    <n v="0.10545023696682465"/>
  </r>
  <r>
    <x v="7"/>
    <x v="100"/>
    <s v="BAMAKO"/>
    <m/>
    <m/>
    <m/>
    <m/>
    <s v=""/>
    <n v="952"/>
    <n v="602"/>
    <n v="343"/>
    <n v="0.56976744186046513"/>
    <n v="2"/>
    <n v="348"/>
    <n v="0.36554621848739494"/>
    <n v="952"/>
    <n v="604"/>
    <n v="348"/>
    <n v="0.36554621848739494"/>
  </r>
  <r>
    <x v="7"/>
    <x v="127"/>
    <s v="VALETTA"/>
    <m/>
    <m/>
    <m/>
    <m/>
    <s v=""/>
    <n v="1"/>
    <n v="1"/>
    <n v="0"/>
    <n v="0"/>
    <n v="0"/>
    <n v="0"/>
    <n v="0"/>
    <n v="1"/>
    <n v="1"/>
    <s v=""/>
    <s v=""/>
  </r>
  <r>
    <x v="7"/>
    <x v="128"/>
    <s v="NOUAKCHOTT"/>
    <m/>
    <m/>
    <m/>
    <m/>
    <s v=""/>
    <n v="1248"/>
    <n v="907"/>
    <n v="807"/>
    <n v="0.8897464167585446"/>
    <n v="1"/>
    <n v="340"/>
    <n v="0.27243589743589741"/>
    <n v="1248"/>
    <n v="908"/>
    <n v="340"/>
    <n v="0.27243589743589741"/>
  </r>
  <r>
    <x v="7"/>
    <x v="31"/>
    <s v="MEXICO CITY"/>
    <n v="69"/>
    <n v="67"/>
    <n v="51"/>
    <n v="2"/>
    <n v="2.8985507246376812E-2"/>
    <n v="185"/>
    <n v="180"/>
    <n v="167"/>
    <n v="0.92777777777777781"/>
    <n v="4"/>
    <n v="1"/>
    <n v="5.4054054054054057E-3"/>
    <n v="254"/>
    <n v="251"/>
    <n v="3"/>
    <n v="1.1811023622047244E-2"/>
  </r>
  <r>
    <x v="7"/>
    <x v="90"/>
    <s v="CHISINAU"/>
    <n v="12"/>
    <n v="12"/>
    <n v="12"/>
    <n v="0"/>
    <n v="0"/>
    <n v="164"/>
    <n v="152"/>
    <n v="142"/>
    <n v="0.93421052631578949"/>
    <n v="0"/>
    <n v="12"/>
    <n v="7.3170731707317069E-2"/>
    <n v="176"/>
    <n v="164"/>
    <n v="12"/>
    <n v="6.8181818181818177E-2"/>
  </r>
  <r>
    <x v="7"/>
    <x v="91"/>
    <s v="ULAN BATOR"/>
    <m/>
    <m/>
    <m/>
    <m/>
    <s v=""/>
    <n v="10976"/>
    <n v="9591"/>
    <n v="2760"/>
    <n v="0.28776978417266186"/>
    <n v="5"/>
    <n v="1380"/>
    <n v="0.12572886297376093"/>
    <n v="10976"/>
    <n v="9596"/>
    <n v="1380"/>
    <n v="0.12572886297376093"/>
  </r>
  <r>
    <x v="7"/>
    <x v="151"/>
    <s v="PODGORICA"/>
    <m/>
    <m/>
    <m/>
    <m/>
    <s v=""/>
    <n v="247"/>
    <n v="218"/>
    <n v="213"/>
    <n v="0.97706422018348627"/>
    <n v="24"/>
    <n v="5"/>
    <n v="2.0242914979757085E-2"/>
    <n v="247"/>
    <n v="242"/>
    <n v="5"/>
    <n v="2.0242914979757085E-2"/>
  </r>
  <r>
    <x v="7"/>
    <x v="32"/>
    <s v="RABAT"/>
    <m/>
    <m/>
    <m/>
    <m/>
    <s v=""/>
    <n v="18441"/>
    <n v="12771"/>
    <n v="9631"/>
    <n v="0.75413045180487037"/>
    <n v="4"/>
    <n v="5666"/>
    <n v="0.30725014912423404"/>
    <n v="18441"/>
    <n v="12775"/>
    <n v="5666"/>
    <n v="0.30725014912423404"/>
  </r>
  <r>
    <x v="7"/>
    <x v="105"/>
    <s v="MAPUTO"/>
    <m/>
    <m/>
    <m/>
    <m/>
    <s v=""/>
    <n v="1206"/>
    <n v="1057"/>
    <n v="363"/>
    <n v="0.34342478713339641"/>
    <n v="51"/>
    <n v="98"/>
    <n v="8.12603648424544E-2"/>
    <n v="1206"/>
    <n v="1108"/>
    <n v="98"/>
    <n v="8.12603648424544E-2"/>
  </r>
  <r>
    <x v="7"/>
    <x v="131"/>
    <s v="YANGON"/>
    <n v="3"/>
    <n v="3"/>
    <n v="3"/>
    <n v="0"/>
    <n v="0"/>
    <n v="3968"/>
    <n v="3816"/>
    <n v="3715"/>
    <n v="0.97353249475890991"/>
    <n v="0"/>
    <n v="152"/>
    <n v="3.8306451612903226E-2"/>
    <n v="3971"/>
    <n v="3819"/>
    <n v="152"/>
    <n v="3.8277511961722487E-2"/>
  </r>
  <r>
    <x v="7"/>
    <x v="106"/>
    <s v="WINDHOEK"/>
    <m/>
    <m/>
    <m/>
    <m/>
    <s v=""/>
    <n v="4002"/>
    <n v="3950"/>
    <n v="2082"/>
    <n v="0.5270886075949367"/>
    <n v="4"/>
    <n v="48"/>
    <n v="1.1994002998500749E-2"/>
    <n v="4002"/>
    <n v="3954"/>
    <n v="48"/>
    <n v="1.1994002998500749E-2"/>
  </r>
  <r>
    <x v="7"/>
    <x v="107"/>
    <s v="KATHMANDU"/>
    <m/>
    <m/>
    <m/>
    <m/>
    <s v=""/>
    <n v="5087"/>
    <n v="4026"/>
    <n v="3994"/>
    <n v="0.99205166418281177"/>
    <n v="1"/>
    <n v="1060"/>
    <n v="0.20837428739925301"/>
    <n v="5087"/>
    <n v="4027"/>
    <n v="1060"/>
    <n v="0.20837428739925301"/>
  </r>
  <r>
    <x v="7"/>
    <x v="73"/>
    <s v="AMSTERDAM"/>
    <m/>
    <m/>
    <m/>
    <m/>
    <s v=""/>
    <n v="11"/>
    <n v="11"/>
    <n v="11"/>
    <n v="1"/>
    <n v="0"/>
    <n v="0"/>
    <n v="0"/>
    <n v="11"/>
    <n v="11"/>
    <s v=""/>
    <s v=""/>
  </r>
  <r>
    <x v="7"/>
    <x v="132"/>
    <s v="WELLINGTON"/>
    <m/>
    <m/>
    <m/>
    <m/>
    <s v=""/>
    <n v="545"/>
    <n v="541"/>
    <n v="534"/>
    <n v="0.98706099815157111"/>
    <n v="2"/>
    <n v="2"/>
    <n v="3.669724770642202E-3"/>
    <n v="545"/>
    <n v="543"/>
    <n v="2"/>
    <n v="3.669724770642202E-3"/>
  </r>
  <r>
    <x v="7"/>
    <x v="133"/>
    <s v="MANAGUA"/>
    <n v="1"/>
    <n v="1"/>
    <n v="1"/>
    <n v="0"/>
    <n v="0"/>
    <n v="7"/>
    <n v="7"/>
    <n v="7"/>
    <n v="1"/>
    <n v="0"/>
    <n v="0"/>
    <n v="0"/>
    <n v="8"/>
    <n v="8"/>
    <s v=""/>
    <s v=""/>
  </r>
  <r>
    <x v="7"/>
    <x v="33"/>
    <s v="ABUJA"/>
    <n v="71"/>
    <n v="62"/>
    <n v="52"/>
    <n v="9"/>
    <n v="0.12676056338028169"/>
    <n v="1358"/>
    <n v="1147"/>
    <n v="598"/>
    <n v="0.52136006974716653"/>
    <n v="169"/>
    <n v="42"/>
    <n v="3.0927835051546393E-2"/>
    <n v="1429"/>
    <n v="1378"/>
    <n v="51"/>
    <n v="3.5689293212036392E-2"/>
  </r>
  <r>
    <x v="7"/>
    <x v="33"/>
    <s v="LAGOS"/>
    <n v="132"/>
    <n v="38"/>
    <n v="20"/>
    <n v="94"/>
    <n v="0.71212121212121215"/>
    <n v="9489"/>
    <n v="4404"/>
    <n v="2191"/>
    <n v="0.4975022706630336"/>
    <n v="29"/>
    <n v="5056"/>
    <n v="0.53282748445568551"/>
    <n v="9621"/>
    <n v="4471"/>
    <n v="5150"/>
    <n v="0.53528739216297683"/>
  </r>
  <r>
    <x v="7"/>
    <x v="92"/>
    <s v="PYONGYANG"/>
    <m/>
    <m/>
    <m/>
    <m/>
    <s v=""/>
    <n v="65"/>
    <n v="52"/>
    <n v="17"/>
    <n v="0.32692307692307693"/>
    <n v="0"/>
    <n v="13"/>
    <n v="0.2"/>
    <n v="65"/>
    <n v="52"/>
    <n v="13"/>
    <n v="0.2"/>
  </r>
  <r>
    <x v="7"/>
    <x v="34"/>
    <s v="SKOPJE"/>
    <m/>
    <m/>
    <m/>
    <m/>
    <s v=""/>
    <n v="94"/>
    <n v="69"/>
    <n v="69"/>
    <n v="1"/>
    <n v="18"/>
    <n v="7"/>
    <n v="7.4468085106382975E-2"/>
    <n v="94"/>
    <n v="87"/>
    <n v="7"/>
    <n v="7.4468085106382975E-2"/>
  </r>
  <r>
    <x v="7"/>
    <x v="135"/>
    <s v="MUSCAT"/>
    <m/>
    <m/>
    <m/>
    <m/>
    <s v=""/>
    <n v="10476"/>
    <n v="9991"/>
    <n v="9797"/>
    <n v="0.98058252427184467"/>
    <n v="15"/>
    <n v="470"/>
    <n v="4.4864452080946929E-2"/>
    <n v="10476"/>
    <n v="10006"/>
    <n v="470"/>
    <n v="4.4864452080946929E-2"/>
  </r>
  <r>
    <x v="7"/>
    <x v="35"/>
    <s v="ISLAMABAD"/>
    <m/>
    <m/>
    <m/>
    <m/>
    <s v=""/>
    <n v="9229"/>
    <n v="6784"/>
    <n v="3803"/>
    <n v="0.56058372641509435"/>
    <n v="41"/>
    <n v="2404"/>
    <n v="0.26048325929136418"/>
    <n v="9229"/>
    <n v="6825"/>
    <n v="2404"/>
    <n v="0.26048325929136418"/>
  </r>
  <r>
    <x v="7"/>
    <x v="35"/>
    <s v="KARACHI"/>
    <n v="10"/>
    <n v="7"/>
    <n v="4"/>
    <n v="3"/>
    <n v="0.3"/>
    <n v="10467"/>
    <n v="8618"/>
    <n v="8609"/>
    <n v="0.99895567417034115"/>
    <n v="35"/>
    <n v="1814"/>
    <n v="0.17330658259291104"/>
    <n v="10477"/>
    <n v="8660"/>
    <n v="1817"/>
    <n v="0.17342750787439151"/>
  </r>
  <r>
    <x v="7"/>
    <x v="152"/>
    <s v="RAMALLAH"/>
    <m/>
    <m/>
    <m/>
    <m/>
    <s v=""/>
    <n v="4685"/>
    <n v="3537"/>
    <n v="3513"/>
    <n v="0.99321458863443601"/>
    <n v="555"/>
    <n v="593"/>
    <n v="0.12657417289220918"/>
    <n v="4685"/>
    <n v="4092"/>
    <n v="593"/>
    <n v="0.12657417289220918"/>
  </r>
  <r>
    <x v="7"/>
    <x v="74"/>
    <s v="PANAMA CITY"/>
    <n v="3"/>
    <n v="3"/>
    <n v="3"/>
    <n v="0"/>
    <n v="0"/>
    <n v="69"/>
    <n v="58"/>
    <n v="50"/>
    <n v="0.86206896551724133"/>
    <n v="1"/>
    <n v="10"/>
    <n v="0.14492753623188406"/>
    <n v="72"/>
    <n v="62"/>
    <n v="10"/>
    <n v="0.1388888888888889"/>
  </r>
  <r>
    <x v="7"/>
    <x v="136"/>
    <s v="ASUNCION"/>
    <n v="2"/>
    <n v="2"/>
    <n v="2"/>
    <n v="0"/>
    <n v="0"/>
    <n v="19"/>
    <n v="15"/>
    <n v="15"/>
    <n v="1"/>
    <n v="4"/>
    <n v="0"/>
    <n v="0"/>
    <n v="21"/>
    <n v="21"/>
    <s v=""/>
    <s v=""/>
  </r>
  <r>
    <x v="7"/>
    <x v="36"/>
    <s v="LIMA"/>
    <n v="2"/>
    <n v="2"/>
    <n v="2"/>
    <n v="0"/>
    <n v="0"/>
    <n v="42"/>
    <n v="40"/>
    <n v="40"/>
    <n v="1"/>
    <n v="1"/>
    <n v="1"/>
    <n v="2.3809523809523808E-2"/>
    <n v="44"/>
    <n v="43"/>
    <n v="1"/>
    <n v="2.2727272727272728E-2"/>
  </r>
  <r>
    <x v="7"/>
    <x v="37"/>
    <s v="MANILA"/>
    <m/>
    <m/>
    <m/>
    <m/>
    <s v=""/>
    <n v="18829"/>
    <n v="16883"/>
    <n v="16632"/>
    <n v="0.98513297399751232"/>
    <n v="7"/>
    <n v="1939"/>
    <n v="0.10297944659833236"/>
    <n v="18829"/>
    <n v="16890"/>
    <n v="1939"/>
    <n v="0.10297944659833236"/>
  </r>
  <r>
    <x v="7"/>
    <x v="75"/>
    <s v="WARSAW"/>
    <m/>
    <m/>
    <m/>
    <m/>
    <s v=""/>
    <n v="20"/>
    <n v="20"/>
    <n v="17"/>
    <n v="0.85"/>
    <n v="0"/>
    <n v="0"/>
    <n v="0"/>
    <n v="20"/>
    <n v="20"/>
    <s v=""/>
    <s v=""/>
  </r>
  <r>
    <x v="7"/>
    <x v="76"/>
    <s v="LISBON"/>
    <m/>
    <m/>
    <m/>
    <m/>
    <s v=""/>
    <n v="5"/>
    <n v="5"/>
    <n v="5"/>
    <n v="1"/>
    <n v="0"/>
    <n v="0"/>
    <n v="0"/>
    <n v="5"/>
    <n v="5"/>
    <s v=""/>
    <s v=""/>
  </r>
  <r>
    <x v="7"/>
    <x v="77"/>
    <s v="DOHA"/>
    <m/>
    <m/>
    <m/>
    <m/>
    <s v=""/>
    <n v="19027"/>
    <n v="17503"/>
    <n v="15890"/>
    <n v="0.90784436953665082"/>
    <n v="274"/>
    <n v="1250"/>
    <n v="6.5696116045619382E-2"/>
    <n v="19027"/>
    <n v="17777"/>
    <n v="1250"/>
    <n v="6.5696116045619382E-2"/>
  </r>
  <r>
    <x v="7"/>
    <x v="38"/>
    <s v="BUCHAREST"/>
    <m/>
    <m/>
    <m/>
    <m/>
    <s v=""/>
    <n v="645"/>
    <n v="622"/>
    <n v="408"/>
    <n v="0.65594855305466238"/>
    <n v="0"/>
    <n v="23"/>
    <n v="3.565891472868217E-2"/>
    <n v="645"/>
    <n v="622"/>
    <n v="23"/>
    <n v="3.565891472868217E-2"/>
  </r>
  <r>
    <x v="7"/>
    <x v="39"/>
    <s v="KALININGRAD"/>
    <m/>
    <m/>
    <m/>
    <m/>
    <s v=""/>
    <n v="22862"/>
    <n v="22474"/>
    <n v="19862"/>
    <n v="0.88377680875678566"/>
    <n v="0"/>
    <n v="388"/>
    <n v="1.6971393578864492E-2"/>
    <n v="22862"/>
    <n v="22474"/>
    <n v="388"/>
    <n v="1.6971393578864492E-2"/>
  </r>
  <r>
    <x v="7"/>
    <x v="39"/>
    <s v="MOSCOW"/>
    <n v="1"/>
    <n v="1"/>
    <n v="1"/>
    <n v="0"/>
    <n v="0"/>
    <n v="199626"/>
    <n v="193097"/>
    <n v="192965"/>
    <n v="0.99931640574426328"/>
    <n v="95"/>
    <n v="6434"/>
    <n v="3.2230270606033284E-2"/>
    <n v="199627"/>
    <n v="193193"/>
    <n v="6434"/>
    <n v="3.2230109153571412E-2"/>
  </r>
  <r>
    <x v="7"/>
    <x v="39"/>
    <s v="NOVOSIBIRSK"/>
    <m/>
    <m/>
    <m/>
    <m/>
    <s v=""/>
    <n v="34612"/>
    <n v="33254"/>
    <n v="13219"/>
    <n v="0.39751608829013052"/>
    <n v="2"/>
    <n v="1356"/>
    <n v="3.9177163989367852E-2"/>
    <n v="34612"/>
    <n v="33256"/>
    <n v="1356"/>
    <n v="3.9177163989367852E-2"/>
  </r>
  <r>
    <x v="7"/>
    <x v="39"/>
    <s v="ST. PETERSBURG"/>
    <n v="1"/>
    <n v="0"/>
    <n v="0"/>
    <n v="1"/>
    <n v="1"/>
    <n v="19167"/>
    <n v="18956"/>
    <n v="15504"/>
    <n v="0.81789407047900398"/>
    <n v="35"/>
    <n v="176"/>
    <n v="9.1824490008869403E-3"/>
    <n v="19168"/>
    <n v="18991"/>
    <n v="177"/>
    <n v="9.234140233722871E-3"/>
  </r>
  <r>
    <x v="7"/>
    <x v="39"/>
    <s v="YEKATERINBURG"/>
    <m/>
    <m/>
    <m/>
    <m/>
    <s v=""/>
    <n v="25987"/>
    <n v="24981"/>
    <n v="12074"/>
    <n v="0.48332732876986512"/>
    <n v="2"/>
    <n v="1004"/>
    <n v="3.8634701966367799E-2"/>
    <n v="25987"/>
    <n v="24983"/>
    <n v="1004"/>
    <n v="3.8634701966367799E-2"/>
  </r>
  <r>
    <x v="7"/>
    <x v="78"/>
    <s v="KIGALI"/>
    <m/>
    <m/>
    <m/>
    <m/>
    <s v=""/>
    <n v="121"/>
    <n v="88"/>
    <n v="87"/>
    <n v="0.98863636363636365"/>
    <n v="24"/>
    <n v="9"/>
    <n v="7.43801652892562E-2"/>
    <n v="121"/>
    <n v="112"/>
    <n v="9"/>
    <n v="7.43801652892562E-2"/>
  </r>
  <r>
    <x v="7"/>
    <x v="40"/>
    <s v="JEDDAH"/>
    <m/>
    <m/>
    <m/>
    <m/>
    <s v=""/>
    <n v="16107"/>
    <n v="16046"/>
    <n v="16042"/>
    <n v="0.99975071668951765"/>
    <n v="2"/>
    <n v="59"/>
    <n v="3.663003663003663E-3"/>
    <n v="16107"/>
    <n v="16048"/>
    <n v="59"/>
    <n v="3.663003663003663E-3"/>
  </r>
  <r>
    <x v="7"/>
    <x v="40"/>
    <s v="RIYADH"/>
    <m/>
    <m/>
    <m/>
    <m/>
    <s v=""/>
    <n v="47372"/>
    <n v="41809"/>
    <n v="38310"/>
    <n v="0.91630988543136649"/>
    <n v="196"/>
    <n v="5367"/>
    <n v="0.11329477328379634"/>
    <n v="47372"/>
    <n v="42005"/>
    <n v="5367"/>
    <n v="0.11329477328379634"/>
  </r>
  <r>
    <x v="7"/>
    <x v="41"/>
    <s v="DAKAR"/>
    <m/>
    <m/>
    <m/>
    <m/>
    <s v=""/>
    <n v="2943"/>
    <n v="1863"/>
    <n v="893"/>
    <n v="0.47933440687063877"/>
    <n v="4"/>
    <n v="1076"/>
    <n v="0.36561331974176009"/>
    <n v="2943"/>
    <n v="1867"/>
    <n v="1076"/>
    <n v="0.36561331974176009"/>
  </r>
  <r>
    <x v="7"/>
    <x v="42"/>
    <s v="BELGRADE"/>
    <n v="2"/>
    <n v="2"/>
    <n v="2"/>
    <n v="0"/>
    <n v="0"/>
    <n v="1555"/>
    <n v="1452"/>
    <n v="1450"/>
    <n v="0.99862258953168048"/>
    <n v="53"/>
    <n v="50"/>
    <n v="3.215434083601286E-2"/>
    <n v="1557"/>
    <n v="1507"/>
    <n v="50"/>
    <n v="3.2113037893384717E-2"/>
  </r>
  <r>
    <x v="7"/>
    <x v="79"/>
    <s v="SINGAPORE"/>
    <n v="2"/>
    <n v="2"/>
    <n v="2"/>
    <n v="0"/>
    <n v="0"/>
    <n v="4591"/>
    <n v="4554"/>
    <n v="4552"/>
    <n v="0.99956082564778215"/>
    <n v="6"/>
    <n v="31"/>
    <n v="6.7523415377913308E-3"/>
    <n v="4593"/>
    <n v="4562"/>
    <n v="31"/>
    <n v="6.7494012627912041E-3"/>
  </r>
  <r>
    <x v="7"/>
    <x v="44"/>
    <s v="LJUBLJANA"/>
    <m/>
    <m/>
    <m/>
    <m/>
    <s v=""/>
    <n v="73"/>
    <n v="49"/>
    <n v="49"/>
    <n v="1"/>
    <n v="11"/>
    <n v="13"/>
    <n v="0.17808219178082191"/>
    <n v="73"/>
    <n v="60"/>
    <n v="13"/>
    <n v="0.17808219178082191"/>
  </r>
  <r>
    <x v="7"/>
    <x v="45"/>
    <s v="CAPE TOWN"/>
    <m/>
    <m/>
    <m/>
    <m/>
    <s v=""/>
    <n v="11660"/>
    <n v="11323"/>
    <n v="11307"/>
    <n v="0.99858694692219374"/>
    <n v="9"/>
    <n v="328"/>
    <n v="2.8130360205831904E-2"/>
    <n v="11660"/>
    <n v="11332"/>
    <n v="328"/>
    <n v="2.8130360205831904E-2"/>
  </r>
  <r>
    <x v="7"/>
    <x v="45"/>
    <s v="PRETORIA"/>
    <n v="2"/>
    <n v="2"/>
    <n v="2"/>
    <n v="0"/>
    <n v="0"/>
    <n v="20507"/>
    <n v="20068"/>
    <n v="20058"/>
    <n v="0.99950169423958546"/>
    <n v="7"/>
    <n v="432"/>
    <n v="2.1065977471107427E-2"/>
    <n v="20509"/>
    <n v="20077"/>
    <n v="432"/>
    <n v="2.1063923155687746E-2"/>
  </r>
  <r>
    <x v="7"/>
    <x v="46"/>
    <s v="SEOUL"/>
    <n v="1"/>
    <n v="1"/>
    <n v="1"/>
    <n v="0"/>
    <n v="0"/>
    <n v="702"/>
    <n v="614"/>
    <n v="595"/>
    <n v="0.96905537459283386"/>
    <n v="5"/>
    <n v="83"/>
    <n v="0.11823361823361823"/>
    <n v="703"/>
    <n v="620"/>
    <n v="83"/>
    <n v="0.11806543385490754"/>
  </r>
  <r>
    <x v="7"/>
    <x v="80"/>
    <s v="MADRID"/>
    <n v="3"/>
    <n v="3"/>
    <n v="2"/>
    <n v="0"/>
    <n v="0"/>
    <n v="35"/>
    <n v="15"/>
    <n v="15"/>
    <n v="1"/>
    <n v="20"/>
    <n v="0"/>
    <n v="0"/>
    <n v="38"/>
    <n v="38"/>
    <s v=""/>
    <s v=""/>
  </r>
  <r>
    <x v="7"/>
    <x v="139"/>
    <s v="COLOMBO"/>
    <m/>
    <m/>
    <m/>
    <m/>
    <s v=""/>
    <n v="7912"/>
    <n v="6478"/>
    <n v="6310"/>
    <n v="0.97406606977462185"/>
    <n v="2"/>
    <n v="1432"/>
    <n v="0.18099089989888775"/>
    <n v="7912"/>
    <n v="6480"/>
    <n v="1432"/>
    <n v="0.18099089989888775"/>
  </r>
  <r>
    <x v="7"/>
    <x v="140"/>
    <s v="KHARTOUM"/>
    <n v="5"/>
    <n v="5"/>
    <n v="5"/>
    <n v="0"/>
    <n v="0"/>
    <n v="2085"/>
    <n v="1451"/>
    <n v="645"/>
    <n v="0.4445210199862164"/>
    <n v="164"/>
    <n v="470"/>
    <n v="0.22541966426858512"/>
    <n v="2090"/>
    <n v="1620"/>
    <n v="470"/>
    <n v="0.22488038277511962"/>
  </r>
  <r>
    <x v="7"/>
    <x v="93"/>
    <s v="STOCKHOLM"/>
    <n v="1"/>
    <n v="1"/>
    <n v="1"/>
    <n v="0"/>
    <n v="0"/>
    <n v="3"/>
    <n v="3"/>
    <n v="3"/>
    <n v="1"/>
    <n v="0"/>
    <n v="0"/>
    <n v="0"/>
    <n v="4"/>
    <n v="4"/>
    <s v=""/>
    <s v=""/>
  </r>
  <r>
    <x v="7"/>
    <x v="81"/>
    <s v="BERN"/>
    <m/>
    <m/>
    <m/>
    <m/>
    <s v=""/>
    <n v="9"/>
    <n v="7"/>
    <n v="7"/>
    <n v="1"/>
    <n v="2"/>
    <n v="0"/>
    <n v="0"/>
    <n v="9"/>
    <n v="9"/>
    <s v=""/>
    <s v=""/>
  </r>
  <r>
    <x v="7"/>
    <x v="48"/>
    <s v="TAIPEI"/>
    <m/>
    <m/>
    <m/>
    <m/>
    <s v=""/>
    <n v="340"/>
    <n v="317"/>
    <n v="153"/>
    <n v="0.48264984227129337"/>
    <n v="0"/>
    <n v="23"/>
    <n v="6.7647058823529407E-2"/>
    <n v="340"/>
    <n v="317"/>
    <n v="23"/>
    <n v="6.7647058823529407E-2"/>
  </r>
  <r>
    <x v="7"/>
    <x v="153"/>
    <s v="DUSHANBE"/>
    <m/>
    <m/>
    <m/>
    <m/>
    <s v=""/>
    <n v="4662"/>
    <n v="3750"/>
    <n v="1059"/>
    <n v="0.28239999999999998"/>
    <n v="11"/>
    <n v="901"/>
    <n v="0.19326469326469325"/>
    <n v="4662"/>
    <n v="3761"/>
    <n v="901"/>
    <n v="0.19326469326469325"/>
  </r>
  <r>
    <x v="7"/>
    <x v="82"/>
    <s v="DAR ES SALAAM"/>
    <m/>
    <m/>
    <m/>
    <m/>
    <s v=""/>
    <n v="2856"/>
    <n v="2591"/>
    <n v="2586"/>
    <n v="0.99807024314936321"/>
    <n v="3"/>
    <n v="262"/>
    <n v="9.1736694677871142E-2"/>
    <n v="2856"/>
    <n v="2594"/>
    <n v="262"/>
    <n v="9.1736694677871142E-2"/>
  </r>
  <r>
    <x v="7"/>
    <x v="49"/>
    <s v="BANGKOK"/>
    <n v="1"/>
    <n v="1"/>
    <n v="1"/>
    <n v="0"/>
    <n v="0"/>
    <n v="58363"/>
    <n v="56986"/>
    <n v="56855"/>
    <n v="0.99770118976590738"/>
    <n v="5"/>
    <n v="1372"/>
    <n v="2.3508044480235767E-2"/>
    <n v="58364"/>
    <n v="56992"/>
    <n v="1372"/>
    <n v="2.3507641696936466E-2"/>
  </r>
  <r>
    <x v="7"/>
    <x v="142"/>
    <s v="LOME"/>
    <m/>
    <m/>
    <m/>
    <m/>
    <s v=""/>
    <n v="1247"/>
    <n v="861"/>
    <n v="240"/>
    <n v="0.27874564459930312"/>
    <n v="1"/>
    <n v="385"/>
    <n v="0.30874097834803527"/>
    <n v="1247"/>
    <n v="862"/>
    <n v="385"/>
    <n v="0.30874097834803527"/>
  </r>
  <r>
    <x v="7"/>
    <x v="154"/>
    <s v="PORT OF SPAIN"/>
    <n v="48"/>
    <n v="48"/>
    <n v="34"/>
    <n v="0"/>
    <n v="0"/>
    <n v="117"/>
    <n v="111"/>
    <n v="102"/>
    <n v="0.91891891891891897"/>
    <n v="2"/>
    <n v="4"/>
    <n v="3.4188034188034191E-2"/>
    <n v="165"/>
    <n v="161"/>
    <n v="4"/>
    <n v="2.4242424242424242E-2"/>
  </r>
  <r>
    <x v="7"/>
    <x v="50"/>
    <s v="TUNIS"/>
    <n v="9"/>
    <n v="3"/>
    <n v="2"/>
    <n v="6"/>
    <n v="0.66666666666666663"/>
    <n v="20606"/>
    <n v="17122"/>
    <n v="12252"/>
    <n v="0.71557061090994045"/>
    <n v="63"/>
    <n v="3421"/>
    <n v="0.16601960594001747"/>
    <n v="20615"/>
    <n v="17188"/>
    <n v="3427"/>
    <n v="0.16623817608537472"/>
  </r>
  <r>
    <x v="7"/>
    <x v="51"/>
    <s v="ANKARA"/>
    <n v="43"/>
    <n v="39"/>
    <n v="38"/>
    <n v="4"/>
    <n v="9.3023255813953487E-2"/>
    <n v="72277"/>
    <n v="60439"/>
    <n v="57674"/>
    <n v="0.95425139396747138"/>
    <n v="29"/>
    <n v="11809"/>
    <n v="0.16338530929617998"/>
    <n v="72320"/>
    <n v="60507"/>
    <n v="11813"/>
    <n v="0.16334347345132744"/>
  </r>
  <r>
    <x v="7"/>
    <x v="51"/>
    <s v="ISTANBUL"/>
    <n v="72"/>
    <n v="54"/>
    <n v="54"/>
    <n v="18"/>
    <n v="0.25"/>
    <n v="125702"/>
    <n v="111821"/>
    <n v="111065"/>
    <n v="0.99323919478452172"/>
    <n v="77"/>
    <n v="13804"/>
    <n v="0.10981527740210975"/>
    <n v="125774"/>
    <n v="111952"/>
    <n v="13822"/>
    <n v="0.10989552689745098"/>
  </r>
  <r>
    <x v="7"/>
    <x v="51"/>
    <s v="IZMIR"/>
    <n v="22"/>
    <n v="15"/>
    <n v="15"/>
    <n v="7"/>
    <n v="0.31818181818181818"/>
    <n v="39344"/>
    <n v="36494"/>
    <n v="31246"/>
    <n v="0.85619553899271117"/>
    <n v="17"/>
    <n v="2833"/>
    <n v="7.200589670597804E-2"/>
    <n v="39366"/>
    <n v="36526"/>
    <n v="2840"/>
    <n v="7.2143474063913027E-2"/>
  </r>
  <r>
    <x v="7"/>
    <x v="155"/>
    <s v="ASHGABAT"/>
    <m/>
    <m/>
    <m/>
    <m/>
    <s v=""/>
    <n v="4362"/>
    <n v="4226"/>
    <n v="1686"/>
    <n v="0.39895882631329865"/>
    <n v="9"/>
    <n v="127"/>
    <n v="2.9115084823475471E-2"/>
    <n v="4362"/>
    <n v="4235"/>
    <n v="127"/>
    <n v="2.9115084823475471E-2"/>
  </r>
  <r>
    <x v="7"/>
    <x v="83"/>
    <s v="KAMPALA"/>
    <n v="3"/>
    <n v="3"/>
    <n v="2"/>
    <n v="0"/>
    <n v="0"/>
    <n v="3927"/>
    <n v="3299"/>
    <n v="632"/>
    <n v="0.1915732040012125"/>
    <n v="11"/>
    <n v="617"/>
    <n v="0.15711739241151007"/>
    <n v="3930"/>
    <n v="3313"/>
    <n v="617"/>
    <n v="0.1569974554707379"/>
  </r>
  <r>
    <x v="7"/>
    <x v="52"/>
    <s v="KYIV"/>
    <m/>
    <m/>
    <m/>
    <m/>
    <s v=""/>
    <n v="5435"/>
    <n v="5085"/>
    <n v="3133"/>
    <n v="0.61612586037364803"/>
    <n v="43"/>
    <n v="307"/>
    <n v="5.6485740570377183E-2"/>
    <n v="5435"/>
    <n v="5128"/>
    <n v="307"/>
    <n v="5.6485740570377183E-2"/>
  </r>
  <r>
    <x v="7"/>
    <x v="53"/>
    <s v="DUBAI"/>
    <n v="4"/>
    <n v="3"/>
    <n v="2"/>
    <n v="1"/>
    <n v="0.25"/>
    <n v="29867"/>
    <n v="23658"/>
    <n v="23359"/>
    <n v="0.98736156902527683"/>
    <n v="840"/>
    <n v="5369"/>
    <n v="0.1797636187096126"/>
    <n v="29871"/>
    <n v="24501"/>
    <n v="5370"/>
    <n v="0.17977302400321382"/>
  </r>
  <r>
    <x v="7"/>
    <x v="54"/>
    <s v="EDINBURGH"/>
    <m/>
    <m/>
    <m/>
    <m/>
    <s v=""/>
    <n v="2487"/>
    <n v="2458"/>
    <n v="2431"/>
    <n v="0.98901545972335236"/>
    <n v="0"/>
    <n v="29"/>
    <n v="1.1660635303578609E-2"/>
    <n v="2487"/>
    <n v="2458"/>
    <n v="29"/>
    <n v="1.1660635303578609E-2"/>
  </r>
  <r>
    <x v="7"/>
    <x v="54"/>
    <s v="LONDON"/>
    <m/>
    <m/>
    <m/>
    <m/>
    <s v=""/>
    <n v="23743"/>
    <n v="23170"/>
    <n v="22307"/>
    <n v="0.96275356063875706"/>
    <n v="381"/>
    <n v="192"/>
    <n v="8.0865939434780782E-3"/>
    <n v="23743"/>
    <n v="23551"/>
    <n v="192"/>
    <n v="8.0865939434780782E-3"/>
  </r>
  <r>
    <x v="7"/>
    <x v="143"/>
    <s v="MONTEVIDEO"/>
    <n v="2"/>
    <n v="2"/>
    <n v="0"/>
    <n v="0"/>
    <n v="0"/>
    <n v="10"/>
    <n v="7"/>
    <n v="7"/>
    <n v="1"/>
    <n v="1"/>
    <n v="2"/>
    <n v="0.2"/>
    <n v="12"/>
    <n v="10"/>
    <n v="2"/>
    <n v="0.16666666666666666"/>
  </r>
  <r>
    <x v="7"/>
    <x v="55"/>
    <s v="ATLANTA, GA"/>
    <n v="36"/>
    <n v="36"/>
    <n v="16"/>
    <n v="0"/>
    <n v="0"/>
    <n v="1086"/>
    <n v="1063"/>
    <n v="716"/>
    <n v="0.67356538099717778"/>
    <n v="3"/>
    <n v="20"/>
    <n v="1.841620626151013E-2"/>
    <n v="1122"/>
    <n v="1102"/>
    <n v="20"/>
    <n v="1.7825311942959002E-2"/>
  </r>
  <r>
    <x v="7"/>
    <x v="55"/>
    <s v="BOSTON, MA"/>
    <n v="33"/>
    <n v="33"/>
    <n v="3"/>
    <n v="0"/>
    <n v="0"/>
    <n v="1803"/>
    <n v="1784"/>
    <n v="1220"/>
    <n v="0.68385650224215244"/>
    <n v="17"/>
    <n v="2"/>
    <n v="1.1092623405435386E-3"/>
    <n v="1836"/>
    <n v="1834"/>
    <n v="2"/>
    <n v="1.0893246187363835E-3"/>
  </r>
  <r>
    <x v="7"/>
    <x v="55"/>
    <s v="CHICAGO, IL"/>
    <n v="49"/>
    <n v="49"/>
    <n v="18"/>
    <n v="0"/>
    <n v="0"/>
    <n v="2876"/>
    <n v="2794"/>
    <n v="1395"/>
    <n v="0.4992841803865426"/>
    <n v="10"/>
    <n v="72"/>
    <n v="2.5034770514603615E-2"/>
    <n v="2925"/>
    <n v="2853"/>
    <n v="72"/>
    <n v="2.4615384615384615E-2"/>
  </r>
  <r>
    <x v="7"/>
    <x v="55"/>
    <s v="HOUSTON, TX"/>
    <n v="30"/>
    <n v="30"/>
    <n v="14"/>
    <n v="0"/>
    <n v="0"/>
    <n v="1718"/>
    <n v="1638"/>
    <n v="582"/>
    <n v="0.35531135531135533"/>
    <n v="7"/>
    <n v="73"/>
    <n v="4.2491268917345754E-2"/>
    <n v="1748"/>
    <n v="1675"/>
    <n v="73"/>
    <n v="4.1762013729977114E-2"/>
  </r>
  <r>
    <x v="7"/>
    <x v="55"/>
    <s v="LOS ANGELES, CA"/>
    <m/>
    <m/>
    <m/>
    <m/>
    <s v=""/>
    <n v="1916"/>
    <n v="1880"/>
    <n v="1493"/>
    <n v="0.79414893617021276"/>
    <n v="14"/>
    <n v="22"/>
    <n v="1.1482254697286013E-2"/>
    <n v="1916"/>
    <n v="1894"/>
    <n v="22"/>
    <n v="1.1482254697286013E-2"/>
  </r>
  <r>
    <x v="7"/>
    <x v="55"/>
    <s v="MIAMI, FL"/>
    <n v="17"/>
    <n v="17"/>
    <n v="1"/>
    <n v="0"/>
    <n v="0"/>
    <n v="548"/>
    <n v="530"/>
    <n v="226"/>
    <n v="0.42641509433962266"/>
    <n v="9"/>
    <n v="9"/>
    <n v="1.6423357664233577E-2"/>
    <n v="565"/>
    <n v="556"/>
    <n v="9"/>
    <n v="1.5929203539823009E-2"/>
  </r>
  <r>
    <x v="7"/>
    <x v="55"/>
    <s v="NEW YORK, NY"/>
    <n v="14"/>
    <n v="14"/>
    <n v="9"/>
    <n v="0"/>
    <n v="0"/>
    <n v="3649"/>
    <n v="3558"/>
    <n v="3540"/>
    <n v="0.99494097807757165"/>
    <n v="22"/>
    <n v="69"/>
    <n v="1.8909290216497669E-2"/>
    <n v="3663"/>
    <n v="3594"/>
    <n v="69"/>
    <n v="1.8837018837018837E-2"/>
  </r>
  <r>
    <x v="7"/>
    <x v="55"/>
    <s v="SAN FRANCISCO, CA"/>
    <n v="25"/>
    <n v="25"/>
    <n v="17"/>
    <n v="0"/>
    <n v="0"/>
    <n v="3352"/>
    <n v="3316"/>
    <n v="3283"/>
    <n v="0.9900482509047045"/>
    <n v="8"/>
    <n v="28"/>
    <n v="8.3532219570405727E-3"/>
    <n v="3377"/>
    <n v="3349"/>
    <n v="28"/>
    <n v="8.2913828842167605E-3"/>
  </r>
  <r>
    <x v="7"/>
    <x v="55"/>
    <s v="WASHINGTON, DC"/>
    <n v="16"/>
    <n v="16"/>
    <n v="0"/>
    <n v="0"/>
    <n v="0"/>
    <n v="1300"/>
    <n v="1252"/>
    <n v="257"/>
    <n v="0.20527156549520767"/>
    <n v="2"/>
    <n v="46"/>
    <n v="3.5384615384615382E-2"/>
    <n v="1316"/>
    <n v="1270"/>
    <n v="46"/>
    <n v="3.4954407294832825E-2"/>
  </r>
  <r>
    <x v="7"/>
    <x v="94"/>
    <s v="TASHKENT"/>
    <m/>
    <m/>
    <m/>
    <m/>
    <s v=""/>
    <n v="10302"/>
    <n v="9007"/>
    <n v="2805"/>
    <n v="0.31142444765182636"/>
    <n v="26"/>
    <n v="1269"/>
    <n v="0.12317996505532906"/>
    <n v="10302"/>
    <n v="9033"/>
    <n v="1269"/>
    <n v="0.12317996505532906"/>
  </r>
  <r>
    <x v="7"/>
    <x v="56"/>
    <s v="CARACAS"/>
    <n v="10"/>
    <n v="10"/>
    <n v="8"/>
    <n v="0"/>
    <n v="0"/>
    <n v="45"/>
    <n v="36"/>
    <n v="35"/>
    <n v="0.97222222222222221"/>
    <n v="2"/>
    <n v="7"/>
    <n v="0.15555555555555556"/>
    <n v="55"/>
    <n v="48"/>
    <n v="7"/>
    <n v="0.12727272727272726"/>
  </r>
  <r>
    <x v="7"/>
    <x v="57"/>
    <s v="HANOI"/>
    <m/>
    <m/>
    <m/>
    <m/>
    <s v=""/>
    <n v="10084"/>
    <n v="8517"/>
    <n v="4174"/>
    <n v="0.49007866619701773"/>
    <n v="4"/>
    <n v="1563"/>
    <n v="0.15499801666005553"/>
    <n v="10084"/>
    <n v="8521"/>
    <n v="1563"/>
    <n v="0.15499801666005553"/>
  </r>
  <r>
    <x v="7"/>
    <x v="57"/>
    <s v="HO CHI MINH"/>
    <m/>
    <m/>
    <m/>
    <m/>
    <s v=""/>
    <n v="7943"/>
    <n v="7124"/>
    <n v="7114"/>
    <n v="0.99859629421673213"/>
    <n v="8"/>
    <n v="811"/>
    <n v="0.10210248017121994"/>
    <n v="7943"/>
    <n v="7132"/>
    <n v="811"/>
    <n v="0.10210248017121994"/>
  </r>
  <r>
    <x v="7"/>
    <x v="95"/>
    <s v="LUSAKA"/>
    <m/>
    <m/>
    <m/>
    <m/>
    <s v=""/>
    <n v="1013"/>
    <n v="901"/>
    <n v="111"/>
    <n v="0.12319644839067703"/>
    <n v="1"/>
    <n v="111"/>
    <n v="0.10957551826258638"/>
    <n v="1013"/>
    <n v="902"/>
    <n v="111"/>
    <n v="0.10957551826258638"/>
  </r>
  <r>
    <x v="7"/>
    <x v="145"/>
    <s v="HARARE"/>
    <m/>
    <m/>
    <m/>
    <m/>
    <s v=""/>
    <n v="1194"/>
    <n v="1057"/>
    <n v="1057"/>
    <n v="1"/>
    <n v="8"/>
    <n v="129"/>
    <n v="0.10804020100502512"/>
    <n v="1194"/>
    <n v="1065"/>
    <n v="129"/>
    <n v="0.10804020100502512"/>
  </r>
  <r>
    <x v="8"/>
    <x v="0"/>
    <s v="GJIROKASTER"/>
    <m/>
    <m/>
    <m/>
    <m/>
    <s v=""/>
    <n v="2"/>
    <n v="2"/>
    <n v="0"/>
    <n v="0"/>
    <m/>
    <n v="0"/>
    <n v="0"/>
    <n v="2"/>
    <n v="2"/>
    <s v=""/>
    <s v=""/>
  </r>
  <r>
    <x v="8"/>
    <x v="0"/>
    <s v="KORCE"/>
    <m/>
    <m/>
    <m/>
    <m/>
    <s v=""/>
    <n v="16"/>
    <n v="8"/>
    <n v="15"/>
    <n v="1.875"/>
    <n v="7"/>
    <n v="1"/>
    <n v="6.25E-2"/>
    <n v="16"/>
    <n v="15"/>
    <n v="1"/>
    <n v="6.25E-2"/>
  </r>
  <r>
    <x v="8"/>
    <x v="0"/>
    <s v="TIRANA"/>
    <m/>
    <m/>
    <m/>
    <m/>
    <s v=""/>
    <n v="244"/>
    <n v="201"/>
    <n v="123"/>
    <n v="0.61194029850746268"/>
    <n v="3"/>
    <n v="40"/>
    <n v="0.16393442622950818"/>
    <n v="244"/>
    <n v="204"/>
    <n v="40"/>
    <n v="0.16393442622950818"/>
  </r>
  <r>
    <x v="8"/>
    <x v="1"/>
    <s v="ALGIERS"/>
    <m/>
    <m/>
    <m/>
    <m/>
    <s v=""/>
    <n v="2692"/>
    <n v="1018"/>
    <n v="161"/>
    <n v="0.15815324165029471"/>
    <m/>
    <n v="1674"/>
    <n v="0.62184249628528976"/>
    <n v="2692"/>
    <n v="1018"/>
    <n v="1674"/>
    <n v="0.62184249628528976"/>
  </r>
  <r>
    <x v="8"/>
    <x v="2"/>
    <s v="BUENOS AIRES"/>
    <m/>
    <m/>
    <m/>
    <m/>
    <s v=""/>
    <n v="21"/>
    <n v="18"/>
    <n v="9"/>
    <n v="0.5"/>
    <n v="1"/>
    <n v="2"/>
    <n v="9.5238095238095233E-2"/>
    <n v="21"/>
    <n v="19"/>
    <n v="2"/>
    <n v="9.5238095238095233E-2"/>
  </r>
  <r>
    <x v="8"/>
    <x v="85"/>
    <s v="YEREVAN"/>
    <m/>
    <m/>
    <m/>
    <m/>
    <s v=""/>
    <n v="13535"/>
    <n v="11978"/>
    <n v="2882"/>
    <n v="0.24060778093170812"/>
    <n v="7"/>
    <n v="1550"/>
    <n v="0.11451791651274473"/>
    <n v="13535"/>
    <n v="11985"/>
    <n v="1550"/>
    <n v="0.11451791651274473"/>
  </r>
  <r>
    <x v="8"/>
    <x v="3"/>
    <s v="ADELAIDE"/>
    <m/>
    <m/>
    <m/>
    <m/>
    <s v=""/>
    <n v="188"/>
    <n v="187"/>
    <n v="18"/>
    <n v="9.6256684491978606E-2"/>
    <m/>
    <n v="1"/>
    <n v="5.3191489361702126E-3"/>
    <n v="188"/>
    <n v="187"/>
    <n v="1"/>
    <n v="5.3191489361702126E-3"/>
  </r>
  <r>
    <x v="8"/>
    <x v="3"/>
    <s v="CANBERRA"/>
    <m/>
    <m/>
    <m/>
    <m/>
    <s v=""/>
    <n v="50"/>
    <n v="48"/>
    <n v="39"/>
    <n v="0.8125"/>
    <m/>
    <n v="2"/>
    <n v="0.04"/>
    <n v="50"/>
    <n v="48"/>
    <n v="2"/>
    <n v="0.04"/>
  </r>
  <r>
    <x v="8"/>
    <x v="3"/>
    <s v="MELBOURNE"/>
    <m/>
    <m/>
    <m/>
    <m/>
    <s v=""/>
    <n v="858"/>
    <n v="858"/>
    <n v="73"/>
    <n v="8.5081585081585087E-2"/>
    <m/>
    <n v="0"/>
    <n v="0"/>
    <n v="858"/>
    <n v="858"/>
    <s v=""/>
    <s v=""/>
  </r>
  <r>
    <x v="8"/>
    <x v="3"/>
    <s v="PERTH"/>
    <m/>
    <m/>
    <m/>
    <m/>
    <s v=""/>
    <n v="351"/>
    <n v="351"/>
    <n v="75"/>
    <n v="0.21367521367521367"/>
    <m/>
    <n v="0"/>
    <n v="0"/>
    <n v="351"/>
    <n v="351"/>
    <s v=""/>
    <s v=""/>
  </r>
  <r>
    <x v="8"/>
    <x v="3"/>
    <s v="SYDNEY"/>
    <m/>
    <m/>
    <m/>
    <m/>
    <s v=""/>
    <n v="527"/>
    <n v="523"/>
    <n v="325"/>
    <n v="0.62141491395793502"/>
    <m/>
    <n v="4"/>
    <n v="7.5901328273244783E-3"/>
    <n v="527"/>
    <n v="523"/>
    <n v="4"/>
    <n v="7.5901328273244783E-3"/>
  </r>
  <r>
    <x v="8"/>
    <x v="4"/>
    <s v="BAKU"/>
    <m/>
    <m/>
    <m/>
    <m/>
    <s v=""/>
    <n v="970"/>
    <n v="753"/>
    <n v="184"/>
    <n v="0.24435590969455512"/>
    <n v="1"/>
    <n v="216"/>
    <n v="0.22268041237113403"/>
    <n v="970"/>
    <n v="754"/>
    <n v="216"/>
    <n v="0.22268041237113403"/>
  </r>
  <r>
    <x v="8"/>
    <x v="60"/>
    <s v="BRUSSELS"/>
    <m/>
    <m/>
    <m/>
    <m/>
    <s v=""/>
    <n v="3"/>
    <n v="3"/>
    <n v="3"/>
    <n v="1"/>
    <m/>
    <n v="0"/>
    <n v="0"/>
    <n v="3"/>
    <n v="3"/>
    <s v=""/>
    <s v=""/>
  </r>
  <r>
    <x v="8"/>
    <x v="5"/>
    <s v="SARAJEVO"/>
    <m/>
    <m/>
    <m/>
    <m/>
    <s v=""/>
    <n v="58"/>
    <n v="36"/>
    <n v="9"/>
    <n v="0.25"/>
    <n v="6"/>
    <n v="16"/>
    <n v="0.27586206896551724"/>
    <n v="58"/>
    <n v="42"/>
    <n v="16"/>
    <n v="0.27586206896551724"/>
  </r>
  <r>
    <x v="8"/>
    <x v="6"/>
    <s v="BRASILIA"/>
    <m/>
    <m/>
    <m/>
    <m/>
    <s v=""/>
    <n v="7"/>
    <n v="7"/>
    <n v="6"/>
    <n v="0.8571428571428571"/>
    <m/>
    <n v="0"/>
    <n v="0"/>
    <n v="7"/>
    <n v="7"/>
    <s v=""/>
    <s v=""/>
  </r>
  <r>
    <x v="8"/>
    <x v="6"/>
    <s v="SAO PAULO"/>
    <m/>
    <m/>
    <m/>
    <m/>
    <s v=""/>
    <n v="16"/>
    <n v="13"/>
    <n v="10"/>
    <n v="0.76923076923076927"/>
    <m/>
    <n v="3"/>
    <n v="0.1875"/>
    <n v="16"/>
    <n v="13"/>
    <n v="3"/>
    <n v="0.1875"/>
  </r>
  <r>
    <x v="8"/>
    <x v="7"/>
    <s v="SOFIA"/>
    <m/>
    <m/>
    <m/>
    <m/>
    <s v=""/>
    <n v="1103"/>
    <n v="1045"/>
    <n v="907"/>
    <n v="0.86794258373205746"/>
    <n v="26"/>
    <n v="32"/>
    <n v="2.9011786038077969E-2"/>
    <n v="1103"/>
    <n v="1071"/>
    <n v="32"/>
    <n v="2.9011786038077969E-2"/>
  </r>
  <r>
    <x v="8"/>
    <x v="8"/>
    <s v="MONTREAL"/>
    <m/>
    <m/>
    <m/>
    <m/>
    <s v=""/>
    <n v="240"/>
    <n v="226"/>
    <n v="187"/>
    <n v="0.82743362831858402"/>
    <m/>
    <n v="14"/>
    <n v="5.8333333333333334E-2"/>
    <n v="240"/>
    <n v="226"/>
    <n v="14"/>
    <n v="5.8333333333333334E-2"/>
  </r>
  <r>
    <x v="8"/>
    <x v="8"/>
    <s v="OTTAWA"/>
    <m/>
    <m/>
    <m/>
    <m/>
    <s v=""/>
    <n v="62"/>
    <n v="62"/>
    <n v="42"/>
    <n v="0.67741935483870963"/>
    <m/>
    <n v="0"/>
    <n v="0"/>
    <n v="62"/>
    <n v="62"/>
    <s v=""/>
    <s v=""/>
  </r>
  <r>
    <x v="8"/>
    <x v="8"/>
    <s v="TORONTO"/>
    <m/>
    <m/>
    <m/>
    <m/>
    <s v=""/>
    <n v="628"/>
    <n v="603"/>
    <n v="263"/>
    <n v="0.4361525704809287"/>
    <n v="1"/>
    <n v="24"/>
    <n v="3.8216560509554139E-2"/>
    <n v="628"/>
    <n v="604"/>
    <n v="24"/>
    <n v="3.8216560509554139E-2"/>
  </r>
  <r>
    <x v="8"/>
    <x v="8"/>
    <s v="VANCOUVER"/>
    <m/>
    <m/>
    <m/>
    <m/>
    <s v=""/>
    <n v="163"/>
    <n v="160"/>
    <n v="30"/>
    <n v="0.1875"/>
    <m/>
    <n v="3"/>
    <n v="1.8404907975460124E-2"/>
    <n v="163"/>
    <n v="160"/>
    <n v="3"/>
    <n v="1.8404907975460124E-2"/>
  </r>
  <r>
    <x v="8"/>
    <x v="9"/>
    <s v="SANTIAGO DE CHILE"/>
    <m/>
    <m/>
    <m/>
    <m/>
    <s v=""/>
    <n v="20"/>
    <n v="20"/>
    <n v="10"/>
    <n v="0.5"/>
    <m/>
    <n v="0"/>
    <n v="0"/>
    <n v="20"/>
    <n v="20"/>
    <s v=""/>
    <s v=""/>
  </r>
  <r>
    <x v="8"/>
    <x v="10"/>
    <s v="BEIJING"/>
    <m/>
    <m/>
    <m/>
    <m/>
    <s v=""/>
    <n v="38042"/>
    <n v="34947"/>
    <n v="1564"/>
    <n v="4.4753483846968263E-2"/>
    <n v="2"/>
    <n v="3093"/>
    <n v="8.1304873560801225E-2"/>
    <n v="38042"/>
    <n v="34949"/>
    <n v="3093"/>
    <n v="8.1304873560801225E-2"/>
  </r>
  <r>
    <x v="8"/>
    <x v="10"/>
    <s v="GUANGZHOU (CANTON)"/>
    <m/>
    <m/>
    <m/>
    <m/>
    <s v=""/>
    <n v="20095"/>
    <n v="19316"/>
    <n v="2254"/>
    <n v="0.11669082625802443"/>
    <n v="1"/>
    <n v="778"/>
    <n v="3.871609853197313E-2"/>
    <n v="20095"/>
    <n v="19317"/>
    <n v="778"/>
    <n v="3.871609853197313E-2"/>
  </r>
  <r>
    <x v="8"/>
    <x v="10"/>
    <s v="SHANGHAI"/>
    <m/>
    <m/>
    <m/>
    <m/>
    <s v=""/>
    <n v="42719"/>
    <n v="41996"/>
    <n v="3935"/>
    <n v="9.3699399942851702E-2"/>
    <m/>
    <n v="723"/>
    <n v="1.6924553477375405E-2"/>
    <n v="42719"/>
    <n v="41996"/>
    <n v="723"/>
    <n v="1.6924553477375405E-2"/>
  </r>
  <r>
    <x v="8"/>
    <x v="64"/>
    <s v="KINSHASA"/>
    <m/>
    <m/>
    <m/>
    <m/>
    <s v=""/>
    <n v="750"/>
    <n v="311"/>
    <n v="87"/>
    <n v="0.27974276527331188"/>
    <n v="5"/>
    <n v="434"/>
    <n v="0.57866666666666666"/>
    <n v="750"/>
    <n v="316"/>
    <n v="434"/>
    <n v="0.57866666666666666"/>
  </r>
  <r>
    <x v="8"/>
    <x v="12"/>
    <s v="ZAGREB"/>
    <m/>
    <m/>
    <m/>
    <m/>
    <s v=""/>
    <n v="16"/>
    <n v="13"/>
    <n v="14"/>
    <n v="1.0769230769230769"/>
    <n v="3"/>
    <n v="0"/>
    <n v="0"/>
    <n v="16"/>
    <n v="16"/>
    <s v=""/>
    <s v=""/>
  </r>
  <r>
    <x v="8"/>
    <x v="13"/>
    <s v="HAVANA"/>
    <m/>
    <m/>
    <m/>
    <m/>
    <s v=""/>
    <n v="257"/>
    <n v="242"/>
    <n v="133"/>
    <n v="0.54958677685950408"/>
    <m/>
    <n v="15"/>
    <n v="5.8365758754863814E-2"/>
    <n v="257"/>
    <n v="242"/>
    <n v="15"/>
    <n v="5.8365758754863814E-2"/>
  </r>
  <r>
    <x v="8"/>
    <x v="14"/>
    <s v="NICOSIA"/>
    <m/>
    <m/>
    <m/>
    <m/>
    <s v=""/>
    <n v="1299"/>
    <n v="1078"/>
    <n v="484"/>
    <n v="0.44897959183673469"/>
    <n v="19"/>
    <n v="202"/>
    <n v="0.15550423402617397"/>
    <n v="1299"/>
    <n v="1097"/>
    <n v="202"/>
    <n v="0.15550423402617397"/>
  </r>
  <r>
    <x v="8"/>
    <x v="15"/>
    <s v="ALEXANDRIA"/>
    <m/>
    <m/>
    <m/>
    <m/>
    <s v=""/>
    <n v="3210"/>
    <n v="2873"/>
    <n v="1633"/>
    <n v="0.56839540549947787"/>
    <m/>
    <n v="337"/>
    <n v="0.10498442367601246"/>
    <n v="3210"/>
    <n v="2873"/>
    <n v="337"/>
    <n v="0.10498442367601246"/>
  </r>
  <r>
    <x v="8"/>
    <x v="15"/>
    <s v="CAIRO"/>
    <m/>
    <m/>
    <m/>
    <m/>
    <s v=""/>
    <n v="6606"/>
    <n v="5443"/>
    <n v="1502"/>
    <n v="0.27595076244717986"/>
    <n v="106"/>
    <n v="1057"/>
    <n v="0.16000605510142296"/>
    <n v="6606"/>
    <n v="5549"/>
    <n v="1057"/>
    <n v="0.16000605510142296"/>
  </r>
  <r>
    <x v="8"/>
    <x v="16"/>
    <s v="ADDIS ABEBA"/>
    <m/>
    <m/>
    <m/>
    <m/>
    <s v=""/>
    <n v="377"/>
    <n v="230"/>
    <n v="50"/>
    <n v="0.21739130434782608"/>
    <n v="21"/>
    <n v="126"/>
    <n v="0.33421750663129973"/>
    <n v="377"/>
    <n v="251"/>
    <n v="126"/>
    <n v="0.33421750663129973"/>
  </r>
  <r>
    <x v="8"/>
    <x v="68"/>
    <s v="PARIS"/>
    <m/>
    <m/>
    <m/>
    <m/>
    <s v=""/>
    <n v="12"/>
    <n v="7"/>
    <n v="3"/>
    <n v="0.42857142857142855"/>
    <n v="5"/>
    <n v="0"/>
    <n v="0"/>
    <n v="12"/>
    <n v="12"/>
    <s v=""/>
    <s v=""/>
  </r>
  <r>
    <x v="8"/>
    <x v="87"/>
    <s v="TBILISSI"/>
    <m/>
    <m/>
    <m/>
    <m/>
    <s v=""/>
    <n v="69"/>
    <n v="41"/>
    <n v="17"/>
    <n v="0.41463414634146339"/>
    <n v="3"/>
    <n v="25"/>
    <n v="0.36231884057971014"/>
    <n v="69"/>
    <n v="44"/>
    <n v="25"/>
    <n v="0.36231884057971014"/>
  </r>
  <r>
    <x v="8"/>
    <x v="17"/>
    <s v="STUTTGART"/>
    <m/>
    <m/>
    <m/>
    <m/>
    <s v=""/>
    <n v="2"/>
    <n v="2"/>
    <n v="0"/>
    <n v="0"/>
    <m/>
    <n v="0"/>
    <n v="0"/>
    <n v="2"/>
    <n v="2"/>
    <s v=""/>
    <s v=""/>
  </r>
  <r>
    <x v="8"/>
    <x v="18"/>
    <s v="HONG KONG"/>
    <m/>
    <m/>
    <m/>
    <m/>
    <s v=""/>
    <n v="617"/>
    <n v="615"/>
    <n v="606"/>
    <n v="0.98536585365853657"/>
    <n v="1"/>
    <n v="1"/>
    <n v="1.6207455429497568E-3"/>
    <n v="617"/>
    <n v="616"/>
    <n v="1"/>
    <n v="1.6207455429497568E-3"/>
  </r>
  <r>
    <x v="8"/>
    <x v="19"/>
    <s v="NEW DELHI"/>
    <m/>
    <m/>
    <m/>
    <m/>
    <s v=""/>
    <n v="45341"/>
    <n v="40112"/>
    <n v="40107"/>
    <n v="0.99987534902273634"/>
    <n v="12"/>
    <n v="5217"/>
    <n v="0.11506142343574248"/>
    <n v="45341"/>
    <n v="40124"/>
    <n v="5217"/>
    <n v="0.11506142343574248"/>
  </r>
  <r>
    <x v="8"/>
    <x v="20"/>
    <s v="JAKARTA"/>
    <m/>
    <m/>
    <m/>
    <m/>
    <s v=""/>
    <n v="4234"/>
    <n v="4211"/>
    <n v="2761"/>
    <n v="0.65566373782949416"/>
    <m/>
    <n v="23"/>
    <n v="5.43221539914974E-3"/>
    <n v="4234"/>
    <n v="4211"/>
    <n v="23"/>
    <n v="5.43221539914974E-3"/>
  </r>
  <r>
    <x v="8"/>
    <x v="21"/>
    <s v="TEHERAN"/>
    <m/>
    <m/>
    <m/>
    <m/>
    <s v=""/>
    <n v="8113"/>
    <n v="4032"/>
    <n v="501"/>
    <n v="0.12425595238095238"/>
    <n v="1"/>
    <n v="4080"/>
    <n v="0.50289658572661156"/>
    <n v="8113"/>
    <n v="4033"/>
    <n v="4080"/>
    <n v="0.50289658572661156"/>
  </r>
  <r>
    <x v="8"/>
    <x v="89"/>
    <s v="BAGHDAD"/>
    <m/>
    <m/>
    <m/>
    <m/>
    <s v=""/>
    <n v="1455"/>
    <n v="923"/>
    <n v="286"/>
    <n v="0.30985915492957744"/>
    <n v="69"/>
    <n v="463"/>
    <n v="0.31821305841924397"/>
    <n v="1455"/>
    <n v="992"/>
    <n v="463"/>
    <n v="0.31821305841924397"/>
  </r>
  <r>
    <x v="8"/>
    <x v="22"/>
    <s v="DUBLIN"/>
    <m/>
    <m/>
    <m/>
    <m/>
    <s v=""/>
    <n v="435"/>
    <n v="432"/>
    <n v="55"/>
    <n v="0.12731481481481483"/>
    <n v="1"/>
    <n v="2"/>
    <n v="4.5977011494252873E-3"/>
    <n v="435"/>
    <n v="433"/>
    <n v="2"/>
    <n v="4.5977011494252873E-3"/>
  </r>
  <r>
    <x v="8"/>
    <x v="23"/>
    <s v="JERUSALEM"/>
    <m/>
    <m/>
    <m/>
    <m/>
    <s v=""/>
    <n v="1968"/>
    <n v="1752"/>
    <n v="555"/>
    <n v="0.31678082191780821"/>
    <n v="7"/>
    <n v="209"/>
    <n v="0.10619918699186992"/>
    <n v="1968"/>
    <n v="1759"/>
    <n v="209"/>
    <n v="0.10619918699186992"/>
  </r>
  <r>
    <x v="8"/>
    <x v="23"/>
    <s v="TEL AVIV"/>
    <m/>
    <m/>
    <m/>
    <m/>
    <s v=""/>
    <n v="426"/>
    <n v="422"/>
    <n v="30"/>
    <n v="7.1090047393364927E-2"/>
    <n v="1"/>
    <n v="3"/>
    <n v="7.0422535211267607E-3"/>
    <n v="426"/>
    <n v="423"/>
    <n v="3"/>
    <n v="7.0422535211267607E-3"/>
  </r>
  <r>
    <x v="8"/>
    <x v="71"/>
    <s v="ROME"/>
    <m/>
    <m/>
    <m/>
    <m/>
    <s v=""/>
    <n v="50"/>
    <n v="44"/>
    <n v="13"/>
    <n v="0.29545454545454547"/>
    <m/>
    <n v="6"/>
    <n v="0.12"/>
    <n v="50"/>
    <n v="44"/>
    <n v="6"/>
    <n v="0.12"/>
  </r>
  <r>
    <x v="8"/>
    <x v="24"/>
    <s v="TOKYO"/>
    <m/>
    <m/>
    <m/>
    <m/>
    <s v=""/>
    <n v="408"/>
    <n v="398"/>
    <n v="171"/>
    <n v="0.42964824120603012"/>
    <m/>
    <n v="10"/>
    <n v="2.4509803921568627E-2"/>
    <n v="408"/>
    <n v="398"/>
    <n v="10"/>
    <n v="2.4509803921568627E-2"/>
  </r>
  <r>
    <x v="8"/>
    <x v="25"/>
    <s v="AMMAN"/>
    <m/>
    <m/>
    <m/>
    <m/>
    <s v=""/>
    <n v="4631"/>
    <n v="3434"/>
    <n v="1734"/>
    <n v="0.50495049504950495"/>
    <n v="13"/>
    <n v="1184"/>
    <n v="0.25566832217663571"/>
    <n v="4631"/>
    <n v="3447"/>
    <n v="1184"/>
    <n v="0.25566832217663571"/>
  </r>
  <r>
    <x v="8"/>
    <x v="26"/>
    <s v="ASTANA"/>
    <m/>
    <m/>
    <m/>
    <m/>
    <s v=""/>
    <n v="6373"/>
    <n v="6242"/>
    <n v="1577"/>
    <n v="0.25264338353091959"/>
    <n v="12"/>
    <n v="119"/>
    <n v="1.867252471363565E-2"/>
    <n v="6373"/>
    <n v="6254"/>
    <n v="119"/>
    <n v="1.867252471363565E-2"/>
  </r>
  <r>
    <x v="8"/>
    <x v="27"/>
    <s v="NAIROBI"/>
    <m/>
    <m/>
    <m/>
    <m/>
    <s v=""/>
    <n v="1933"/>
    <n v="1615"/>
    <n v="509"/>
    <n v="0.31517027863777092"/>
    <m/>
    <n v="318"/>
    <n v="0.1645111226073461"/>
    <n v="1933"/>
    <n v="1615"/>
    <n v="318"/>
    <n v="0.1645111226073461"/>
  </r>
  <r>
    <x v="8"/>
    <x v="103"/>
    <s v="PRISTINA"/>
    <m/>
    <m/>
    <m/>
    <m/>
    <s v=""/>
    <n v="6922"/>
    <n v="314"/>
    <n v="4649"/>
    <n v="14.805732484076433"/>
    <n v="6039"/>
    <n v="569"/>
    <n v="8.2201675816238079E-2"/>
    <n v="6922"/>
    <n v="6353"/>
    <n v="569"/>
    <n v="8.2201675816238079E-2"/>
  </r>
  <r>
    <x v="8"/>
    <x v="28"/>
    <s v="KUWAIT"/>
    <m/>
    <m/>
    <m/>
    <m/>
    <s v=""/>
    <n v="4151"/>
    <n v="2646"/>
    <n v="2425"/>
    <n v="0.91647770219198788"/>
    <n v="5"/>
    <n v="1500"/>
    <n v="0.36135870874488074"/>
    <n v="4151"/>
    <n v="2651"/>
    <n v="1500"/>
    <n v="0.36135870874488074"/>
  </r>
  <r>
    <x v="8"/>
    <x v="29"/>
    <s v="BEIRUT"/>
    <n v="1"/>
    <m/>
    <m/>
    <n v="1"/>
    <n v="1"/>
    <n v="17862"/>
    <n v="16349"/>
    <n v="15308"/>
    <n v="0.9363263808183987"/>
    <n v="114"/>
    <n v="1399"/>
    <n v="7.8322696226626354E-2"/>
    <n v="17863"/>
    <n v="16463"/>
    <n v="1400"/>
    <n v="7.8374293231819964E-2"/>
  </r>
  <r>
    <x v="8"/>
    <x v="31"/>
    <s v="MEXICO CITY"/>
    <m/>
    <m/>
    <m/>
    <m/>
    <s v=""/>
    <n v="18"/>
    <n v="17"/>
    <n v="9"/>
    <n v="0.52941176470588236"/>
    <m/>
    <n v="1"/>
    <n v="5.5555555555555552E-2"/>
    <n v="18"/>
    <n v="17"/>
    <n v="1"/>
    <n v="5.5555555555555552E-2"/>
  </r>
  <r>
    <x v="8"/>
    <x v="151"/>
    <s v="PODGORICA"/>
    <m/>
    <m/>
    <m/>
    <m/>
    <s v=""/>
    <n v="89"/>
    <n v="86"/>
    <n v="76"/>
    <n v="0.88372093023255816"/>
    <m/>
    <n v="3"/>
    <n v="3.3707865168539325E-2"/>
    <n v="89"/>
    <n v="86"/>
    <n v="3"/>
    <n v="3.3707865168539325E-2"/>
  </r>
  <r>
    <x v="8"/>
    <x v="32"/>
    <s v="CASABLANCA"/>
    <m/>
    <m/>
    <m/>
    <m/>
    <s v=""/>
    <n v="159"/>
    <n v="124"/>
    <n v="23"/>
    <n v="0.18548387096774194"/>
    <m/>
    <n v="35"/>
    <n v="0.22012578616352202"/>
    <n v="159"/>
    <n v="124"/>
    <n v="35"/>
    <n v="0.22012578616352202"/>
  </r>
  <r>
    <x v="8"/>
    <x v="32"/>
    <s v="RABAT"/>
    <m/>
    <m/>
    <m/>
    <m/>
    <s v=""/>
    <n v="451"/>
    <n v="347"/>
    <n v="69"/>
    <n v="0.19884726224783861"/>
    <n v="3"/>
    <n v="101"/>
    <n v="0.22394678492239467"/>
    <n v="451"/>
    <n v="350"/>
    <n v="101"/>
    <n v="0.22394678492239467"/>
  </r>
  <r>
    <x v="8"/>
    <x v="33"/>
    <s v="ABUJA"/>
    <m/>
    <m/>
    <m/>
    <m/>
    <s v=""/>
    <n v="524"/>
    <n v="235"/>
    <n v="92"/>
    <n v="0.39148936170212767"/>
    <m/>
    <n v="289"/>
    <n v="0.55152671755725191"/>
    <n v="524"/>
    <n v="235"/>
    <n v="289"/>
    <n v="0.55152671755725191"/>
  </r>
  <r>
    <x v="8"/>
    <x v="34"/>
    <s v="BITOLA"/>
    <m/>
    <m/>
    <m/>
    <m/>
    <s v=""/>
    <n v="44"/>
    <n v="37"/>
    <n v="20"/>
    <n v="0.54054054054054057"/>
    <m/>
    <n v="7"/>
    <n v="0.15909090909090909"/>
    <n v="44"/>
    <n v="37"/>
    <n v="7"/>
    <n v="0.15909090909090909"/>
  </r>
  <r>
    <x v="8"/>
    <x v="34"/>
    <s v="SKOPJE"/>
    <m/>
    <m/>
    <m/>
    <m/>
    <s v=""/>
    <n v="721"/>
    <n v="597"/>
    <n v="488"/>
    <n v="0.81742043551088772"/>
    <n v="89"/>
    <n v="35"/>
    <n v="4.8543689320388349E-2"/>
    <n v="721"/>
    <n v="686"/>
    <n v="35"/>
    <n v="4.8543689320388349E-2"/>
  </r>
  <r>
    <x v="8"/>
    <x v="35"/>
    <s v="ISLAMABAD"/>
    <m/>
    <m/>
    <m/>
    <m/>
    <s v=""/>
    <n v="734"/>
    <n v="405"/>
    <n v="70"/>
    <n v="0.1728395061728395"/>
    <n v="18"/>
    <n v="311"/>
    <n v="0.42370572207084467"/>
    <n v="734"/>
    <n v="423"/>
    <n v="311"/>
    <n v="0.42370572207084467"/>
  </r>
  <r>
    <x v="8"/>
    <x v="36"/>
    <s v="LIMA"/>
    <m/>
    <m/>
    <m/>
    <m/>
    <s v=""/>
    <n v="3"/>
    <n v="3"/>
    <n v="1"/>
    <n v="0.33333333333333331"/>
    <m/>
    <n v="0"/>
    <n v="0"/>
    <n v="3"/>
    <n v="3"/>
    <s v=""/>
    <s v=""/>
  </r>
  <r>
    <x v="8"/>
    <x v="37"/>
    <s v="MANILA"/>
    <m/>
    <m/>
    <m/>
    <m/>
    <s v=""/>
    <n v="4447"/>
    <n v="4149"/>
    <n v="1873"/>
    <n v="0.45143408050132561"/>
    <n v="1"/>
    <n v="297"/>
    <n v="6.6786597706318868E-2"/>
    <n v="4447"/>
    <n v="4150"/>
    <n v="297"/>
    <n v="6.6786597706318868E-2"/>
  </r>
  <r>
    <x v="8"/>
    <x v="75"/>
    <s v="WARSAW"/>
    <m/>
    <m/>
    <m/>
    <m/>
    <s v=""/>
    <n v="2"/>
    <n v="2"/>
    <n v="0"/>
    <n v="0"/>
    <m/>
    <n v="0"/>
    <n v="0"/>
    <n v="2"/>
    <n v="2"/>
    <s v=""/>
    <s v=""/>
  </r>
  <r>
    <x v="8"/>
    <x v="77"/>
    <s v="DOHA"/>
    <m/>
    <m/>
    <m/>
    <m/>
    <s v=""/>
    <n v="2499"/>
    <n v="2185"/>
    <n v="1098"/>
    <n v="0.50251716247139588"/>
    <n v="65"/>
    <n v="249"/>
    <n v="9.9639855942376954E-2"/>
    <n v="2499"/>
    <n v="2250"/>
    <n v="249"/>
    <n v="9.9639855942376954E-2"/>
  </r>
  <r>
    <x v="8"/>
    <x v="38"/>
    <s v="BUCHAREST"/>
    <m/>
    <m/>
    <m/>
    <m/>
    <s v=""/>
    <n v="434"/>
    <n v="413"/>
    <n v="247"/>
    <n v="0.59806295399515741"/>
    <n v="3"/>
    <n v="18"/>
    <n v="4.1474654377880185E-2"/>
    <n v="434"/>
    <n v="416"/>
    <n v="18"/>
    <n v="4.1474654377880185E-2"/>
  </r>
  <r>
    <x v="8"/>
    <x v="39"/>
    <s v="MOSCOW"/>
    <m/>
    <m/>
    <m/>
    <m/>
    <s v=""/>
    <n v="350542"/>
    <n v="346332"/>
    <n v="311390"/>
    <n v="0.89910837000334942"/>
    <n v="8"/>
    <n v="4202"/>
    <n v="1.1987151325661404E-2"/>
    <n v="350542"/>
    <n v="346340"/>
    <n v="4202"/>
    <n v="1.1987151325661404E-2"/>
  </r>
  <r>
    <x v="8"/>
    <x v="39"/>
    <s v="NOVOROSSIISK"/>
    <m/>
    <m/>
    <m/>
    <m/>
    <s v=""/>
    <n v="24541"/>
    <n v="23967"/>
    <n v="11980"/>
    <n v="0.49985396586973757"/>
    <n v="29"/>
    <n v="545"/>
    <n v="2.2207733996169675E-2"/>
    <n v="24541"/>
    <n v="23996"/>
    <n v="545"/>
    <n v="2.2207733996169675E-2"/>
  </r>
  <r>
    <x v="8"/>
    <x v="39"/>
    <s v="ST. PETERSBURG"/>
    <m/>
    <m/>
    <m/>
    <m/>
    <s v=""/>
    <n v="32205"/>
    <n v="32136"/>
    <n v="29740"/>
    <n v="0.92544187204381378"/>
    <n v="1"/>
    <n v="68"/>
    <n v="2.1114733736997361E-3"/>
    <n v="32205"/>
    <n v="32137"/>
    <n v="68"/>
    <n v="2.1114733736997361E-3"/>
  </r>
  <r>
    <x v="8"/>
    <x v="40"/>
    <s v="JEDDAH"/>
    <m/>
    <m/>
    <m/>
    <m/>
    <s v=""/>
    <n v="4709"/>
    <n v="4105"/>
    <n v="3631"/>
    <n v="0.88453105968331303"/>
    <n v="1"/>
    <n v="603"/>
    <n v="0.12805266510936505"/>
    <n v="4709"/>
    <n v="4106"/>
    <n v="603"/>
    <n v="0.12805266510936505"/>
  </r>
  <r>
    <x v="8"/>
    <x v="40"/>
    <s v="RIYADH"/>
    <m/>
    <m/>
    <m/>
    <m/>
    <s v=""/>
    <n v="6024"/>
    <n v="5463"/>
    <n v="4578"/>
    <n v="0.83800109829763869"/>
    <n v="7"/>
    <n v="554"/>
    <n v="9.1965471447543162E-2"/>
    <n v="6024"/>
    <n v="5470"/>
    <n v="554"/>
    <n v="9.1965471447543162E-2"/>
  </r>
  <r>
    <x v="8"/>
    <x v="42"/>
    <s v="BELGRADE"/>
    <m/>
    <m/>
    <m/>
    <m/>
    <s v=""/>
    <n v="216"/>
    <n v="210"/>
    <n v="212"/>
    <n v="1.0095238095238095"/>
    <n v="6"/>
    <n v="0"/>
    <n v="0"/>
    <n v="216"/>
    <n v="216"/>
    <s v=""/>
    <s v=""/>
  </r>
  <r>
    <x v="8"/>
    <x v="79"/>
    <s v="SINGAPORE"/>
    <m/>
    <m/>
    <m/>
    <m/>
    <s v=""/>
    <n v="62"/>
    <n v="61"/>
    <n v="31"/>
    <n v="0.50819672131147542"/>
    <m/>
    <n v="1"/>
    <n v="1.6129032258064516E-2"/>
    <n v="62"/>
    <n v="61"/>
    <n v="1"/>
    <n v="1.6129032258064516E-2"/>
  </r>
  <r>
    <x v="8"/>
    <x v="45"/>
    <s v="CAPE TOWN"/>
    <m/>
    <m/>
    <m/>
    <m/>
    <s v=""/>
    <n v="5144"/>
    <n v="4974"/>
    <n v="4959"/>
    <n v="0.99698431845597102"/>
    <m/>
    <n v="170"/>
    <n v="3.3048211508553652E-2"/>
    <n v="5144"/>
    <n v="4974"/>
    <n v="170"/>
    <n v="3.3048211508553652E-2"/>
  </r>
  <r>
    <x v="8"/>
    <x v="45"/>
    <s v="JOHANNESBURG"/>
    <m/>
    <m/>
    <m/>
    <m/>
    <s v=""/>
    <n v="7561"/>
    <n v="7260"/>
    <n v="3609"/>
    <n v="0.4971074380165289"/>
    <n v="1"/>
    <n v="300"/>
    <n v="3.9677291363576249E-2"/>
    <n v="7561"/>
    <n v="7261"/>
    <n v="300"/>
    <n v="3.9677291363576249E-2"/>
  </r>
  <r>
    <x v="8"/>
    <x v="46"/>
    <s v="SEOUL"/>
    <m/>
    <m/>
    <m/>
    <m/>
    <s v=""/>
    <n v="89"/>
    <n v="82"/>
    <n v="11"/>
    <n v="0.13414634146341464"/>
    <m/>
    <n v="7"/>
    <n v="7.8651685393258425E-2"/>
    <n v="89"/>
    <n v="82"/>
    <n v="7"/>
    <n v="7.8651685393258425E-2"/>
  </r>
  <r>
    <x v="8"/>
    <x v="80"/>
    <s v="MADRID"/>
    <m/>
    <m/>
    <m/>
    <m/>
    <s v=""/>
    <n v="2"/>
    <n v="2"/>
    <n v="1"/>
    <n v="0.5"/>
    <m/>
    <n v="0"/>
    <n v="0"/>
    <n v="2"/>
    <n v="2"/>
    <s v=""/>
    <s v=""/>
  </r>
  <r>
    <x v="8"/>
    <x v="93"/>
    <s v="STOCKHOLM"/>
    <m/>
    <m/>
    <m/>
    <m/>
    <s v=""/>
    <n v="5"/>
    <n v="5"/>
    <n v="4"/>
    <n v="0.8"/>
    <m/>
    <n v="0"/>
    <n v="0"/>
    <n v="5"/>
    <n v="5"/>
    <s v=""/>
    <s v=""/>
  </r>
  <r>
    <x v="8"/>
    <x v="49"/>
    <s v="BANGKOK"/>
    <m/>
    <m/>
    <m/>
    <m/>
    <s v=""/>
    <n v="3685"/>
    <n v="3646"/>
    <n v="293"/>
    <n v="8.0362040592430059E-2"/>
    <m/>
    <n v="39"/>
    <n v="1.0583446404341926E-2"/>
    <n v="3685"/>
    <n v="3646"/>
    <n v="39"/>
    <n v="1.0583446404341926E-2"/>
  </r>
  <r>
    <x v="8"/>
    <x v="50"/>
    <s v="TUNIS"/>
    <m/>
    <m/>
    <m/>
    <m/>
    <s v=""/>
    <n v="1685"/>
    <n v="1343"/>
    <n v="462"/>
    <n v="0.34400595681310497"/>
    <n v="16"/>
    <n v="326"/>
    <n v="0.19347181008902078"/>
    <n v="1685"/>
    <n v="1359"/>
    <n v="326"/>
    <n v="0.19347181008902078"/>
  </r>
  <r>
    <x v="8"/>
    <x v="51"/>
    <s v="ANKARA"/>
    <m/>
    <m/>
    <m/>
    <m/>
    <s v=""/>
    <n v="6173"/>
    <n v="4505"/>
    <n v="2116"/>
    <n v="0.46970033296337405"/>
    <n v="23"/>
    <n v="1645"/>
    <n v="0.26648307144014255"/>
    <n v="6173"/>
    <n v="4528"/>
    <n v="1645"/>
    <n v="0.26648307144014255"/>
  </r>
  <r>
    <x v="8"/>
    <x v="51"/>
    <s v="EDIRNE"/>
    <m/>
    <m/>
    <m/>
    <m/>
    <s v=""/>
    <n v="19740"/>
    <n v="19443"/>
    <n v="19370"/>
    <n v="0.99624543537519927"/>
    <m/>
    <n v="297"/>
    <n v="1.5045592705167173E-2"/>
    <n v="19740"/>
    <n v="19443"/>
    <n v="297"/>
    <n v="1.5045592705167173E-2"/>
  </r>
  <r>
    <x v="8"/>
    <x v="51"/>
    <s v="ISTANBUL"/>
    <m/>
    <m/>
    <m/>
    <m/>
    <s v=""/>
    <n v="83435"/>
    <n v="80222"/>
    <n v="66719"/>
    <n v="0.83167958914013618"/>
    <n v="73"/>
    <n v="3140"/>
    <n v="3.7634086414574219E-2"/>
    <n v="83435"/>
    <n v="80295"/>
    <n v="3140"/>
    <n v="3.7634086414574219E-2"/>
  </r>
  <r>
    <x v="8"/>
    <x v="51"/>
    <s v="IZMIR"/>
    <m/>
    <m/>
    <m/>
    <m/>
    <s v=""/>
    <n v="34045"/>
    <n v="32950"/>
    <n v="30456"/>
    <n v="0.92430955993930197"/>
    <n v="11"/>
    <n v="1084"/>
    <n v="3.1840211484799527E-2"/>
    <n v="34045"/>
    <n v="32961"/>
    <n v="1084"/>
    <n v="3.1840211484799527E-2"/>
  </r>
  <r>
    <x v="8"/>
    <x v="52"/>
    <s v="KYIV"/>
    <m/>
    <m/>
    <m/>
    <m/>
    <s v=""/>
    <n v="1718"/>
    <n v="1641"/>
    <n v="870"/>
    <n v="0.53016453382084094"/>
    <n v="5"/>
    <n v="72"/>
    <n v="4.190919674039581E-2"/>
    <n v="1718"/>
    <n v="1646"/>
    <n v="72"/>
    <n v="4.190919674039581E-2"/>
  </r>
  <r>
    <x v="8"/>
    <x v="52"/>
    <s v="MARIUPOL"/>
    <m/>
    <m/>
    <m/>
    <m/>
    <s v=""/>
    <n v="251"/>
    <n v="234"/>
    <n v="91"/>
    <n v="0.3888888888888889"/>
    <m/>
    <n v="17"/>
    <n v="6.7729083665338641E-2"/>
    <n v="251"/>
    <n v="234"/>
    <n v="17"/>
    <n v="6.7729083665338641E-2"/>
  </r>
  <r>
    <x v="8"/>
    <x v="52"/>
    <s v="ODESA"/>
    <m/>
    <m/>
    <m/>
    <m/>
    <s v=""/>
    <n v="739"/>
    <n v="704"/>
    <n v="237"/>
    <n v="0.33664772727272729"/>
    <m/>
    <n v="35"/>
    <n v="4.7361299052774017E-2"/>
    <n v="739"/>
    <n v="704"/>
    <n v="35"/>
    <n v="4.7361299052774017E-2"/>
  </r>
  <r>
    <x v="8"/>
    <x v="53"/>
    <s v="ABU DHABI"/>
    <m/>
    <m/>
    <m/>
    <m/>
    <s v=""/>
    <n v="6739"/>
    <n v="4736"/>
    <n v="1411"/>
    <n v="0.29793074324324326"/>
    <n v="193"/>
    <n v="1810"/>
    <n v="0.26858584359697285"/>
    <n v="6739"/>
    <n v="4929"/>
    <n v="1810"/>
    <n v="0.26858584359697285"/>
  </r>
  <r>
    <x v="8"/>
    <x v="54"/>
    <s v="LONDON"/>
    <m/>
    <m/>
    <m/>
    <m/>
    <s v=""/>
    <n v="6271"/>
    <n v="6191"/>
    <n v="3786"/>
    <n v="0.61153287029559034"/>
    <n v="20"/>
    <n v="60"/>
    <n v="9.5678520172221334E-3"/>
    <n v="6271"/>
    <n v="6211"/>
    <n v="60"/>
    <n v="9.5678520172221334E-3"/>
  </r>
  <r>
    <x v="8"/>
    <x v="143"/>
    <s v="MONTEVIDEO"/>
    <m/>
    <m/>
    <m/>
    <m/>
    <s v=""/>
    <n v="2"/>
    <n v="2"/>
    <n v="0"/>
    <n v="0"/>
    <m/>
    <n v="0"/>
    <n v="0"/>
    <n v="2"/>
    <n v="2"/>
    <s v=""/>
    <s v=""/>
  </r>
  <r>
    <x v="8"/>
    <x v="55"/>
    <s v="ATLANTA, GA"/>
    <m/>
    <m/>
    <m/>
    <m/>
    <s v=""/>
    <n v="185"/>
    <n v="162"/>
    <n v="37"/>
    <n v="0.22839506172839505"/>
    <n v="10"/>
    <n v="13"/>
    <n v="7.0270270270270274E-2"/>
    <n v="185"/>
    <n v="172"/>
    <n v="13"/>
    <n v="7.0270270270270274E-2"/>
  </r>
  <r>
    <x v="8"/>
    <x v="55"/>
    <s v="BOSTON, MA"/>
    <m/>
    <m/>
    <m/>
    <m/>
    <s v=""/>
    <n v="653"/>
    <n v="648"/>
    <n v="613"/>
    <n v="0.94598765432098764"/>
    <n v="5"/>
    <n v="0"/>
    <n v="0"/>
    <n v="653"/>
    <n v="653"/>
    <s v=""/>
    <s v=""/>
  </r>
  <r>
    <x v="8"/>
    <x v="55"/>
    <s v="CHICAGO, IL"/>
    <m/>
    <m/>
    <m/>
    <m/>
    <s v=""/>
    <n v="609"/>
    <n v="596"/>
    <n v="601"/>
    <n v="1.0083892617449663"/>
    <n v="8"/>
    <n v="5"/>
    <n v="8.2101806239737278E-3"/>
    <n v="609"/>
    <n v="604"/>
    <n v="5"/>
    <n v="8.2101806239737278E-3"/>
  </r>
  <r>
    <x v="8"/>
    <x v="55"/>
    <s v="HOUSTON, TX"/>
    <m/>
    <m/>
    <m/>
    <m/>
    <s v=""/>
    <n v="585"/>
    <n v="571"/>
    <n v="577"/>
    <n v="1.0105078809106831"/>
    <n v="9"/>
    <n v="5"/>
    <n v="8.5470085470085479E-3"/>
    <n v="585"/>
    <n v="580"/>
    <n v="5"/>
    <n v="8.5470085470085479E-3"/>
  </r>
  <r>
    <x v="8"/>
    <x v="55"/>
    <s v="LOS ANGELES, CA"/>
    <m/>
    <m/>
    <m/>
    <m/>
    <s v=""/>
    <n v="669"/>
    <n v="650"/>
    <n v="328"/>
    <n v="0.50461538461538458"/>
    <n v="14"/>
    <n v="5"/>
    <n v="7.4738415545590429E-3"/>
    <n v="669"/>
    <n v="664"/>
    <n v="5"/>
    <n v="7.4738415545590429E-3"/>
  </r>
  <r>
    <x v="8"/>
    <x v="55"/>
    <s v="NEW YORK, NY"/>
    <m/>
    <m/>
    <m/>
    <m/>
    <s v=""/>
    <n v="1941"/>
    <n v="1912"/>
    <n v="1396"/>
    <n v="0.73012552301255229"/>
    <n v="20"/>
    <n v="9"/>
    <n v="4.6367851622874804E-3"/>
    <n v="1941"/>
    <n v="1932"/>
    <n v="9"/>
    <n v="4.6367851622874804E-3"/>
  </r>
  <r>
    <x v="8"/>
    <x v="55"/>
    <s v="SAN FRANCISCO, CA"/>
    <m/>
    <m/>
    <m/>
    <m/>
    <s v=""/>
    <n v="557"/>
    <n v="551"/>
    <n v="366"/>
    <n v="0.66424682395644286"/>
    <n v="4"/>
    <n v="2"/>
    <n v="3.5906642728904849E-3"/>
    <n v="557"/>
    <n v="555"/>
    <n v="2"/>
    <n v="3.5906642728904849E-3"/>
  </r>
  <r>
    <x v="8"/>
    <x v="55"/>
    <s v="TAMPA, FL"/>
    <m/>
    <m/>
    <m/>
    <m/>
    <s v=""/>
    <n v="233"/>
    <n v="222"/>
    <n v="125"/>
    <n v="0.56306306306306309"/>
    <n v="11"/>
    <n v="0"/>
    <n v="0"/>
    <n v="233"/>
    <n v="233"/>
    <s v=""/>
    <s v=""/>
  </r>
  <r>
    <x v="8"/>
    <x v="55"/>
    <s v="WASHINGTON, DC"/>
    <m/>
    <m/>
    <m/>
    <m/>
    <s v=""/>
    <n v="1568"/>
    <n v="553"/>
    <n v="1368"/>
    <n v="2.4737793851717904"/>
    <n v="1011"/>
    <n v="4"/>
    <n v="2.5510204081632651E-3"/>
    <n v="1568"/>
    <n v="1564"/>
    <n v="4"/>
    <n v="2.5510204081632651E-3"/>
  </r>
  <r>
    <x v="8"/>
    <x v="56"/>
    <s v="CARACAS"/>
    <m/>
    <m/>
    <m/>
    <m/>
    <s v=""/>
    <n v="4"/>
    <n v="3"/>
    <n v="1"/>
    <n v="0.33333333333333331"/>
    <m/>
    <n v="1"/>
    <n v="0.25"/>
    <n v="4"/>
    <n v="3"/>
    <n v="1"/>
    <n v="0.25"/>
  </r>
  <r>
    <x v="8"/>
    <x v="57"/>
    <s v="HANOI"/>
    <m/>
    <m/>
    <m/>
    <m/>
    <s v=""/>
    <n v="2049"/>
    <n v="1927"/>
    <n v="1336"/>
    <n v="0.69330565646081987"/>
    <m/>
    <n v="122"/>
    <n v="5.9541239629087361E-2"/>
    <n v="2049"/>
    <n v="1927"/>
    <n v="122"/>
    <n v="5.9541239629087361E-2"/>
  </r>
  <r>
    <x v="8"/>
    <x v="145"/>
    <s v="HARARE"/>
    <m/>
    <m/>
    <m/>
    <m/>
    <s v=""/>
    <n v="397"/>
    <n v="346"/>
    <n v="167"/>
    <n v="0.48265895953757226"/>
    <m/>
    <n v="51"/>
    <n v="0.12846347607052896"/>
    <n v="397"/>
    <n v="346"/>
    <n v="51"/>
    <n v="0.12846347607052896"/>
  </r>
  <r>
    <x v="9"/>
    <x v="0"/>
    <s v="TIRANA"/>
    <m/>
    <m/>
    <m/>
    <m/>
    <s v=""/>
    <n v="108"/>
    <n v="107"/>
    <n v="87"/>
    <n v="0.81308411214953269"/>
    <m/>
    <n v="1"/>
    <n v="9.2592592592592587E-3"/>
    <n v="108"/>
    <n v="107"/>
    <n v="1"/>
    <n v="9.2592592592592587E-3"/>
  </r>
  <r>
    <x v="9"/>
    <x v="1"/>
    <s v="ALGIERS"/>
    <m/>
    <m/>
    <m/>
    <m/>
    <s v=""/>
    <n v="2713"/>
    <n v="971"/>
    <n v="223"/>
    <n v="0.22966014418125644"/>
    <m/>
    <n v="1742"/>
    <n v="0.64209362329524511"/>
    <n v="2713"/>
    <n v="971"/>
    <n v="1742"/>
    <n v="0.64209362329524511"/>
  </r>
  <r>
    <x v="9"/>
    <x v="58"/>
    <s v="LUANDA"/>
    <m/>
    <m/>
    <m/>
    <m/>
    <s v=""/>
    <n v="73"/>
    <n v="37"/>
    <n v="9"/>
    <n v="0.24324324324324326"/>
    <m/>
    <n v="36"/>
    <n v="0.49315068493150682"/>
    <n v="73"/>
    <n v="37"/>
    <n v="36"/>
    <n v="0.49315068493150682"/>
  </r>
  <r>
    <x v="9"/>
    <x v="59"/>
    <s v="VIENNA"/>
    <m/>
    <m/>
    <m/>
    <m/>
    <s v=""/>
    <n v="4"/>
    <n v="4"/>
    <m/>
    <n v="0"/>
    <m/>
    <m/>
    <n v="0"/>
    <n v="4"/>
    <n v="4"/>
    <s v=""/>
    <s v=""/>
  </r>
  <r>
    <x v="9"/>
    <x v="4"/>
    <s v="BAKU"/>
    <m/>
    <m/>
    <m/>
    <m/>
    <s v=""/>
    <n v="2796"/>
    <n v="2533"/>
    <n v="455"/>
    <n v="0.17962889853928149"/>
    <n v="2"/>
    <n v="261"/>
    <n v="9.334763948497854E-2"/>
    <n v="2796"/>
    <n v="2535"/>
    <n v="261"/>
    <n v="9.334763948497854E-2"/>
  </r>
  <r>
    <x v="9"/>
    <x v="86"/>
    <s v="MINSK"/>
    <m/>
    <m/>
    <m/>
    <m/>
    <s v=""/>
    <n v="7533"/>
    <n v="7502"/>
    <n v="4996"/>
    <n v="0.66595574513463074"/>
    <n v="2"/>
    <n v="29"/>
    <n v="3.8497278640647818E-3"/>
    <n v="7533"/>
    <n v="7504"/>
    <n v="29"/>
    <n v="3.8497278640647818E-3"/>
  </r>
  <r>
    <x v="9"/>
    <x v="5"/>
    <s v="SARAJEVO"/>
    <m/>
    <m/>
    <m/>
    <m/>
    <s v=""/>
    <n v="79"/>
    <n v="73"/>
    <n v="45"/>
    <n v="0.61643835616438358"/>
    <m/>
    <n v="6"/>
    <n v="7.5949367088607597E-2"/>
    <n v="79"/>
    <n v="73"/>
    <n v="6"/>
    <n v="7.5949367088607597E-2"/>
  </r>
  <r>
    <x v="9"/>
    <x v="7"/>
    <s v="SOFIA"/>
    <m/>
    <m/>
    <m/>
    <m/>
    <s v=""/>
    <n v="475"/>
    <n v="458"/>
    <n v="301"/>
    <n v="0.65720524017467252"/>
    <m/>
    <n v="17"/>
    <n v="3.5789473684210524E-2"/>
    <n v="475"/>
    <n v="458"/>
    <n v="17"/>
    <n v="3.5789473684210524E-2"/>
  </r>
  <r>
    <x v="9"/>
    <x v="8"/>
    <s v="OTTAWA"/>
    <m/>
    <m/>
    <m/>
    <m/>
    <s v=""/>
    <n v="188"/>
    <n v="177"/>
    <n v="60"/>
    <n v="0.33898305084745761"/>
    <n v="2"/>
    <n v="9"/>
    <n v="4.7872340425531915E-2"/>
    <n v="188"/>
    <n v="179"/>
    <n v="9"/>
    <n v="4.7872340425531915E-2"/>
  </r>
  <r>
    <x v="9"/>
    <x v="10"/>
    <s v="BEIJING"/>
    <m/>
    <m/>
    <m/>
    <m/>
    <s v=""/>
    <n v="16930"/>
    <n v="16203"/>
    <n v="4059"/>
    <n v="0.25050916496945008"/>
    <m/>
    <n v="727"/>
    <n v="4.2941523922031898E-2"/>
    <n v="16930"/>
    <n v="16203"/>
    <n v="727"/>
    <n v="4.2941523922031898E-2"/>
  </r>
  <r>
    <x v="9"/>
    <x v="10"/>
    <s v="CHONGQING"/>
    <m/>
    <m/>
    <m/>
    <m/>
    <s v=""/>
    <n v="4619"/>
    <n v="4552"/>
    <n v="691"/>
    <n v="0.15180140597539543"/>
    <n v="1"/>
    <n v="66"/>
    <n v="1.4288807101104134E-2"/>
    <n v="4619"/>
    <n v="4553"/>
    <n v="66"/>
    <n v="1.4288807101104134E-2"/>
  </r>
  <r>
    <x v="9"/>
    <x v="10"/>
    <s v="SHANGHAI"/>
    <m/>
    <m/>
    <m/>
    <m/>
    <s v=""/>
    <n v="8952"/>
    <n v="8299"/>
    <n v="2996"/>
    <n v="0.36100735028316666"/>
    <n v="1"/>
    <n v="652"/>
    <n v="7.2832886505808755E-2"/>
    <n v="8952"/>
    <n v="8300"/>
    <n v="652"/>
    <n v="7.2832886505808755E-2"/>
  </r>
  <r>
    <x v="9"/>
    <x v="12"/>
    <s v="ZAGREB"/>
    <m/>
    <m/>
    <m/>
    <m/>
    <s v=""/>
    <n v="49"/>
    <n v="43"/>
    <n v="29"/>
    <n v="0.67441860465116277"/>
    <m/>
    <n v="6"/>
    <n v="0.12244897959183673"/>
    <n v="49"/>
    <n v="43"/>
    <n v="6"/>
    <n v="0.12244897959183673"/>
  </r>
  <r>
    <x v="9"/>
    <x v="13"/>
    <s v="HAVANA"/>
    <m/>
    <m/>
    <m/>
    <m/>
    <s v=""/>
    <n v="203"/>
    <n v="160"/>
    <n v="43"/>
    <n v="0.26874999999999999"/>
    <m/>
    <n v="43"/>
    <n v="0.21182266009852216"/>
    <n v="203"/>
    <n v="160"/>
    <n v="43"/>
    <n v="0.21182266009852216"/>
  </r>
  <r>
    <x v="9"/>
    <x v="118"/>
    <s v="QUITO"/>
    <m/>
    <m/>
    <m/>
    <m/>
    <s v=""/>
    <n v="183"/>
    <n v="176"/>
    <n v="83"/>
    <n v="0.47159090909090912"/>
    <m/>
    <n v="7"/>
    <n v="3.825136612021858E-2"/>
    <n v="183"/>
    <n v="176"/>
    <n v="7"/>
    <n v="3.825136612021858E-2"/>
  </r>
  <r>
    <x v="9"/>
    <x v="15"/>
    <s v="CAIRO"/>
    <m/>
    <m/>
    <m/>
    <m/>
    <s v=""/>
    <n v="2872"/>
    <n v="2136"/>
    <n v="569"/>
    <n v="0.26638576779026218"/>
    <n v="12"/>
    <n v="724"/>
    <n v="0.25208913649025072"/>
    <n v="2872"/>
    <n v="2148"/>
    <n v="724"/>
    <n v="0.25208913649025072"/>
  </r>
  <r>
    <x v="9"/>
    <x v="16"/>
    <s v="ADDIS ABEBA"/>
    <m/>
    <m/>
    <m/>
    <m/>
    <s v=""/>
    <n v="60"/>
    <n v="45"/>
    <n v="7"/>
    <n v="0.15555555555555556"/>
    <n v="1"/>
    <n v="14"/>
    <n v="0.23333333333333334"/>
    <n v="60"/>
    <n v="46"/>
    <n v="14"/>
    <n v="0.23333333333333334"/>
  </r>
  <r>
    <x v="9"/>
    <x v="88"/>
    <s v="ACCRA"/>
    <m/>
    <m/>
    <m/>
    <m/>
    <s v=""/>
    <n v="1192"/>
    <n v="474"/>
    <n v="149"/>
    <n v="0.31434599156118143"/>
    <m/>
    <n v="718"/>
    <n v="0.6023489932885906"/>
    <n v="1192"/>
    <n v="474"/>
    <n v="718"/>
    <n v="0.6023489932885906"/>
  </r>
  <r>
    <x v="9"/>
    <x v="19"/>
    <s v="MUMBAI"/>
    <m/>
    <m/>
    <m/>
    <m/>
    <s v=""/>
    <n v="11909"/>
    <n v="11261"/>
    <n v="11064"/>
    <n v="0.98250599413906403"/>
    <n v="2"/>
    <n v="646"/>
    <n v="5.4244688890754893E-2"/>
    <n v="11909"/>
    <n v="11263"/>
    <n v="646"/>
    <n v="5.4244688890754893E-2"/>
  </r>
  <r>
    <x v="9"/>
    <x v="19"/>
    <s v="NEW DELHI"/>
    <m/>
    <m/>
    <m/>
    <m/>
    <s v=""/>
    <n v="9795"/>
    <n v="8446"/>
    <n v="2536"/>
    <n v="0.30026047833293867"/>
    <m/>
    <n v="1349"/>
    <n v="0.1377233282286881"/>
    <n v="9795"/>
    <n v="8446"/>
    <n v="1349"/>
    <n v="0.1377233282286881"/>
  </r>
  <r>
    <x v="9"/>
    <x v="20"/>
    <s v="JAKARTA"/>
    <m/>
    <m/>
    <m/>
    <m/>
    <s v=""/>
    <n v="5392"/>
    <n v="5357"/>
    <n v="3241"/>
    <n v="0.60500280007466867"/>
    <n v="3"/>
    <n v="32"/>
    <n v="5.9347181008902079E-3"/>
    <n v="5392"/>
    <n v="5360"/>
    <n v="32"/>
    <n v="5.9347181008902079E-3"/>
  </r>
  <r>
    <x v="9"/>
    <x v="21"/>
    <s v="TEHERAN"/>
    <m/>
    <m/>
    <m/>
    <m/>
    <s v=""/>
    <n v="5051"/>
    <n v="4505"/>
    <n v="1136"/>
    <n v="0.25216426193118757"/>
    <n v="34"/>
    <n v="512"/>
    <n v="0.1013660661255197"/>
    <n v="5051"/>
    <n v="4539"/>
    <n v="512"/>
    <n v="0.1013660661255197"/>
  </r>
  <r>
    <x v="9"/>
    <x v="89"/>
    <s v="ERBIL"/>
    <m/>
    <m/>
    <m/>
    <m/>
    <s v=""/>
    <n v="1080"/>
    <n v="601"/>
    <n v="162"/>
    <n v="0.26955074875207985"/>
    <n v="14"/>
    <n v="465"/>
    <n v="0.43055555555555558"/>
    <n v="1080"/>
    <n v="615"/>
    <n v="465"/>
    <n v="0.43055555555555558"/>
  </r>
  <r>
    <x v="9"/>
    <x v="22"/>
    <s v="DUBLIN"/>
    <m/>
    <m/>
    <m/>
    <m/>
    <s v=""/>
    <n v="231"/>
    <n v="218"/>
    <n v="96"/>
    <n v="0.44036697247706424"/>
    <m/>
    <n v="13"/>
    <n v="5.627705627705628E-2"/>
    <n v="231"/>
    <n v="218"/>
    <n v="13"/>
    <n v="5.627705627705628E-2"/>
  </r>
  <r>
    <x v="9"/>
    <x v="23"/>
    <s v="TEL AVIV"/>
    <m/>
    <m/>
    <m/>
    <m/>
    <s v=""/>
    <n v="545"/>
    <n v="480"/>
    <n v="84"/>
    <n v="0.17499999999999999"/>
    <n v="3"/>
    <n v="62"/>
    <n v="0.11376146788990826"/>
    <n v="545"/>
    <n v="483"/>
    <n v="62"/>
    <n v="0.11376146788990826"/>
  </r>
  <r>
    <x v="9"/>
    <x v="24"/>
    <s v="TOKYO"/>
    <m/>
    <m/>
    <m/>
    <m/>
    <s v=""/>
    <n v="142"/>
    <n v="141"/>
    <n v="42"/>
    <n v="0.2978723404255319"/>
    <m/>
    <n v="1"/>
    <n v="7.0422535211267607E-3"/>
    <n v="142"/>
    <n v="141"/>
    <n v="1"/>
    <n v="7.0422535211267607E-3"/>
  </r>
  <r>
    <x v="9"/>
    <x v="25"/>
    <s v="AMMAN"/>
    <m/>
    <m/>
    <m/>
    <m/>
    <s v=""/>
    <n v="1579"/>
    <n v="1370"/>
    <n v="762"/>
    <n v="0.55620437956204383"/>
    <n v="5"/>
    <n v="204"/>
    <n v="0.12919569347688412"/>
    <n v="1579"/>
    <n v="1375"/>
    <n v="204"/>
    <n v="0.12919569347688412"/>
  </r>
  <r>
    <x v="9"/>
    <x v="26"/>
    <s v="ALMATY"/>
    <m/>
    <m/>
    <m/>
    <m/>
    <s v=""/>
    <n v="11991"/>
    <n v="11252"/>
    <n v="2930"/>
    <n v="0.26039815143974404"/>
    <n v="2"/>
    <n v="737"/>
    <n v="6.1462763739471273E-2"/>
    <n v="11991"/>
    <n v="11254"/>
    <n v="737"/>
    <n v="6.1462763739471273E-2"/>
  </r>
  <r>
    <x v="9"/>
    <x v="27"/>
    <s v="NAIROBI"/>
    <m/>
    <m/>
    <m/>
    <m/>
    <s v=""/>
    <n v="280"/>
    <n v="254"/>
    <n v="49"/>
    <n v="0.19291338582677164"/>
    <m/>
    <n v="26"/>
    <n v="9.285714285714286E-2"/>
    <n v="280"/>
    <n v="254"/>
    <n v="26"/>
    <n v="9.285714285714286E-2"/>
  </r>
  <r>
    <x v="9"/>
    <x v="103"/>
    <s v="PRISTINA"/>
    <m/>
    <m/>
    <m/>
    <m/>
    <s v=""/>
    <n v="4013"/>
    <n v="2815"/>
    <n v="1301"/>
    <n v="0.46216696269982238"/>
    <m/>
    <n v="1198"/>
    <n v="0.29852977822078247"/>
    <n v="4013"/>
    <n v="2815"/>
    <n v="1198"/>
    <n v="0.29852977822078247"/>
  </r>
  <r>
    <x v="9"/>
    <x v="28"/>
    <s v="KUWAIT"/>
    <m/>
    <m/>
    <m/>
    <m/>
    <s v=""/>
    <n v="822"/>
    <n v="760"/>
    <n v="559"/>
    <n v="0.73552631578947369"/>
    <n v="3"/>
    <n v="59"/>
    <n v="7.1776155717761553E-2"/>
    <n v="822"/>
    <n v="763"/>
    <n v="59"/>
    <n v="7.1776155717761553E-2"/>
  </r>
  <r>
    <x v="9"/>
    <x v="29"/>
    <s v="BEIRUT"/>
    <m/>
    <m/>
    <m/>
    <m/>
    <s v=""/>
    <n v="1002"/>
    <n v="829"/>
    <n v="191"/>
    <n v="0.23039806996381182"/>
    <n v="4"/>
    <n v="169"/>
    <n v="0.16866267465069859"/>
    <n v="1002"/>
    <n v="833"/>
    <n v="169"/>
    <n v="0.16866267465069859"/>
  </r>
  <r>
    <x v="9"/>
    <x v="156"/>
    <s v="TRIPOLI"/>
    <m/>
    <m/>
    <m/>
    <m/>
    <s v=""/>
    <n v="79"/>
    <n v="30"/>
    <n v="24"/>
    <n v="0.8"/>
    <n v="1"/>
    <n v="48"/>
    <n v="0.60759493670886078"/>
    <n v="79"/>
    <n v="31"/>
    <n v="48"/>
    <n v="0.60759493670886078"/>
  </r>
  <r>
    <x v="9"/>
    <x v="30"/>
    <s v="KUALA LUMPUR"/>
    <m/>
    <m/>
    <m/>
    <m/>
    <s v=""/>
    <n v="165"/>
    <n v="85"/>
    <n v="45"/>
    <n v="0.52941176470588236"/>
    <m/>
    <n v="80"/>
    <n v="0.48484848484848486"/>
    <n v="165"/>
    <n v="85"/>
    <n v="80"/>
    <n v="0.48484848484848486"/>
  </r>
  <r>
    <x v="9"/>
    <x v="31"/>
    <s v="MEXICO CITY"/>
    <m/>
    <m/>
    <m/>
    <m/>
    <s v=""/>
    <n v="6"/>
    <n v="5"/>
    <n v="2"/>
    <n v="0.4"/>
    <m/>
    <n v="1"/>
    <n v="0.16666666666666666"/>
    <n v="6"/>
    <n v="5"/>
    <n v="1"/>
    <n v="0.16666666666666666"/>
  </r>
  <r>
    <x v="9"/>
    <x v="90"/>
    <s v="CHISINAU"/>
    <m/>
    <m/>
    <m/>
    <m/>
    <s v=""/>
    <n v="461"/>
    <n v="432"/>
    <n v="352"/>
    <n v="0.81481481481481477"/>
    <m/>
    <n v="29"/>
    <n v="6.2906724511930592E-2"/>
    <n v="461"/>
    <n v="432"/>
    <n v="29"/>
    <n v="6.2906724511930592E-2"/>
  </r>
  <r>
    <x v="9"/>
    <x v="91"/>
    <s v="ULAN BATOR"/>
    <m/>
    <m/>
    <m/>
    <m/>
    <s v=""/>
    <n v="805"/>
    <n v="624"/>
    <n v="143"/>
    <n v="0.22916666666666666"/>
    <m/>
    <n v="181"/>
    <n v="0.22484472049689441"/>
    <n v="805"/>
    <n v="624"/>
    <n v="181"/>
    <n v="0.22484472049689441"/>
  </r>
  <r>
    <x v="9"/>
    <x v="32"/>
    <s v="RABAT"/>
    <m/>
    <m/>
    <m/>
    <m/>
    <s v=""/>
    <n v="517"/>
    <n v="317"/>
    <n v="100"/>
    <n v="0.31545741324921134"/>
    <n v="6"/>
    <n v="194"/>
    <n v="0.37524177949709864"/>
    <n v="517"/>
    <n v="323"/>
    <n v="194"/>
    <n v="0.37524177949709864"/>
  </r>
  <r>
    <x v="9"/>
    <x v="33"/>
    <s v="ABUJA"/>
    <m/>
    <m/>
    <m/>
    <m/>
    <s v=""/>
    <n v="1047"/>
    <n v="499"/>
    <n v="121"/>
    <n v="0.24248496993987975"/>
    <n v="1"/>
    <n v="547"/>
    <n v="0.52244508118433619"/>
    <n v="1047"/>
    <n v="500"/>
    <n v="547"/>
    <n v="0.52244508118433619"/>
  </r>
  <r>
    <x v="9"/>
    <x v="34"/>
    <s v="SKOPJE"/>
    <m/>
    <m/>
    <m/>
    <m/>
    <s v=""/>
    <n v="40"/>
    <n v="39"/>
    <n v="19"/>
    <n v="0.48717948717948717"/>
    <m/>
    <n v="1"/>
    <n v="2.5000000000000001E-2"/>
    <n v="40"/>
    <n v="39"/>
    <n v="1"/>
    <n v="2.5000000000000001E-2"/>
  </r>
  <r>
    <x v="9"/>
    <x v="35"/>
    <s v="ISLAMABAD"/>
    <m/>
    <m/>
    <m/>
    <m/>
    <s v=""/>
    <n v="2135"/>
    <n v="1114"/>
    <n v="273"/>
    <n v="0.24506283662477557"/>
    <n v="8"/>
    <n v="1013"/>
    <n v="0.47447306791569088"/>
    <n v="2135"/>
    <n v="1122"/>
    <n v="1013"/>
    <n v="0.47447306791569088"/>
  </r>
  <r>
    <x v="9"/>
    <x v="36"/>
    <s v="LIMA"/>
    <m/>
    <m/>
    <m/>
    <m/>
    <s v=""/>
    <n v="4"/>
    <n v="4"/>
    <n v="2"/>
    <n v="0.5"/>
    <m/>
    <m/>
    <n v="0"/>
    <n v="4"/>
    <n v="4"/>
    <s v=""/>
    <s v=""/>
  </r>
  <r>
    <x v="9"/>
    <x v="37"/>
    <s v="MANILA"/>
    <m/>
    <m/>
    <m/>
    <m/>
    <s v=""/>
    <n v="625"/>
    <n v="590"/>
    <n v="336"/>
    <n v="0.56949152542372883"/>
    <m/>
    <n v="35"/>
    <n v="5.6000000000000001E-2"/>
    <n v="625"/>
    <n v="590"/>
    <n v="35"/>
    <n v="5.6000000000000001E-2"/>
  </r>
  <r>
    <x v="9"/>
    <x v="76"/>
    <s v="LISBON"/>
    <m/>
    <m/>
    <m/>
    <m/>
    <s v=""/>
    <n v="2"/>
    <n v="1"/>
    <m/>
    <n v="0"/>
    <m/>
    <n v="1"/>
    <n v="0.5"/>
    <n v="2"/>
    <n v="1"/>
    <n v="1"/>
    <n v="0.5"/>
  </r>
  <r>
    <x v="9"/>
    <x v="77"/>
    <s v="DOHA"/>
    <m/>
    <m/>
    <m/>
    <m/>
    <s v=""/>
    <n v="1982"/>
    <n v="1736"/>
    <n v="1349"/>
    <n v="0.77707373271889402"/>
    <n v="2"/>
    <n v="244"/>
    <n v="0.12310797174571141"/>
    <n v="1982"/>
    <n v="1738"/>
    <n v="244"/>
    <n v="0.12310797174571141"/>
  </r>
  <r>
    <x v="9"/>
    <x v="38"/>
    <s v="BUCHAREST"/>
    <m/>
    <m/>
    <m/>
    <m/>
    <s v=""/>
    <n v="351"/>
    <n v="312"/>
    <n v="122"/>
    <n v="0.39102564102564102"/>
    <n v="1"/>
    <n v="38"/>
    <n v="0.10826210826210826"/>
    <n v="351"/>
    <n v="313"/>
    <n v="38"/>
    <n v="0.10826210826210826"/>
  </r>
  <r>
    <x v="9"/>
    <x v="39"/>
    <s v="KAZAN"/>
    <m/>
    <m/>
    <m/>
    <m/>
    <s v=""/>
    <n v="4102"/>
    <n v="4091"/>
    <n v="2271"/>
    <n v="0.55512099731117082"/>
    <m/>
    <n v="11"/>
    <n v="2.6816187225743538E-3"/>
    <n v="4102"/>
    <n v="4091"/>
    <n v="11"/>
    <n v="2.6816187225743538E-3"/>
  </r>
  <r>
    <x v="9"/>
    <x v="39"/>
    <s v="MOSCOW"/>
    <m/>
    <m/>
    <m/>
    <m/>
    <s v=""/>
    <n v="47873"/>
    <n v="47113"/>
    <n v="23534"/>
    <n v="0.49952242480843928"/>
    <n v="5"/>
    <n v="755"/>
    <n v="1.5770893823240657E-2"/>
    <n v="47873"/>
    <n v="47118"/>
    <n v="755"/>
    <n v="1.5770893823240657E-2"/>
  </r>
  <r>
    <x v="9"/>
    <x v="39"/>
    <s v="ST. PETERSBURG"/>
    <m/>
    <m/>
    <m/>
    <m/>
    <s v=""/>
    <n v="2470"/>
    <n v="2464"/>
    <n v="1605"/>
    <n v="0.65137987012987009"/>
    <n v="1"/>
    <n v="5"/>
    <n v="2.0242914979757085E-3"/>
    <n v="2470"/>
    <n v="2465"/>
    <n v="5"/>
    <n v="2.0242914979757085E-3"/>
  </r>
  <r>
    <x v="9"/>
    <x v="39"/>
    <s v="YEKATERINBURG"/>
    <m/>
    <m/>
    <m/>
    <m/>
    <s v=""/>
    <n v="9650"/>
    <n v="9603"/>
    <n v="4361"/>
    <n v="0.45412891804644384"/>
    <m/>
    <n v="47"/>
    <n v="4.8704663212435235E-3"/>
    <n v="9650"/>
    <n v="9603"/>
    <n v="47"/>
    <n v="4.8704663212435235E-3"/>
  </r>
  <r>
    <x v="9"/>
    <x v="40"/>
    <s v="RIYADH"/>
    <m/>
    <m/>
    <m/>
    <m/>
    <s v=""/>
    <n v="1821"/>
    <n v="1540"/>
    <n v="1327"/>
    <n v="0.86168831168831173"/>
    <n v="3"/>
    <n v="278"/>
    <n v="0.15266337177375069"/>
    <n v="1821"/>
    <n v="1543"/>
    <n v="278"/>
    <n v="0.15266337177375069"/>
  </r>
  <r>
    <x v="9"/>
    <x v="42"/>
    <s v="BELGRADE"/>
    <m/>
    <m/>
    <m/>
    <m/>
    <s v=""/>
    <n v="1310"/>
    <n v="1269"/>
    <n v="1079"/>
    <n v="0.85027580772261624"/>
    <n v="12"/>
    <n v="29"/>
    <n v="2.2137404580152672E-2"/>
    <n v="1310"/>
    <n v="1281"/>
    <n v="29"/>
    <n v="2.2137404580152672E-2"/>
  </r>
  <r>
    <x v="9"/>
    <x v="42"/>
    <s v="SUBOTICA"/>
    <m/>
    <m/>
    <m/>
    <m/>
    <s v=""/>
    <n v="21"/>
    <n v="20"/>
    <n v="8"/>
    <n v="0.4"/>
    <n v="1"/>
    <m/>
    <n v="0"/>
    <n v="21"/>
    <n v="21"/>
    <s v=""/>
    <s v=""/>
  </r>
  <r>
    <x v="9"/>
    <x v="79"/>
    <s v="SINGAPORE"/>
    <m/>
    <m/>
    <m/>
    <m/>
    <s v=""/>
    <n v="883"/>
    <n v="874"/>
    <n v="247"/>
    <n v="0.28260869565217389"/>
    <m/>
    <n v="9"/>
    <n v="1.0192525481313703E-2"/>
    <n v="883"/>
    <n v="874"/>
    <n v="9"/>
    <n v="1.0192525481313703E-2"/>
  </r>
  <r>
    <x v="9"/>
    <x v="43"/>
    <s v="BRATISLAVA"/>
    <m/>
    <m/>
    <m/>
    <m/>
    <s v=""/>
    <n v="1"/>
    <m/>
    <m/>
    <s v=""/>
    <m/>
    <n v="1"/>
    <n v="1"/>
    <n v="1"/>
    <s v=""/>
    <n v="1"/>
    <n v="1"/>
  </r>
  <r>
    <x v="9"/>
    <x v="45"/>
    <s v="PRETORIA"/>
    <m/>
    <m/>
    <m/>
    <m/>
    <s v=""/>
    <n v="1729"/>
    <n v="1679"/>
    <n v="1131"/>
    <n v="0.67361524717093513"/>
    <n v="2"/>
    <n v="48"/>
    <n v="2.7761711972238288E-2"/>
    <n v="1729"/>
    <n v="1681"/>
    <n v="48"/>
    <n v="2.7761711972238288E-2"/>
  </r>
  <r>
    <x v="9"/>
    <x v="46"/>
    <s v="SEOUL"/>
    <m/>
    <m/>
    <m/>
    <m/>
    <s v=""/>
    <n v="73"/>
    <n v="68"/>
    <n v="11"/>
    <n v="0.16176470588235295"/>
    <m/>
    <n v="5"/>
    <n v="6.8493150684931503E-2"/>
    <n v="73"/>
    <n v="68"/>
    <n v="5"/>
    <n v="6.8493150684931503E-2"/>
  </r>
  <r>
    <x v="9"/>
    <x v="48"/>
    <s v="TAIPEI"/>
    <m/>
    <m/>
    <m/>
    <m/>
    <s v=""/>
    <n v="26"/>
    <n v="25"/>
    <n v="11"/>
    <n v="0.44"/>
    <m/>
    <n v="1"/>
    <n v="3.8461538461538464E-2"/>
    <n v="26"/>
    <n v="25"/>
    <n v="1"/>
    <n v="3.8461538461538464E-2"/>
  </r>
  <r>
    <x v="9"/>
    <x v="49"/>
    <s v="BANGKOK"/>
    <m/>
    <m/>
    <m/>
    <m/>
    <s v=""/>
    <n v="2069"/>
    <n v="2011"/>
    <n v="395"/>
    <n v="0.1964196916956738"/>
    <m/>
    <n v="58"/>
    <n v="2.803286611889802E-2"/>
    <n v="2069"/>
    <n v="2011"/>
    <n v="58"/>
    <n v="2.803286611889802E-2"/>
  </r>
  <r>
    <x v="9"/>
    <x v="50"/>
    <s v="TUNIS"/>
    <m/>
    <m/>
    <m/>
    <m/>
    <s v=""/>
    <n v="387"/>
    <n v="286"/>
    <n v="62"/>
    <n v="0.21678321678321677"/>
    <n v="5"/>
    <n v="96"/>
    <n v="0.24806201550387597"/>
    <n v="387"/>
    <n v="291"/>
    <n v="96"/>
    <n v="0.24806201550387597"/>
  </r>
  <r>
    <x v="9"/>
    <x v="51"/>
    <s v="ANKARA"/>
    <m/>
    <m/>
    <m/>
    <m/>
    <s v=""/>
    <n v="7130"/>
    <n v="6795"/>
    <n v="5200"/>
    <n v="0.76526857983811625"/>
    <n v="5"/>
    <n v="330"/>
    <n v="4.6283309957924262E-2"/>
    <n v="7130"/>
    <n v="6800"/>
    <n v="330"/>
    <n v="4.6283309957924262E-2"/>
  </r>
  <r>
    <x v="9"/>
    <x v="51"/>
    <s v="ISTANBUL"/>
    <m/>
    <m/>
    <m/>
    <m/>
    <s v=""/>
    <n v="20212"/>
    <n v="18845"/>
    <n v="16865"/>
    <n v="0.89493234279649769"/>
    <n v="28"/>
    <n v="1339"/>
    <n v="6.6247773599841672E-2"/>
    <n v="20212"/>
    <n v="18873"/>
    <n v="1339"/>
    <n v="6.6247773599841672E-2"/>
  </r>
  <r>
    <x v="9"/>
    <x v="52"/>
    <s v="BEREHOVE"/>
    <m/>
    <m/>
    <m/>
    <m/>
    <s v=""/>
    <n v="2445"/>
    <n v="2290"/>
    <n v="2004"/>
    <n v="0.87510917030567681"/>
    <m/>
    <n v="155"/>
    <n v="6.3394683026584867E-2"/>
    <n v="2445"/>
    <n v="2290"/>
    <n v="155"/>
    <n v="6.3394683026584867E-2"/>
  </r>
  <r>
    <x v="9"/>
    <x v="52"/>
    <s v="KYIV"/>
    <m/>
    <m/>
    <m/>
    <m/>
    <s v=""/>
    <n v="1284"/>
    <n v="1236"/>
    <n v="674"/>
    <n v="0.54530744336569581"/>
    <n v="1"/>
    <n v="47"/>
    <n v="3.6604361370716508E-2"/>
    <n v="1284"/>
    <n v="1237"/>
    <n v="47"/>
    <n v="3.6604361370716508E-2"/>
  </r>
  <r>
    <x v="9"/>
    <x v="52"/>
    <s v="UZHHOROD"/>
    <m/>
    <m/>
    <m/>
    <m/>
    <s v=""/>
    <n v="4099"/>
    <n v="4046"/>
    <n v="3830"/>
    <n v="0.94661393969352448"/>
    <n v="13"/>
    <n v="40"/>
    <n v="9.7584776774823131E-3"/>
    <n v="4099"/>
    <n v="4059"/>
    <n v="40"/>
    <n v="9.7584776774823131E-3"/>
  </r>
  <r>
    <x v="9"/>
    <x v="53"/>
    <s v="ABU DHABI"/>
    <m/>
    <m/>
    <m/>
    <m/>
    <s v=""/>
    <n v="4007"/>
    <n v="3204"/>
    <n v="1722"/>
    <n v="0.53745318352059923"/>
    <n v="3"/>
    <n v="800"/>
    <n v="0.19965061142999752"/>
    <n v="4007"/>
    <n v="3207"/>
    <n v="800"/>
    <n v="0.19965061142999752"/>
  </r>
  <r>
    <x v="9"/>
    <x v="54"/>
    <s v="LONDON"/>
    <m/>
    <m/>
    <m/>
    <m/>
    <s v=""/>
    <n v="1198"/>
    <n v="1126"/>
    <n v="604"/>
    <n v="0.53641207815275316"/>
    <n v="6"/>
    <n v="66"/>
    <n v="5.5091819699499167E-2"/>
    <n v="1198"/>
    <n v="1132"/>
    <n v="66"/>
    <n v="5.5091819699499167E-2"/>
  </r>
  <r>
    <x v="9"/>
    <x v="55"/>
    <s v="CHICAGO, IL"/>
    <m/>
    <m/>
    <m/>
    <m/>
    <s v=""/>
    <n v="243"/>
    <n v="239"/>
    <n v="231"/>
    <n v="0.96652719665271969"/>
    <n v="1"/>
    <n v="3"/>
    <n v="1.2345679012345678E-2"/>
    <n v="243"/>
    <n v="240"/>
    <n v="3"/>
    <n v="1.2345679012345678E-2"/>
  </r>
  <r>
    <x v="9"/>
    <x v="55"/>
    <s v="LOS ANGELES, CA"/>
    <m/>
    <m/>
    <m/>
    <m/>
    <s v=""/>
    <n v="239"/>
    <n v="235"/>
    <n v="42"/>
    <n v="0.17872340425531916"/>
    <n v="1"/>
    <n v="3"/>
    <n v="1.2552301255230125E-2"/>
    <n v="239"/>
    <n v="236"/>
    <n v="3"/>
    <n v="1.2552301255230125E-2"/>
  </r>
  <r>
    <x v="9"/>
    <x v="55"/>
    <s v="NEW YORK, NY"/>
    <m/>
    <m/>
    <m/>
    <m/>
    <s v=""/>
    <n v="422"/>
    <n v="413"/>
    <n v="95"/>
    <n v="0.23002421307506055"/>
    <n v="2"/>
    <n v="7"/>
    <n v="1.6587677725118485E-2"/>
    <n v="422"/>
    <n v="415"/>
    <n v="7"/>
    <n v="1.6587677725118485E-2"/>
  </r>
  <r>
    <x v="9"/>
    <x v="55"/>
    <s v="WASHINGTON, DC"/>
    <m/>
    <m/>
    <m/>
    <m/>
    <s v=""/>
    <n v="240"/>
    <n v="237"/>
    <n v="171"/>
    <n v="0.72151898734177211"/>
    <m/>
    <n v="3"/>
    <n v="1.2500000000000001E-2"/>
    <n v="240"/>
    <n v="237"/>
    <n v="3"/>
    <n v="1.2500000000000001E-2"/>
  </r>
  <r>
    <x v="9"/>
    <x v="94"/>
    <s v="TASHKENT"/>
    <m/>
    <m/>
    <m/>
    <m/>
    <s v=""/>
    <n v="1351"/>
    <n v="951"/>
    <n v="117"/>
    <n v="0.12302839116719243"/>
    <n v="2"/>
    <n v="398"/>
    <n v="0.29459659511472985"/>
    <n v="1351"/>
    <n v="953"/>
    <n v="398"/>
    <n v="0.29459659511472985"/>
  </r>
  <r>
    <x v="9"/>
    <x v="57"/>
    <s v="HANOI"/>
    <m/>
    <m/>
    <m/>
    <m/>
    <s v=""/>
    <n v="812"/>
    <n v="735"/>
    <n v="81"/>
    <n v="0.11020408163265306"/>
    <n v="2"/>
    <n v="75"/>
    <n v="9.2364532019704432E-2"/>
    <n v="812"/>
    <n v="737"/>
    <n v="75"/>
    <n v="9.2364532019704432E-2"/>
  </r>
  <r>
    <x v="9"/>
    <x v="57"/>
    <s v="HO CHI MINH"/>
    <m/>
    <m/>
    <m/>
    <m/>
    <s v=""/>
    <n v="1616"/>
    <n v="1405"/>
    <n v="126"/>
    <n v="8.9679715302491109E-2"/>
    <n v="1"/>
    <n v="210"/>
    <n v="0.12995049504950495"/>
    <n v="1616"/>
    <n v="1406"/>
    <n v="210"/>
    <n v="0.12995049504950495"/>
  </r>
  <r>
    <x v="10"/>
    <x v="10"/>
    <s v="BEIJING"/>
    <m/>
    <m/>
    <m/>
    <m/>
    <s v=""/>
    <n v="7343"/>
    <n v="6869"/>
    <n v="1604"/>
    <n v="0.233512883971466"/>
    <m/>
    <n v="151"/>
    <n v="2.0563802260656409E-2"/>
    <n v="7343"/>
    <n v="6869"/>
    <n v="151"/>
    <n v="2.0563802260656409E-2"/>
  </r>
  <r>
    <x v="10"/>
    <x v="39"/>
    <s v="MOSCOW"/>
    <m/>
    <m/>
    <m/>
    <m/>
    <s v=""/>
    <n v="1991"/>
    <n v="1987"/>
    <n v="1006"/>
    <n v="0.50629089079013589"/>
    <m/>
    <n v="5"/>
    <n v="2.5113008538422904E-3"/>
    <n v="1991"/>
    <n v="1987"/>
    <n v="5"/>
    <n v="2.5113008538422904E-3"/>
  </r>
  <r>
    <x v="11"/>
    <x v="84"/>
    <s v="KABUL"/>
    <m/>
    <m/>
    <m/>
    <m/>
    <s v=""/>
    <n v="128"/>
    <n v="89"/>
    <n v="49"/>
    <n v="0.550561797752809"/>
    <n v="35"/>
    <n v="4"/>
    <n v="3.125E-2"/>
    <n v="128"/>
    <n v="124"/>
    <n v="4"/>
    <n v="3.125E-2"/>
  </r>
  <r>
    <x v="11"/>
    <x v="0"/>
    <s v="TIRANA"/>
    <m/>
    <m/>
    <m/>
    <m/>
    <s v=""/>
    <n v="461"/>
    <n v="424"/>
    <n v="321"/>
    <n v="0.75707547169811318"/>
    <n v="15"/>
    <n v="22"/>
    <n v="4.7722342733188719E-2"/>
    <n v="461"/>
    <n v="439"/>
    <n v="22"/>
    <n v="4.7722342733188719E-2"/>
  </r>
  <r>
    <x v="11"/>
    <x v="0"/>
    <s v="VLORE"/>
    <m/>
    <m/>
    <m/>
    <m/>
    <s v=""/>
    <n v="90"/>
    <n v="89"/>
    <n v="86"/>
    <n v="0.9662921348314607"/>
    <m/>
    <n v="1"/>
    <n v="1.1111111111111112E-2"/>
    <n v="90"/>
    <n v="89"/>
    <n v="1"/>
    <n v="1.1111111111111112E-2"/>
  </r>
  <r>
    <x v="11"/>
    <x v="1"/>
    <s v="ALGIERS"/>
    <m/>
    <m/>
    <m/>
    <m/>
    <s v=""/>
    <n v="23464"/>
    <n v="13958"/>
    <n v="8600"/>
    <n v="0.61613411663562112"/>
    <n v="321"/>
    <n v="9185"/>
    <n v="0.39145073303784522"/>
    <n v="23464"/>
    <n v="14279"/>
    <n v="9185"/>
    <n v="0.39145073303784522"/>
  </r>
  <r>
    <x v="11"/>
    <x v="58"/>
    <s v="LUANDA"/>
    <m/>
    <m/>
    <m/>
    <m/>
    <s v=""/>
    <n v="1173"/>
    <n v="1036"/>
    <n v="238"/>
    <n v="0.22972972972972974"/>
    <m/>
    <n v="137"/>
    <n v="0.11679454390451834"/>
    <n v="1173"/>
    <n v="1036"/>
    <n v="137"/>
    <n v="0.11679454390451834"/>
  </r>
  <r>
    <x v="11"/>
    <x v="2"/>
    <s v="BUENOS AIRES"/>
    <n v="2"/>
    <n v="2"/>
    <m/>
    <m/>
    <n v="0"/>
    <n v="101"/>
    <n v="99"/>
    <n v="33"/>
    <n v="0.33333333333333331"/>
    <n v="1"/>
    <n v="1"/>
    <n v="9.9009900990099011E-3"/>
    <n v="103"/>
    <n v="102"/>
    <n v="1"/>
    <n v="9.7087378640776691E-3"/>
  </r>
  <r>
    <x v="11"/>
    <x v="85"/>
    <s v="YEREVAN"/>
    <m/>
    <m/>
    <m/>
    <m/>
    <s v=""/>
    <n v="8731"/>
    <n v="7582"/>
    <n v="2545"/>
    <n v="0.33566341334740174"/>
    <n v="1"/>
    <n v="1148"/>
    <n v="0.13148551139617454"/>
    <n v="8731"/>
    <n v="7583"/>
    <n v="1148"/>
    <n v="0.13148551139617454"/>
  </r>
  <r>
    <x v="11"/>
    <x v="3"/>
    <s v="ADELAIDE"/>
    <m/>
    <m/>
    <m/>
    <m/>
    <s v=""/>
    <n v="176"/>
    <n v="165"/>
    <n v="11"/>
    <n v="6.6666666666666666E-2"/>
    <m/>
    <n v="11"/>
    <n v="6.25E-2"/>
    <n v="176"/>
    <n v="165"/>
    <n v="11"/>
    <n v="6.25E-2"/>
  </r>
  <r>
    <x v="11"/>
    <x v="3"/>
    <s v="BRISBANE"/>
    <m/>
    <m/>
    <m/>
    <m/>
    <s v=""/>
    <n v="449"/>
    <n v="443"/>
    <n v="46"/>
    <n v="0.10383747178329571"/>
    <m/>
    <n v="6"/>
    <n v="1.3363028953229399E-2"/>
    <n v="449"/>
    <n v="443"/>
    <n v="6"/>
    <n v="1.3363028953229399E-2"/>
  </r>
  <r>
    <x v="11"/>
    <x v="3"/>
    <s v="CANBERRA"/>
    <m/>
    <m/>
    <m/>
    <m/>
    <s v=""/>
    <n v="182"/>
    <n v="178"/>
    <n v="62"/>
    <n v="0.34831460674157305"/>
    <m/>
    <n v="4"/>
    <n v="2.197802197802198E-2"/>
    <n v="182"/>
    <n v="178"/>
    <n v="4"/>
    <n v="2.197802197802198E-2"/>
  </r>
  <r>
    <x v="11"/>
    <x v="3"/>
    <s v="MELBOURNE"/>
    <m/>
    <m/>
    <m/>
    <m/>
    <s v=""/>
    <n v="1666"/>
    <n v="1661"/>
    <n v="78"/>
    <n v="4.6959662853702587E-2"/>
    <m/>
    <n v="5"/>
    <n v="3.0012004801920769E-3"/>
    <n v="1666"/>
    <n v="1661"/>
    <n v="5"/>
    <n v="3.0012004801920769E-3"/>
  </r>
  <r>
    <x v="11"/>
    <x v="3"/>
    <s v="PERTH"/>
    <m/>
    <m/>
    <m/>
    <m/>
    <s v=""/>
    <n v="415"/>
    <n v="405"/>
    <n v="118"/>
    <n v="0.29135802469135802"/>
    <m/>
    <n v="10"/>
    <n v="2.4096385542168676E-2"/>
    <n v="415"/>
    <n v="405"/>
    <n v="10"/>
    <n v="2.4096385542168676E-2"/>
  </r>
  <r>
    <x v="11"/>
    <x v="3"/>
    <s v="SYDNEY"/>
    <m/>
    <m/>
    <m/>
    <m/>
    <s v=""/>
    <n v="1394"/>
    <n v="1390"/>
    <n v="287"/>
    <n v="0.20647482014388488"/>
    <n v="1"/>
    <n v="3"/>
    <n v="2.152080344332855E-3"/>
    <n v="1394"/>
    <n v="1391"/>
    <n v="3"/>
    <n v="2.152080344332855E-3"/>
  </r>
  <r>
    <x v="11"/>
    <x v="59"/>
    <s v="VIENNA"/>
    <m/>
    <m/>
    <m/>
    <m/>
    <s v=""/>
    <n v="14"/>
    <n v="14"/>
    <n v="12"/>
    <n v="0.8571428571428571"/>
    <m/>
    <m/>
    <n v="0"/>
    <n v="14"/>
    <n v="14"/>
    <s v=""/>
    <s v=""/>
  </r>
  <r>
    <x v="11"/>
    <x v="4"/>
    <s v="BAKU"/>
    <m/>
    <m/>
    <m/>
    <m/>
    <s v=""/>
    <n v="9981"/>
    <n v="8796"/>
    <n v="4162"/>
    <n v="0.47316962255570716"/>
    <m/>
    <n v="1185"/>
    <n v="0.11872557859933874"/>
    <n v="9981"/>
    <n v="8796"/>
    <n v="1185"/>
    <n v="0.11872557859933874"/>
  </r>
  <r>
    <x v="11"/>
    <x v="108"/>
    <s v="MANAMA"/>
    <m/>
    <m/>
    <m/>
    <m/>
    <s v=""/>
    <n v="6013"/>
    <n v="5592"/>
    <n v="5414"/>
    <n v="0.96816881258941345"/>
    <n v="42"/>
    <n v="379"/>
    <n v="6.3030101446865119E-2"/>
    <n v="6013"/>
    <n v="5634"/>
    <n v="379"/>
    <n v="6.3030101446865119E-2"/>
  </r>
  <r>
    <x v="11"/>
    <x v="96"/>
    <s v="DHAKA"/>
    <m/>
    <m/>
    <m/>
    <m/>
    <s v=""/>
    <n v="6935"/>
    <n v="3774"/>
    <n v="2703"/>
    <n v="0.71621621621621623"/>
    <n v="37"/>
    <n v="3124"/>
    <n v="0.45046863734679166"/>
    <n v="6935"/>
    <n v="3811"/>
    <n v="3124"/>
    <n v="0.45046863734679166"/>
  </r>
  <r>
    <x v="11"/>
    <x v="86"/>
    <s v="MINSK"/>
    <m/>
    <m/>
    <m/>
    <m/>
    <s v=""/>
    <n v="23978"/>
    <n v="23835"/>
    <n v="14892"/>
    <n v="0.62479546884833226"/>
    <n v="8"/>
    <n v="135"/>
    <n v="5.6301609808991574E-3"/>
    <n v="23978"/>
    <n v="23843"/>
    <n v="135"/>
    <n v="5.6301609808991574E-3"/>
  </r>
  <r>
    <x v="11"/>
    <x v="60"/>
    <s v="BRUSSELS"/>
    <m/>
    <m/>
    <m/>
    <m/>
    <s v=""/>
    <n v="2"/>
    <n v="2"/>
    <n v="1"/>
    <n v="0.5"/>
    <m/>
    <m/>
    <n v="0"/>
    <n v="2"/>
    <n v="2"/>
    <s v=""/>
    <s v=""/>
  </r>
  <r>
    <x v="11"/>
    <x v="110"/>
    <s v="LA PAZ"/>
    <m/>
    <m/>
    <m/>
    <m/>
    <s v=""/>
    <n v="1867"/>
    <n v="1310"/>
    <n v="252"/>
    <n v="0.19236641221374046"/>
    <n v="1"/>
    <n v="556"/>
    <n v="0.29780396357793248"/>
    <n v="1867"/>
    <n v="1311"/>
    <n v="556"/>
    <n v="0.29780396357793248"/>
  </r>
  <r>
    <x v="11"/>
    <x v="5"/>
    <s v="SARAJEVO"/>
    <m/>
    <m/>
    <m/>
    <m/>
    <s v=""/>
    <n v="234"/>
    <n v="219"/>
    <n v="219"/>
    <n v="1"/>
    <m/>
    <n v="15"/>
    <n v="6.4102564102564097E-2"/>
    <n v="234"/>
    <n v="219"/>
    <n v="15"/>
    <n v="6.4102564102564097E-2"/>
  </r>
  <r>
    <x v="11"/>
    <x v="6"/>
    <s v="BELO HORIZONTE"/>
    <m/>
    <m/>
    <m/>
    <m/>
    <s v=""/>
    <n v="11"/>
    <n v="11"/>
    <n v="5"/>
    <n v="0.45454545454545453"/>
    <m/>
    <m/>
    <n v="0"/>
    <n v="11"/>
    <n v="11"/>
    <s v=""/>
    <s v=""/>
  </r>
  <r>
    <x v="11"/>
    <x v="6"/>
    <s v="BRASILIA"/>
    <m/>
    <m/>
    <m/>
    <m/>
    <s v=""/>
    <n v="17"/>
    <n v="14"/>
    <n v="4"/>
    <n v="0.2857142857142857"/>
    <m/>
    <n v="3"/>
    <n v="0.17647058823529413"/>
    <n v="17"/>
    <n v="14"/>
    <n v="3"/>
    <n v="0.17647058823529413"/>
  </r>
  <r>
    <x v="11"/>
    <x v="6"/>
    <s v="CURITIBA"/>
    <m/>
    <m/>
    <m/>
    <m/>
    <s v=""/>
    <n v="31"/>
    <n v="31"/>
    <n v="31"/>
    <n v="1"/>
    <m/>
    <m/>
    <n v="0"/>
    <n v="31"/>
    <n v="31"/>
    <s v=""/>
    <s v=""/>
  </r>
  <r>
    <x v="11"/>
    <x v="6"/>
    <s v="PORTO ALEGRE"/>
    <m/>
    <m/>
    <m/>
    <m/>
    <s v=""/>
    <n v="2"/>
    <n v="2"/>
    <n v="2"/>
    <n v="1"/>
    <m/>
    <m/>
    <n v="0"/>
    <n v="2"/>
    <n v="2"/>
    <s v=""/>
    <s v=""/>
  </r>
  <r>
    <x v="11"/>
    <x v="6"/>
    <s v="RECIFE"/>
    <m/>
    <m/>
    <m/>
    <m/>
    <s v=""/>
    <n v="26"/>
    <n v="24"/>
    <n v="24"/>
    <n v="1"/>
    <m/>
    <n v="2"/>
    <n v="7.6923076923076927E-2"/>
    <n v="26"/>
    <n v="24"/>
    <n v="2"/>
    <n v="7.6923076923076927E-2"/>
  </r>
  <r>
    <x v="11"/>
    <x v="6"/>
    <s v="RIO DE JANEIRO"/>
    <n v="3"/>
    <n v="3"/>
    <m/>
    <m/>
    <n v="0"/>
    <n v="73"/>
    <n v="53"/>
    <n v="20"/>
    <n v="0.37735849056603776"/>
    <m/>
    <n v="20"/>
    <n v="0.27397260273972601"/>
    <n v="76"/>
    <n v="56"/>
    <n v="20"/>
    <n v="0.26315789473684209"/>
  </r>
  <r>
    <x v="11"/>
    <x v="6"/>
    <s v="SAO PAULO"/>
    <n v="4"/>
    <n v="1"/>
    <m/>
    <n v="3"/>
    <n v="0.75"/>
    <n v="262"/>
    <n v="190"/>
    <n v="109"/>
    <n v="0.5736842105263158"/>
    <m/>
    <n v="72"/>
    <n v="0.27480916030534353"/>
    <n v="266"/>
    <n v="191"/>
    <n v="75"/>
    <n v="0.28195488721804512"/>
  </r>
  <r>
    <x v="11"/>
    <x v="7"/>
    <s v="SOFIA"/>
    <n v="3"/>
    <n v="3"/>
    <m/>
    <m/>
    <n v="0"/>
    <n v="416"/>
    <n v="410"/>
    <n v="154"/>
    <n v="0.37560975609756098"/>
    <m/>
    <n v="6"/>
    <n v="1.4423076923076924E-2"/>
    <n v="419"/>
    <n v="413"/>
    <n v="6"/>
    <n v="1.4319809069212411E-2"/>
  </r>
  <r>
    <x v="11"/>
    <x v="63"/>
    <s v="YAONDE"/>
    <m/>
    <m/>
    <m/>
    <m/>
    <s v=""/>
    <n v="3658"/>
    <n v="2137"/>
    <n v="522"/>
    <n v="0.24426766495086569"/>
    <n v="2"/>
    <n v="1519"/>
    <n v="0.4152542372881356"/>
    <n v="3658"/>
    <n v="2139"/>
    <n v="1519"/>
    <n v="0.4152542372881356"/>
  </r>
  <r>
    <x v="11"/>
    <x v="8"/>
    <s v="MONTREAL"/>
    <m/>
    <m/>
    <m/>
    <m/>
    <s v=""/>
    <n v="851"/>
    <n v="803"/>
    <n v="797"/>
    <n v="0.99252801992528017"/>
    <m/>
    <n v="48"/>
    <n v="5.6404230317273797E-2"/>
    <n v="851"/>
    <n v="803"/>
    <n v="48"/>
    <n v="5.6404230317273797E-2"/>
  </r>
  <r>
    <x v="11"/>
    <x v="8"/>
    <s v="OTTAWA"/>
    <m/>
    <m/>
    <m/>
    <m/>
    <s v=""/>
    <n v="223"/>
    <n v="219"/>
    <n v="219"/>
    <n v="1"/>
    <m/>
    <n v="4"/>
    <n v="1.7937219730941704E-2"/>
    <n v="223"/>
    <n v="219"/>
    <n v="4"/>
    <n v="1.7937219730941704E-2"/>
  </r>
  <r>
    <x v="11"/>
    <x v="8"/>
    <s v="TORONTO"/>
    <m/>
    <m/>
    <m/>
    <m/>
    <s v=""/>
    <n v="1818"/>
    <n v="1801"/>
    <n v="1780"/>
    <n v="0.98833981121599113"/>
    <m/>
    <n v="17"/>
    <n v="9.3509350935093508E-3"/>
    <n v="1818"/>
    <n v="1801"/>
    <n v="17"/>
    <n v="9.3509350935093508E-3"/>
  </r>
  <r>
    <x v="11"/>
    <x v="8"/>
    <s v="VANCOUVER"/>
    <m/>
    <m/>
    <m/>
    <m/>
    <s v=""/>
    <n v="1020"/>
    <n v="1011"/>
    <n v="252"/>
    <n v="0.24925816023738873"/>
    <n v="2"/>
    <n v="7"/>
    <n v="6.8627450980392156E-3"/>
    <n v="1020"/>
    <n v="1013"/>
    <n v="7"/>
    <n v="6.8627450980392156E-3"/>
  </r>
  <r>
    <x v="11"/>
    <x v="9"/>
    <s v="SANTIAGO DE CHILE"/>
    <m/>
    <m/>
    <m/>
    <m/>
    <s v=""/>
    <n v="214"/>
    <n v="209"/>
    <n v="197"/>
    <n v="0.9425837320574163"/>
    <m/>
    <n v="5"/>
    <n v="2.336448598130841E-2"/>
    <n v="214"/>
    <n v="209"/>
    <n v="5"/>
    <n v="2.336448598130841E-2"/>
  </r>
  <r>
    <x v="11"/>
    <x v="10"/>
    <s v="BEIJING"/>
    <m/>
    <m/>
    <m/>
    <m/>
    <s v=""/>
    <n v="203064"/>
    <n v="198433"/>
    <n v="77993"/>
    <n v="0.39304450368638283"/>
    <n v="3"/>
    <n v="4628"/>
    <n v="2.279084426584722E-2"/>
    <n v="203064"/>
    <n v="198436"/>
    <n v="4628"/>
    <n v="2.279084426584722E-2"/>
  </r>
  <r>
    <x v="11"/>
    <x v="10"/>
    <s v="CHONGQING"/>
    <m/>
    <m/>
    <m/>
    <m/>
    <s v=""/>
    <n v="50912"/>
    <n v="50236"/>
    <n v="15800"/>
    <n v="0.3145154869018234"/>
    <m/>
    <n v="676"/>
    <n v="1.3277812696417347E-2"/>
    <n v="50912"/>
    <n v="50236"/>
    <n v="676"/>
    <n v="1.3277812696417347E-2"/>
  </r>
  <r>
    <x v="11"/>
    <x v="10"/>
    <s v="GUANGZHOU (CANTON)"/>
    <m/>
    <m/>
    <m/>
    <m/>
    <s v=""/>
    <n v="87028"/>
    <n v="83799"/>
    <n v="82386"/>
    <n v="0.98313822360648695"/>
    <m/>
    <n v="3229"/>
    <n v="3.7103001332904353E-2"/>
    <n v="87028"/>
    <n v="83799"/>
    <n v="3229"/>
    <n v="3.7103001332904353E-2"/>
  </r>
  <r>
    <x v="11"/>
    <x v="10"/>
    <s v="SHANGHAI"/>
    <m/>
    <m/>
    <m/>
    <m/>
    <s v=""/>
    <n v="134713"/>
    <n v="129361"/>
    <n v="67685"/>
    <n v="0.52322570171844685"/>
    <n v="3"/>
    <n v="5349"/>
    <n v="3.9706635588250577E-2"/>
    <n v="134713"/>
    <n v="129364"/>
    <n v="5349"/>
    <n v="3.9706635588250577E-2"/>
  </r>
  <r>
    <x v="11"/>
    <x v="11"/>
    <s v="BOGOTA"/>
    <m/>
    <m/>
    <m/>
    <m/>
    <s v=""/>
    <n v="59"/>
    <n v="57"/>
    <n v="54"/>
    <n v="0.94736842105263153"/>
    <m/>
    <n v="2"/>
    <n v="3.3898305084745763E-2"/>
    <n v="59"/>
    <n v="57"/>
    <n v="2"/>
    <n v="3.3898305084745763E-2"/>
  </r>
  <r>
    <x v="11"/>
    <x v="115"/>
    <s v="BRAZZAVILLE"/>
    <m/>
    <m/>
    <m/>
    <m/>
    <s v=""/>
    <n v="1985"/>
    <n v="893"/>
    <n v="165"/>
    <n v="0.18477043673012317"/>
    <n v="1"/>
    <n v="1091"/>
    <n v="0.54962216624685134"/>
    <n v="1985"/>
    <n v="894"/>
    <n v="1091"/>
    <n v="0.54962216624685134"/>
  </r>
  <r>
    <x v="11"/>
    <x v="64"/>
    <s v="KINSHASA"/>
    <m/>
    <m/>
    <m/>
    <m/>
    <s v=""/>
    <n v="1129"/>
    <n v="807"/>
    <n v="603"/>
    <n v="0.74721189591078063"/>
    <n v="187"/>
    <n v="135"/>
    <n v="0.11957484499557131"/>
    <n v="1129"/>
    <n v="994"/>
    <n v="135"/>
    <n v="0.11957484499557131"/>
  </r>
  <r>
    <x v="11"/>
    <x v="147"/>
    <s v="SAN JOSE"/>
    <m/>
    <m/>
    <m/>
    <m/>
    <s v=""/>
    <n v="15"/>
    <n v="15"/>
    <n v="12"/>
    <n v="0.8"/>
    <m/>
    <m/>
    <n v="0"/>
    <n v="15"/>
    <n v="15"/>
    <s v=""/>
    <s v=""/>
  </r>
  <r>
    <x v="11"/>
    <x v="65"/>
    <s v="ABIDJAN "/>
    <m/>
    <m/>
    <m/>
    <m/>
    <s v=""/>
    <n v="2616"/>
    <n v="1503"/>
    <n v="764"/>
    <n v="0.5083166999334664"/>
    <n v="9"/>
    <n v="1104"/>
    <n v="0.42201834862385323"/>
    <n v="2616"/>
    <n v="1512"/>
    <n v="1104"/>
    <n v="0.42201834862385323"/>
  </r>
  <r>
    <x v="11"/>
    <x v="12"/>
    <s v="ZAGREB"/>
    <m/>
    <m/>
    <m/>
    <m/>
    <s v=""/>
    <n v="567"/>
    <n v="563"/>
    <n v="499"/>
    <n v="0.88632326820603913"/>
    <m/>
    <n v="4"/>
    <n v="7.0546737213403876E-3"/>
    <n v="567"/>
    <n v="563"/>
    <n v="4"/>
    <n v="7.0546737213403876E-3"/>
  </r>
  <r>
    <x v="11"/>
    <x v="13"/>
    <s v="HAVANA"/>
    <m/>
    <m/>
    <m/>
    <m/>
    <s v=""/>
    <n v="13280"/>
    <n v="12128"/>
    <n v="6341"/>
    <n v="0.52283970976253302"/>
    <n v="11"/>
    <n v="1141"/>
    <n v="8.5918674698795175E-2"/>
    <n v="13280"/>
    <n v="12139"/>
    <n v="1141"/>
    <n v="8.5918674698795175E-2"/>
  </r>
  <r>
    <x v="11"/>
    <x v="14"/>
    <s v="NICOSIA"/>
    <n v="1"/>
    <n v="1"/>
    <m/>
    <m/>
    <n v="0"/>
    <n v="1011"/>
    <n v="958"/>
    <n v="338"/>
    <n v="0.35281837160751567"/>
    <m/>
    <n v="53"/>
    <n v="5.2423343224530169E-2"/>
    <n v="1012"/>
    <n v="959"/>
    <n v="53"/>
    <n v="5.2371541501976288E-2"/>
  </r>
  <r>
    <x v="11"/>
    <x v="66"/>
    <s v="PRAGUE"/>
    <m/>
    <m/>
    <m/>
    <m/>
    <s v=""/>
    <n v="2"/>
    <n v="2"/>
    <n v="2"/>
    <n v="1"/>
    <m/>
    <m/>
    <n v="0"/>
    <n v="2"/>
    <n v="2"/>
    <s v=""/>
    <s v=""/>
  </r>
  <r>
    <x v="11"/>
    <x v="97"/>
    <s v="COPENHAGEN"/>
    <m/>
    <m/>
    <m/>
    <m/>
    <s v=""/>
    <n v="3"/>
    <n v="3"/>
    <n v="1"/>
    <n v="0.33333333333333331"/>
    <m/>
    <m/>
    <n v="0"/>
    <n v="3"/>
    <n v="3"/>
    <s v=""/>
    <s v=""/>
  </r>
  <r>
    <x v="11"/>
    <x v="118"/>
    <s v="QUITO"/>
    <m/>
    <m/>
    <m/>
    <m/>
    <s v=""/>
    <n v="5894"/>
    <n v="4534"/>
    <n v="4532"/>
    <n v="0.99955888839876483"/>
    <m/>
    <n v="1360"/>
    <n v="0.23074312860536139"/>
    <n v="5894"/>
    <n v="4534"/>
    <n v="1360"/>
    <n v="0.23074312860536139"/>
  </r>
  <r>
    <x v="11"/>
    <x v="15"/>
    <s v="CAIRO"/>
    <m/>
    <m/>
    <m/>
    <m/>
    <s v=""/>
    <n v="20200"/>
    <n v="15145"/>
    <n v="10686"/>
    <n v="0.70557939914163093"/>
    <n v="102"/>
    <n v="4953"/>
    <n v="0.24519801980198019"/>
    <n v="20200"/>
    <n v="15247"/>
    <n v="4953"/>
    <n v="0.24519801980198019"/>
  </r>
  <r>
    <x v="11"/>
    <x v="148"/>
    <s v="SAN SALVADOR"/>
    <m/>
    <m/>
    <m/>
    <m/>
    <s v=""/>
    <n v="1"/>
    <n v="1"/>
    <n v="1"/>
    <n v="1"/>
    <m/>
    <m/>
    <n v="0"/>
    <n v="1"/>
    <n v="1"/>
    <s v=""/>
    <s v=""/>
  </r>
  <r>
    <x v="11"/>
    <x v="157"/>
    <s v="ASMARA"/>
    <n v="1"/>
    <n v="1"/>
    <m/>
    <m/>
    <n v="0"/>
    <n v="2155"/>
    <n v="1275"/>
    <n v="701"/>
    <n v="0.54980392156862745"/>
    <n v="6"/>
    <n v="874"/>
    <n v="0.40556844547563803"/>
    <n v="2156"/>
    <n v="1282"/>
    <n v="874"/>
    <n v="0.40538033395176254"/>
  </r>
  <r>
    <x v="11"/>
    <x v="16"/>
    <s v="ADDIS ABEBA"/>
    <n v="1"/>
    <n v="1"/>
    <m/>
    <m/>
    <n v="0"/>
    <n v="3900"/>
    <n v="3188"/>
    <n v="948"/>
    <n v="0.29736511919698871"/>
    <n v="444"/>
    <n v="268"/>
    <n v="6.8717948717948715E-2"/>
    <n v="3901"/>
    <n v="3633"/>
    <n v="268"/>
    <n v="6.8700333247885159E-2"/>
  </r>
  <r>
    <x v="11"/>
    <x v="67"/>
    <s v="HELSINKI"/>
    <m/>
    <m/>
    <m/>
    <m/>
    <s v=""/>
    <n v="11"/>
    <n v="10"/>
    <n v="6"/>
    <n v="0.6"/>
    <m/>
    <n v="1"/>
    <n v="9.0909090909090912E-2"/>
    <n v="11"/>
    <n v="10"/>
    <n v="1"/>
    <n v="9.0909090909090912E-2"/>
  </r>
  <r>
    <x v="11"/>
    <x v="68"/>
    <s v="PARIS"/>
    <m/>
    <m/>
    <m/>
    <m/>
    <s v=""/>
    <n v="42"/>
    <n v="39"/>
    <n v="26"/>
    <n v="0.66666666666666663"/>
    <n v="2"/>
    <n v="1"/>
    <n v="2.3809523809523808E-2"/>
    <n v="42"/>
    <n v="41"/>
    <n v="1"/>
    <n v="2.3809523809523808E-2"/>
  </r>
  <r>
    <x v="11"/>
    <x v="121"/>
    <s v="LIBREVILLE"/>
    <m/>
    <m/>
    <m/>
    <m/>
    <s v=""/>
    <n v="1263"/>
    <n v="798"/>
    <n v="232"/>
    <n v="0.2907268170426065"/>
    <m/>
    <n v="465"/>
    <n v="0.36817102137767221"/>
    <n v="1263"/>
    <n v="798"/>
    <n v="465"/>
    <n v="0.36817102137767221"/>
  </r>
  <r>
    <x v="11"/>
    <x v="87"/>
    <s v="TBILISSI"/>
    <m/>
    <m/>
    <m/>
    <m/>
    <s v=""/>
    <n v="401"/>
    <n v="366"/>
    <n v="240"/>
    <n v="0.65573770491803274"/>
    <n v="1"/>
    <n v="34"/>
    <n v="8.4788029925187039E-2"/>
    <n v="401"/>
    <n v="367"/>
    <n v="34"/>
    <n v="8.4788029925187039E-2"/>
  </r>
  <r>
    <x v="11"/>
    <x v="17"/>
    <s v="FRANKFURT/MAIN"/>
    <m/>
    <m/>
    <m/>
    <m/>
    <s v=""/>
    <n v="23"/>
    <n v="23"/>
    <n v="22"/>
    <n v="0.95652173913043481"/>
    <m/>
    <m/>
    <n v="0"/>
    <n v="23"/>
    <n v="23"/>
    <s v=""/>
    <s v=""/>
  </r>
  <r>
    <x v="11"/>
    <x v="88"/>
    <s v="ACCRA"/>
    <m/>
    <m/>
    <m/>
    <m/>
    <s v=""/>
    <n v="5806"/>
    <n v="3542"/>
    <n v="1548"/>
    <n v="0.43704121964991532"/>
    <n v="3"/>
    <n v="2261"/>
    <n v="0.38942473303479158"/>
    <n v="5806"/>
    <n v="3545"/>
    <n v="2261"/>
    <n v="0.38942473303479158"/>
  </r>
  <r>
    <x v="11"/>
    <x v="69"/>
    <s v="ATHENS"/>
    <m/>
    <m/>
    <m/>
    <m/>
    <s v=""/>
    <n v="26"/>
    <n v="24"/>
    <n v="24"/>
    <n v="1"/>
    <m/>
    <n v="2"/>
    <n v="7.6923076923076927E-2"/>
    <n v="26"/>
    <n v="24"/>
    <n v="2"/>
    <n v="7.6923076923076927E-2"/>
  </r>
  <r>
    <x v="11"/>
    <x v="122"/>
    <s v="GUATEMALA CITY"/>
    <m/>
    <m/>
    <m/>
    <m/>
    <s v=""/>
    <n v="11"/>
    <n v="11"/>
    <n v="10"/>
    <n v="0.90909090909090906"/>
    <m/>
    <m/>
    <n v="0"/>
    <n v="11"/>
    <n v="11"/>
    <s v=""/>
    <s v=""/>
  </r>
  <r>
    <x v="11"/>
    <x v="18"/>
    <s v="HONG KONG"/>
    <m/>
    <m/>
    <m/>
    <m/>
    <s v=""/>
    <n v="1795"/>
    <n v="1786"/>
    <n v="313"/>
    <n v="0.17525195968645016"/>
    <n v="1"/>
    <n v="8"/>
    <n v="4.4568245125348191E-3"/>
    <n v="1795"/>
    <n v="1787"/>
    <n v="8"/>
    <n v="4.4568245125348191E-3"/>
  </r>
  <r>
    <x v="11"/>
    <x v="70"/>
    <s v="BUDAPEST"/>
    <m/>
    <m/>
    <m/>
    <m/>
    <s v=""/>
    <n v="1"/>
    <n v="1"/>
    <n v="1"/>
    <n v="1"/>
    <m/>
    <m/>
    <n v="0"/>
    <n v="1"/>
    <n v="1"/>
    <s v=""/>
    <s v=""/>
  </r>
  <r>
    <x v="11"/>
    <x v="19"/>
    <s v="KOLKATA"/>
    <m/>
    <m/>
    <m/>
    <m/>
    <s v=""/>
    <n v="8938"/>
    <n v="7927"/>
    <n v="7913"/>
    <n v="0.99823388419326353"/>
    <m/>
    <n v="1011"/>
    <n v="0.11311255314388007"/>
    <n v="8938"/>
    <n v="7927"/>
    <n v="1011"/>
    <n v="0.11311255314388007"/>
  </r>
  <r>
    <x v="11"/>
    <x v="19"/>
    <s v="MUMBAI"/>
    <m/>
    <m/>
    <m/>
    <m/>
    <s v=""/>
    <n v="57663"/>
    <n v="53673"/>
    <n v="51422"/>
    <n v="0.95806084996180574"/>
    <n v="1"/>
    <n v="3989"/>
    <n v="6.9177808993635431E-2"/>
    <n v="57663"/>
    <n v="53674"/>
    <n v="3989"/>
    <n v="6.9177808993635431E-2"/>
  </r>
  <r>
    <x v="11"/>
    <x v="19"/>
    <s v="NEW DELHI"/>
    <m/>
    <m/>
    <m/>
    <m/>
    <s v=""/>
    <n v="39029"/>
    <n v="31094"/>
    <n v="28466"/>
    <n v="0.91548208657618835"/>
    <n v="110"/>
    <n v="7825"/>
    <n v="0.20049194188936431"/>
    <n v="39029"/>
    <n v="31204"/>
    <n v="7825"/>
    <n v="0.20049194188936431"/>
  </r>
  <r>
    <x v="11"/>
    <x v="20"/>
    <s v="JAKARTA"/>
    <m/>
    <m/>
    <m/>
    <m/>
    <s v=""/>
    <n v="24414"/>
    <n v="24171"/>
    <n v="21108"/>
    <n v="0.87327789499813824"/>
    <n v="1"/>
    <n v="242"/>
    <n v="9.9123453756041618E-3"/>
    <n v="24414"/>
    <n v="24172"/>
    <n v="242"/>
    <n v="9.9123453756041618E-3"/>
  </r>
  <r>
    <x v="11"/>
    <x v="21"/>
    <s v="TEHERAN"/>
    <n v="28"/>
    <n v="25"/>
    <m/>
    <n v="3"/>
    <n v="0.10714285714285714"/>
    <n v="32777"/>
    <n v="23719"/>
    <n v="6976"/>
    <n v="0.29411020700704077"/>
    <n v="110"/>
    <n v="8948"/>
    <n v="0.27299630838697869"/>
    <n v="32805"/>
    <n v="23854"/>
    <n v="8951"/>
    <n v="0.27285474775186708"/>
  </r>
  <r>
    <x v="11"/>
    <x v="89"/>
    <s v="BAGHDAD"/>
    <m/>
    <m/>
    <m/>
    <m/>
    <s v=""/>
    <n v="4662"/>
    <n v="2998"/>
    <n v="1095"/>
    <n v="0.36524349566377584"/>
    <n v="111"/>
    <n v="1553"/>
    <n v="0.33311883311883311"/>
    <n v="4662"/>
    <n v="3109"/>
    <n v="1553"/>
    <n v="0.33311883311883311"/>
  </r>
  <r>
    <x v="11"/>
    <x v="89"/>
    <s v="ERBIL"/>
    <m/>
    <m/>
    <m/>
    <m/>
    <s v=""/>
    <n v="2031"/>
    <n v="964"/>
    <n v="358"/>
    <n v="0.37136929460580914"/>
    <n v="72"/>
    <n v="995"/>
    <n v="0.48990645002461841"/>
    <n v="2031"/>
    <n v="1036"/>
    <n v="995"/>
    <n v="0.48990645002461841"/>
  </r>
  <r>
    <x v="11"/>
    <x v="22"/>
    <s v="DUBLIN"/>
    <m/>
    <m/>
    <m/>
    <m/>
    <s v=""/>
    <n v="1263"/>
    <n v="1200"/>
    <n v="721"/>
    <n v="0.60083333333333333"/>
    <n v="18"/>
    <n v="45"/>
    <n v="3.5629453681710214E-2"/>
    <n v="1263"/>
    <n v="1218"/>
    <n v="45"/>
    <n v="3.5629453681710214E-2"/>
  </r>
  <r>
    <x v="11"/>
    <x v="23"/>
    <s v="JERUSALEM"/>
    <m/>
    <m/>
    <m/>
    <m/>
    <s v=""/>
    <n v="2997"/>
    <n v="2853"/>
    <n v="456"/>
    <n v="0.15983175604626709"/>
    <n v="35"/>
    <n v="109"/>
    <n v="3.6369703036369702E-2"/>
    <n v="2997"/>
    <n v="2888"/>
    <n v="109"/>
    <n v="3.6369703036369702E-2"/>
  </r>
  <r>
    <x v="11"/>
    <x v="23"/>
    <s v="TEL AVIV"/>
    <m/>
    <m/>
    <m/>
    <m/>
    <s v=""/>
    <n v="696"/>
    <n v="663"/>
    <n v="279"/>
    <n v="0.42081447963800905"/>
    <n v="1"/>
    <n v="32"/>
    <n v="4.5977011494252873E-2"/>
    <n v="696"/>
    <n v="664"/>
    <n v="32"/>
    <n v="4.5977011494252873E-2"/>
  </r>
  <r>
    <x v="11"/>
    <x v="24"/>
    <s v="OSAKA"/>
    <m/>
    <m/>
    <m/>
    <m/>
    <s v=""/>
    <n v="576"/>
    <n v="576"/>
    <n v="576"/>
    <n v="1"/>
    <m/>
    <m/>
    <n v="0"/>
    <n v="576"/>
    <n v="576"/>
    <s v=""/>
    <s v=""/>
  </r>
  <r>
    <x v="11"/>
    <x v="24"/>
    <s v="TOKYO"/>
    <m/>
    <m/>
    <m/>
    <m/>
    <s v=""/>
    <n v="1973"/>
    <n v="1967"/>
    <n v="1967"/>
    <n v="1"/>
    <n v="2"/>
    <n v="4"/>
    <n v="2.0273694880892043E-3"/>
    <n v="1973"/>
    <n v="1969"/>
    <n v="4"/>
    <n v="2.0273694880892043E-3"/>
  </r>
  <r>
    <x v="11"/>
    <x v="25"/>
    <s v="AMMAN"/>
    <m/>
    <m/>
    <m/>
    <m/>
    <s v=""/>
    <n v="7271"/>
    <n v="5624"/>
    <n v="5360"/>
    <n v="0.95305832147937408"/>
    <n v="294"/>
    <n v="1353"/>
    <n v="0.18608169440242056"/>
    <n v="7271"/>
    <n v="5918"/>
    <n v="1353"/>
    <n v="0.18608169440242056"/>
  </r>
  <r>
    <x v="11"/>
    <x v="26"/>
    <s v="ASTANA"/>
    <m/>
    <m/>
    <m/>
    <m/>
    <s v=""/>
    <n v="20009"/>
    <n v="18824"/>
    <n v="3369"/>
    <n v="0.17897365065873352"/>
    <m/>
    <n v="1185"/>
    <n v="5.9223349492728269E-2"/>
    <n v="20009"/>
    <n v="18824"/>
    <n v="1185"/>
    <n v="5.9223349492728269E-2"/>
  </r>
  <r>
    <x v="11"/>
    <x v="27"/>
    <s v="NAIROBI"/>
    <m/>
    <m/>
    <m/>
    <m/>
    <s v=""/>
    <n v="4218"/>
    <n v="3753"/>
    <n v="1772"/>
    <n v="0.47215560884625635"/>
    <n v="37"/>
    <n v="428"/>
    <n v="0.10146989094357516"/>
    <n v="4218"/>
    <n v="3790"/>
    <n v="428"/>
    <n v="0.10146989094357516"/>
  </r>
  <r>
    <x v="11"/>
    <x v="103"/>
    <s v="PRISTINA"/>
    <m/>
    <m/>
    <m/>
    <m/>
    <s v=""/>
    <n v="5657"/>
    <n v="4366"/>
    <n v="4086"/>
    <n v="0.93586807146129181"/>
    <m/>
    <n v="1291"/>
    <n v="0.2282128336574156"/>
    <n v="5657"/>
    <n v="4366"/>
    <n v="1291"/>
    <n v="0.2282128336574156"/>
  </r>
  <r>
    <x v="11"/>
    <x v="28"/>
    <s v="KUWAIT"/>
    <m/>
    <m/>
    <m/>
    <m/>
    <s v=""/>
    <n v="10380"/>
    <n v="9933"/>
    <n v="8911"/>
    <n v="0.89711064129668783"/>
    <n v="2"/>
    <n v="445"/>
    <n v="4.2870905587668595E-2"/>
    <n v="10380"/>
    <n v="9935"/>
    <n v="445"/>
    <n v="4.2870905587668595E-2"/>
  </r>
  <r>
    <x v="11"/>
    <x v="29"/>
    <s v="BEIRUT"/>
    <n v="2"/>
    <n v="2"/>
    <m/>
    <m/>
    <n v="0"/>
    <n v="22932"/>
    <n v="20297"/>
    <n v="15059"/>
    <n v="0.74193230526678822"/>
    <n v="645"/>
    <n v="1990"/>
    <n v="8.6778301064015351E-2"/>
    <n v="22934"/>
    <n v="20944"/>
    <n v="1990"/>
    <n v="8.6770733408912532E-2"/>
  </r>
  <r>
    <x v="11"/>
    <x v="156"/>
    <s v="TRIPOLI"/>
    <m/>
    <m/>
    <m/>
    <m/>
    <s v=""/>
    <n v="9849"/>
    <n v="7019"/>
    <n v="5826"/>
    <n v="0.83003276820059835"/>
    <n v="449"/>
    <n v="2381"/>
    <n v="0.24175043151588993"/>
    <n v="9849"/>
    <n v="7468"/>
    <n v="2381"/>
    <n v="0.24175043151588993"/>
  </r>
  <r>
    <x v="11"/>
    <x v="104"/>
    <s v="VILNIUS"/>
    <m/>
    <m/>
    <m/>
    <m/>
    <s v=""/>
    <n v="1"/>
    <n v="1"/>
    <n v="1"/>
    <n v="1"/>
    <m/>
    <m/>
    <n v="0"/>
    <n v="1"/>
    <n v="1"/>
    <s v=""/>
    <s v=""/>
  </r>
  <r>
    <x v="11"/>
    <x v="30"/>
    <s v="KUALA LUMPUR"/>
    <m/>
    <m/>
    <m/>
    <m/>
    <s v=""/>
    <n v="578"/>
    <n v="533"/>
    <n v="259"/>
    <n v="0.48592870544090055"/>
    <m/>
    <n v="45"/>
    <n v="7.7854671280276816E-2"/>
    <n v="578"/>
    <n v="533"/>
    <n v="45"/>
    <n v="7.7854671280276816E-2"/>
  </r>
  <r>
    <x v="11"/>
    <x v="127"/>
    <s v="VALETTA"/>
    <m/>
    <m/>
    <m/>
    <m/>
    <s v=""/>
    <n v="21"/>
    <n v="6"/>
    <n v="2"/>
    <n v="0.33333333333333331"/>
    <n v="15"/>
    <m/>
    <n v="0"/>
    <n v="21"/>
    <n v="21"/>
    <s v=""/>
    <s v=""/>
  </r>
  <r>
    <x v="11"/>
    <x v="31"/>
    <s v="MEXICO CITY"/>
    <m/>
    <m/>
    <m/>
    <m/>
    <s v=""/>
    <n v="207"/>
    <n v="206"/>
    <n v="203"/>
    <n v="0.9854368932038835"/>
    <m/>
    <n v="1"/>
    <n v="4.830917874396135E-3"/>
    <n v="207"/>
    <n v="206"/>
    <n v="1"/>
    <n v="4.830917874396135E-3"/>
  </r>
  <r>
    <x v="11"/>
    <x v="90"/>
    <s v="CHISINAU"/>
    <m/>
    <m/>
    <m/>
    <m/>
    <s v=""/>
    <n v="264"/>
    <n v="238"/>
    <n v="195"/>
    <n v="0.81932773109243695"/>
    <m/>
    <n v="26"/>
    <n v="9.8484848484848481E-2"/>
    <n v="264"/>
    <n v="238"/>
    <n v="26"/>
    <n v="9.8484848484848481E-2"/>
  </r>
  <r>
    <x v="11"/>
    <x v="91"/>
    <s v="ULAN BATOR"/>
    <m/>
    <m/>
    <m/>
    <m/>
    <s v=""/>
    <n v="925"/>
    <n v="809"/>
    <n v="137"/>
    <n v="0.16934487021013597"/>
    <m/>
    <n v="116"/>
    <n v="0.1254054054054054"/>
    <n v="925"/>
    <n v="809"/>
    <n v="116"/>
    <n v="0.1254054054054054"/>
  </r>
  <r>
    <x v="11"/>
    <x v="151"/>
    <s v="PODGORICA"/>
    <m/>
    <m/>
    <m/>
    <m/>
    <s v=""/>
    <n v="216"/>
    <n v="211"/>
    <n v="202"/>
    <n v="0.95734597156398105"/>
    <m/>
    <n v="5"/>
    <n v="2.3148148148148147E-2"/>
    <n v="216"/>
    <n v="211"/>
    <n v="5"/>
    <n v="2.3148148148148147E-2"/>
  </r>
  <r>
    <x v="11"/>
    <x v="32"/>
    <s v="CASABLANCA"/>
    <m/>
    <m/>
    <m/>
    <m/>
    <s v=""/>
    <n v="17232"/>
    <n v="13287"/>
    <n v="10633"/>
    <n v="0.80025588921502222"/>
    <n v="37"/>
    <n v="3908"/>
    <n v="0.22678737233054783"/>
    <n v="17232"/>
    <n v="13324"/>
    <n v="3908"/>
    <n v="0.22678737233054783"/>
  </r>
  <r>
    <x v="11"/>
    <x v="32"/>
    <s v="RABAT"/>
    <m/>
    <m/>
    <m/>
    <m/>
    <s v=""/>
    <n v="4042"/>
    <n v="3361"/>
    <n v="2017"/>
    <n v="0.60011901219875041"/>
    <n v="1"/>
    <n v="680"/>
    <n v="0.1682335477486393"/>
    <n v="4042"/>
    <n v="3362"/>
    <n v="680"/>
    <n v="0.1682335477486393"/>
  </r>
  <r>
    <x v="11"/>
    <x v="105"/>
    <s v="MAPUTO"/>
    <m/>
    <m/>
    <m/>
    <m/>
    <s v=""/>
    <n v="1014"/>
    <n v="956"/>
    <n v="68"/>
    <n v="7.1129707112970716E-2"/>
    <m/>
    <n v="58"/>
    <n v="5.7199211045364892E-2"/>
    <n v="1014"/>
    <n v="956"/>
    <n v="58"/>
    <n v="5.7199211045364892E-2"/>
  </r>
  <r>
    <x v="11"/>
    <x v="131"/>
    <s v="YANGON"/>
    <m/>
    <m/>
    <m/>
    <m/>
    <s v=""/>
    <n v="2274"/>
    <n v="2187"/>
    <n v="366"/>
    <n v="0.16735253772290809"/>
    <m/>
    <n v="87"/>
    <n v="3.825857519788918E-2"/>
    <n v="2274"/>
    <n v="2187"/>
    <n v="87"/>
    <n v="3.825857519788918E-2"/>
  </r>
  <r>
    <x v="11"/>
    <x v="73"/>
    <s v="THE HAGUE"/>
    <n v="1"/>
    <n v="1"/>
    <m/>
    <m/>
    <n v="0"/>
    <n v="3"/>
    <n v="3"/>
    <n v="2"/>
    <n v="0.66666666666666663"/>
    <m/>
    <m/>
    <n v="0"/>
    <n v="4"/>
    <n v="4"/>
    <s v=""/>
    <s v=""/>
  </r>
  <r>
    <x v="11"/>
    <x v="132"/>
    <s v="WELLINGTON"/>
    <m/>
    <m/>
    <m/>
    <m/>
    <s v=""/>
    <n v="517"/>
    <n v="517"/>
    <n v="121"/>
    <n v="0.23404255319148937"/>
    <m/>
    <m/>
    <n v="0"/>
    <n v="517"/>
    <n v="517"/>
    <s v=""/>
    <s v=""/>
  </r>
  <r>
    <x v="11"/>
    <x v="133"/>
    <s v="MANAGUA"/>
    <m/>
    <m/>
    <m/>
    <m/>
    <s v=""/>
    <n v="2"/>
    <n v="2"/>
    <n v="2"/>
    <n v="1"/>
    <m/>
    <m/>
    <n v="0"/>
    <n v="2"/>
    <n v="2"/>
    <s v=""/>
    <s v=""/>
  </r>
  <r>
    <x v="11"/>
    <x v="33"/>
    <s v="ABUJA"/>
    <m/>
    <m/>
    <m/>
    <m/>
    <s v=""/>
    <n v="820"/>
    <n v="742"/>
    <n v="589"/>
    <n v="0.79380053908355797"/>
    <n v="70"/>
    <n v="8"/>
    <n v="9.7560975609756097E-3"/>
    <n v="820"/>
    <n v="812"/>
    <n v="8"/>
    <n v="9.7560975609756097E-3"/>
  </r>
  <r>
    <x v="11"/>
    <x v="33"/>
    <s v="LAGOS"/>
    <n v="1"/>
    <n v="1"/>
    <m/>
    <m/>
    <n v="0"/>
    <n v="12475"/>
    <n v="6665"/>
    <n v="4058"/>
    <n v="0.60885221305326331"/>
    <n v="52"/>
    <n v="5758"/>
    <n v="0.46156312625250501"/>
    <n v="12476"/>
    <n v="6718"/>
    <n v="5758"/>
    <n v="0.46152613016992627"/>
  </r>
  <r>
    <x v="11"/>
    <x v="34"/>
    <s v="SKOPJE"/>
    <m/>
    <m/>
    <m/>
    <m/>
    <s v=""/>
    <n v="242"/>
    <n v="241"/>
    <n v="173"/>
    <n v="0.71784232365145229"/>
    <n v="1"/>
    <m/>
    <n v="0"/>
    <n v="242"/>
    <n v="242"/>
    <s v=""/>
    <s v=""/>
  </r>
  <r>
    <x v="11"/>
    <x v="135"/>
    <s v="MUSCAT"/>
    <m/>
    <m/>
    <m/>
    <m/>
    <s v=""/>
    <n v="2646"/>
    <n v="2530"/>
    <n v="2301"/>
    <n v="0.90948616600790511"/>
    <n v="3"/>
    <n v="113"/>
    <n v="4.2705971277399848E-2"/>
    <n v="2646"/>
    <n v="2533"/>
    <n v="113"/>
    <n v="4.2705971277399848E-2"/>
  </r>
  <r>
    <x v="11"/>
    <x v="35"/>
    <s v="ISLAMABAD"/>
    <m/>
    <m/>
    <m/>
    <m/>
    <s v=""/>
    <n v="6695"/>
    <n v="3635"/>
    <n v="1213"/>
    <n v="0.33370013755158184"/>
    <n v="519"/>
    <n v="2541"/>
    <n v="0.37953696788648245"/>
    <n v="6695"/>
    <n v="4154"/>
    <n v="2541"/>
    <n v="0.37953696788648245"/>
  </r>
  <r>
    <x v="11"/>
    <x v="35"/>
    <s v="KARACHI"/>
    <n v="3"/>
    <n v="1"/>
    <m/>
    <n v="2"/>
    <n v="0.66666666666666663"/>
    <n v="9006"/>
    <n v="7100"/>
    <n v="965"/>
    <n v="0.13591549295774649"/>
    <n v="2"/>
    <n v="1904"/>
    <n v="0.2114146124805685"/>
    <n v="9009"/>
    <n v="7103"/>
    <n v="1906"/>
    <n v="0.21156621156621155"/>
  </r>
  <r>
    <x v="11"/>
    <x v="74"/>
    <s v="PANAMA CITY"/>
    <m/>
    <m/>
    <m/>
    <m/>
    <s v=""/>
    <n v="5700"/>
    <n v="4175"/>
    <n v="1835"/>
    <n v="0.43952095808383235"/>
    <m/>
    <n v="1525"/>
    <n v="0.26754385964912281"/>
    <n v="5700"/>
    <n v="4175"/>
    <n v="1525"/>
    <n v="0.26754385964912281"/>
  </r>
  <r>
    <x v="11"/>
    <x v="136"/>
    <s v="ASUNCION"/>
    <m/>
    <m/>
    <m/>
    <m/>
    <s v=""/>
    <n v="26"/>
    <n v="26"/>
    <n v="16"/>
    <n v="0.61538461538461542"/>
    <m/>
    <m/>
    <n v="0"/>
    <n v="26"/>
    <n v="26"/>
    <s v=""/>
    <s v=""/>
  </r>
  <r>
    <x v="11"/>
    <x v="36"/>
    <s v="LIMA"/>
    <m/>
    <m/>
    <m/>
    <m/>
    <s v=""/>
    <n v="64"/>
    <n v="61"/>
    <n v="61"/>
    <n v="1"/>
    <m/>
    <n v="3"/>
    <n v="4.6875E-2"/>
    <n v="64"/>
    <n v="61"/>
    <n v="3"/>
    <n v="4.6875E-2"/>
  </r>
  <r>
    <x v="11"/>
    <x v="37"/>
    <s v="MANILA"/>
    <m/>
    <m/>
    <m/>
    <m/>
    <s v=""/>
    <n v="23478"/>
    <n v="20925"/>
    <n v="16081"/>
    <n v="0.76850657108721621"/>
    <m/>
    <n v="2553"/>
    <n v="0.10874009711219014"/>
    <n v="23478"/>
    <n v="20925"/>
    <n v="2553"/>
    <n v="0.10874009711219014"/>
  </r>
  <r>
    <x v="11"/>
    <x v="75"/>
    <s v="WARSAW"/>
    <m/>
    <m/>
    <m/>
    <m/>
    <s v=""/>
    <n v="4"/>
    <n v="4"/>
    <n v="2"/>
    <n v="0.5"/>
    <m/>
    <m/>
    <n v="0"/>
    <n v="4"/>
    <n v="4"/>
    <s v=""/>
    <s v=""/>
  </r>
  <r>
    <x v="11"/>
    <x v="76"/>
    <s v="LISBON"/>
    <m/>
    <m/>
    <m/>
    <m/>
    <s v=""/>
    <n v="1"/>
    <n v="1"/>
    <n v="1"/>
    <n v="1"/>
    <m/>
    <m/>
    <n v="0"/>
    <n v="1"/>
    <n v="1"/>
    <s v=""/>
    <s v=""/>
  </r>
  <r>
    <x v="11"/>
    <x v="77"/>
    <s v="DOHA"/>
    <m/>
    <m/>
    <m/>
    <m/>
    <s v=""/>
    <n v="6183"/>
    <n v="5705"/>
    <n v="4187"/>
    <n v="0.7339176161262051"/>
    <n v="8"/>
    <n v="470"/>
    <n v="7.6014879508329289E-2"/>
    <n v="6183"/>
    <n v="5713"/>
    <n v="470"/>
    <n v="7.6014879508329289E-2"/>
  </r>
  <r>
    <x v="11"/>
    <x v="38"/>
    <s v="BUCHAREST"/>
    <m/>
    <m/>
    <m/>
    <m/>
    <s v=""/>
    <n v="413"/>
    <n v="350"/>
    <n v="126"/>
    <n v="0.36"/>
    <m/>
    <n v="63"/>
    <n v="0.15254237288135594"/>
    <n v="413"/>
    <n v="350"/>
    <n v="63"/>
    <n v="0.15254237288135594"/>
  </r>
  <r>
    <x v="11"/>
    <x v="39"/>
    <s v="MOSCOW"/>
    <m/>
    <m/>
    <m/>
    <m/>
    <s v=""/>
    <n v="463224"/>
    <n v="454474"/>
    <n v="444270"/>
    <n v="0.97754767049380165"/>
    <n v="30"/>
    <n v="8720"/>
    <n v="1.882458594546051E-2"/>
    <n v="463224"/>
    <n v="454504"/>
    <n v="8720"/>
    <n v="1.882458594546051E-2"/>
  </r>
  <r>
    <x v="11"/>
    <x v="39"/>
    <s v="ST. PETERSBURG"/>
    <m/>
    <m/>
    <m/>
    <m/>
    <s v=""/>
    <n v="36141"/>
    <n v="35702"/>
    <n v="34340"/>
    <n v="0.96185087670158531"/>
    <n v="79"/>
    <n v="360"/>
    <n v="9.9609861376276244E-3"/>
    <n v="36141"/>
    <n v="35781"/>
    <n v="360"/>
    <n v="9.9609861376276244E-3"/>
  </r>
  <r>
    <x v="11"/>
    <x v="158"/>
    <s v="SAN MARINO"/>
    <m/>
    <m/>
    <m/>
    <m/>
    <s v=""/>
    <n v="437"/>
    <n v="435"/>
    <n v="425"/>
    <n v="0.97701149425287359"/>
    <m/>
    <n v="2"/>
    <n v="4.5766590389016018E-3"/>
    <n v="437"/>
    <n v="435"/>
    <n v="2"/>
    <n v="4.5766590389016018E-3"/>
  </r>
  <r>
    <x v="11"/>
    <x v="40"/>
    <s v="JEDDAH"/>
    <m/>
    <m/>
    <m/>
    <m/>
    <s v=""/>
    <n v="12213"/>
    <n v="11291"/>
    <n v="11011"/>
    <n v="0.97520148791072536"/>
    <m/>
    <n v="922"/>
    <n v="7.5493326782936215E-2"/>
    <n v="12213"/>
    <n v="11291"/>
    <n v="922"/>
    <n v="7.5493326782936215E-2"/>
  </r>
  <r>
    <x v="11"/>
    <x v="40"/>
    <s v="RIYADH"/>
    <m/>
    <m/>
    <m/>
    <m/>
    <s v=""/>
    <n v="22800"/>
    <n v="20903"/>
    <n v="18641"/>
    <n v="0.89178586805721671"/>
    <n v="26"/>
    <n v="1871"/>
    <n v="8.2061403508771932E-2"/>
    <n v="22800"/>
    <n v="20929"/>
    <n v="1871"/>
    <n v="8.2061403508771932E-2"/>
  </r>
  <r>
    <x v="11"/>
    <x v="41"/>
    <s v="DAKAR"/>
    <m/>
    <m/>
    <m/>
    <m/>
    <s v=""/>
    <n v="5757"/>
    <n v="3485"/>
    <n v="1912"/>
    <n v="0.54863701578192248"/>
    <n v="5"/>
    <n v="2267"/>
    <n v="0.39378148341149904"/>
    <n v="5757"/>
    <n v="3490"/>
    <n v="2267"/>
    <n v="0.39378148341149904"/>
  </r>
  <r>
    <x v="11"/>
    <x v="42"/>
    <s v="BELGRADE"/>
    <m/>
    <m/>
    <m/>
    <m/>
    <s v=""/>
    <n v="419"/>
    <n v="409"/>
    <n v="353"/>
    <n v="0.86308068459657705"/>
    <n v="1"/>
    <n v="9"/>
    <n v="2.1479713603818614E-2"/>
    <n v="419"/>
    <n v="410"/>
    <n v="9"/>
    <n v="2.1479713603818614E-2"/>
  </r>
  <r>
    <x v="11"/>
    <x v="79"/>
    <s v="SINGAPORE"/>
    <m/>
    <m/>
    <m/>
    <m/>
    <s v=""/>
    <n v="3559"/>
    <n v="3464"/>
    <n v="2919"/>
    <n v="0.8426674364896074"/>
    <m/>
    <n v="95"/>
    <n v="2.6692891261590336E-2"/>
    <n v="3559"/>
    <n v="3464"/>
    <n v="95"/>
    <n v="2.6692891261590336E-2"/>
  </r>
  <r>
    <x v="11"/>
    <x v="45"/>
    <s v="CAPE TOWN"/>
    <m/>
    <m/>
    <m/>
    <m/>
    <s v=""/>
    <n v="13235"/>
    <n v="12707"/>
    <n v="12634"/>
    <n v="0.99425513496497997"/>
    <m/>
    <n v="528"/>
    <n v="3.98942198715527E-2"/>
    <n v="13235"/>
    <n v="12707"/>
    <n v="528"/>
    <n v="3.98942198715527E-2"/>
  </r>
  <r>
    <x v="11"/>
    <x v="45"/>
    <s v="JOHANNESBURG"/>
    <m/>
    <m/>
    <m/>
    <m/>
    <s v=""/>
    <n v="29453"/>
    <n v="28750"/>
    <n v="28693"/>
    <n v="0.99801739130434786"/>
    <m/>
    <n v="703"/>
    <n v="2.386853631209045E-2"/>
    <n v="29453"/>
    <n v="28750"/>
    <n v="703"/>
    <n v="2.386853631209045E-2"/>
  </r>
  <r>
    <x v="11"/>
    <x v="45"/>
    <s v="PRETORIA"/>
    <m/>
    <m/>
    <m/>
    <m/>
    <s v=""/>
    <n v="1610"/>
    <n v="1573"/>
    <n v="1561"/>
    <n v="0.99237126509853779"/>
    <m/>
    <n v="37"/>
    <n v="2.2981366459627329E-2"/>
    <n v="1610"/>
    <n v="1573"/>
    <n v="37"/>
    <n v="2.2981366459627329E-2"/>
  </r>
  <r>
    <x v="11"/>
    <x v="46"/>
    <s v="SEOUL"/>
    <m/>
    <m/>
    <m/>
    <m/>
    <s v=""/>
    <n v="533"/>
    <n v="528"/>
    <n v="35"/>
    <n v="6.6287878787878785E-2"/>
    <m/>
    <n v="5"/>
    <n v="9.3808630393996256E-3"/>
    <n v="533"/>
    <n v="528"/>
    <n v="5"/>
    <n v="9.3808630393996256E-3"/>
  </r>
  <r>
    <x v="11"/>
    <x v="80"/>
    <s v="MADRID"/>
    <m/>
    <m/>
    <m/>
    <m/>
    <s v=""/>
    <n v="22"/>
    <n v="20"/>
    <n v="14"/>
    <n v="0.7"/>
    <m/>
    <n v="2"/>
    <n v="9.0909090909090912E-2"/>
    <n v="22"/>
    <n v="20"/>
    <n v="2"/>
    <n v="9.0909090909090912E-2"/>
  </r>
  <r>
    <x v="11"/>
    <x v="139"/>
    <s v="COLOMBO"/>
    <n v="1"/>
    <n v="1"/>
    <m/>
    <m/>
    <n v="0"/>
    <n v="5859"/>
    <n v="4476"/>
    <n v="1133"/>
    <n v="0.25312779267202862"/>
    <n v="2"/>
    <n v="1381"/>
    <n v="0.23570575183478409"/>
    <n v="5860"/>
    <n v="4479"/>
    <n v="1381"/>
    <n v="0.23566552901023891"/>
  </r>
  <r>
    <x v="11"/>
    <x v="140"/>
    <s v="KHARTOUM"/>
    <n v="1"/>
    <n v="1"/>
    <m/>
    <m/>
    <n v="0"/>
    <n v="1211"/>
    <n v="1037"/>
    <n v="234"/>
    <n v="0.22565091610414659"/>
    <n v="41"/>
    <n v="133"/>
    <n v="0.10982658959537572"/>
    <n v="1212"/>
    <n v="1079"/>
    <n v="133"/>
    <n v="0.10973597359735973"/>
  </r>
  <r>
    <x v="11"/>
    <x v="93"/>
    <s v="STOCKHOLM"/>
    <m/>
    <m/>
    <m/>
    <m/>
    <s v=""/>
    <n v="27"/>
    <n v="25"/>
    <n v="25"/>
    <n v="1"/>
    <n v="1"/>
    <n v="1"/>
    <n v="3.7037037037037035E-2"/>
    <n v="27"/>
    <n v="26"/>
    <n v="1"/>
    <n v="3.7037037037037035E-2"/>
  </r>
  <r>
    <x v="11"/>
    <x v="81"/>
    <s v="GENEVA"/>
    <m/>
    <m/>
    <m/>
    <m/>
    <s v=""/>
    <n v="4"/>
    <n v="4"/>
    <n v="3"/>
    <n v="0.75"/>
    <m/>
    <m/>
    <n v="0"/>
    <n v="4"/>
    <n v="4"/>
    <s v=""/>
    <s v=""/>
  </r>
  <r>
    <x v="11"/>
    <x v="81"/>
    <s v="LUGANO"/>
    <m/>
    <m/>
    <m/>
    <m/>
    <s v=""/>
    <n v="3"/>
    <n v="3"/>
    <n v="3"/>
    <n v="1"/>
    <m/>
    <m/>
    <n v="0"/>
    <n v="3"/>
    <n v="3"/>
    <s v=""/>
    <s v=""/>
  </r>
  <r>
    <x v="11"/>
    <x v="48"/>
    <s v="TAIPEI"/>
    <m/>
    <m/>
    <m/>
    <m/>
    <s v=""/>
    <n v="200"/>
    <n v="197"/>
    <n v="186"/>
    <n v="0.9441624365482234"/>
    <m/>
    <n v="3"/>
    <n v="1.4999999999999999E-2"/>
    <n v="200"/>
    <n v="197"/>
    <n v="3"/>
    <n v="1.4999999999999999E-2"/>
  </r>
  <r>
    <x v="11"/>
    <x v="82"/>
    <s v="DAR ES SALAAM"/>
    <m/>
    <m/>
    <m/>
    <m/>
    <s v=""/>
    <n v="1901"/>
    <n v="1420"/>
    <n v="196"/>
    <n v="0.13802816901408452"/>
    <m/>
    <n v="481"/>
    <n v="0.25302472382956337"/>
    <n v="1901"/>
    <n v="1420"/>
    <n v="481"/>
    <n v="0.25302472382956337"/>
  </r>
  <r>
    <x v="11"/>
    <x v="49"/>
    <s v="BANGKOK"/>
    <m/>
    <m/>
    <m/>
    <m/>
    <s v=""/>
    <n v="37391"/>
    <n v="36571"/>
    <n v="8124"/>
    <n v="0.22214322824095595"/>
    <n v="4"/>
    <n v="816"/>
    <n v="2.182343344655131E-2"/>
    <n v="37391"/>
    <n v="36575"/>
    <n v="816"/>
    <n v="2.182343344655131E-2"/>
  </r>
  <r>
    <x v="11"/>
    <x v="50"/>
    <s v="TUNIS"/>
    <m/>
    <m/>
    <m/>
    <m/>
    <s v=""/>
    <n v="12415"/>
    <n v="9868"/>
    <n v="6784"/>
    <n v="0.68747466558573167"/>
    <n v="28"/>
    <n v="2519"/>
    <n v="0.20289971808296417"/>
    <n v="12415"/>
    <n v="9896"/>
    <n v="2519"/>
    <n v="0.20289971808296417"/>
  </r>
  <r>
    <x v="11"/>
    <x v="51"/>
    <s v="ANKARA"/>
    <m/>
    <m/>
    <m/>
    <m/>
    <s v=""/>
    <n v="11358"/>
    <n v="10354"/>
    <n v="10195"/>
    <n v="0.98464361599381878"/>
    <n v="3"/>
    <n v="1001"/>
    <n v="8.8131713329811581E-2"/>
    <n v="11358"/>
    <n v="10357"/>
    <n v="1001"/>
    <n v="8.8131713329811581E-2"/>
  </r>
  <r>
    <x v="11"/>
    <x v="51"/>
    <s v="ISTANBUL"/>
    <m/>
    <m/>
    <m/>
    <m/>
    <s v=""/>
    <n v="85165"/>
    <n v="80474"/>
    <n v="64779"/>
    <n v="0.80496806421949951"/>
    <n v="91"/>
    <n v="4600"/>
    <n v="5.4012798684905772E-2"/>
    <n v="85165"/>
    <n v="80565"/>
    <n v="4600"/>
    <n v="5.4012798684905772E-2"/>
  </r>
  <r>
    <x v="11"/>
    <x v="51"/>
    <s v="IZMIR"/>
    <m/>
    <m/>
    <m/>
    <m/>
    <s v=""/>
    <n v="17101"/>
    <n v="16409"/>
    <n v="9841"/>
    <n v="0.59973185447010791"/>
    <m/>
    <n v="692"/>
    <n v="4.0465469855564005E-2"/>
    <n v="17101"/>
    <n v="16409"/>
    <n v="692"/>
    <n v="4.0465469855564005E-2"/>
  </r>
  <r>
    <x v="11"/>
    <x v="155"/>
    <s v="ASHGABAT"/>
    <m/>
    <m/>
    <m/>
    <m/>
    <s v=""/>
    <n v="1089"/>
    <n v="1083"/>
    <n v="568"/>
    <n v="0.52446906740535548"/>
    <m/>
    <n v="6"/>
    <n v="5.5096418732782371E-3"/>
    <n v="1089"/>
    <n v="1083"/>
    <n v="6"/>
    <n v="5.5096418732782371E-3"/>
  </r>
  <r>
    <x v="11"/>
    <x v="83"/>
    <s v="KAMPALA"/>
    <m/>
    <m/>
    <m/>
    <m/>
    <s v=""/>
    <n v="2545"/>
    <n v="2032"/>
    <n v="1491"/>
    <n v="0.73375984251968507"/>
    <n v="3"/>
    <n v="510"/>
    <n v="0.20039292730844793"/>
    <n v="2545"/>
    <n v="2035"/>
    <n v="510"/>
    <n v="0.20039292730844793"/>
  </r>
  <r>
    <x v="11"/>
    <x v="52"/>
    <s v="KYIV"/>
    <m/>
    <m/>
    <m/>
    <m/>
    <s v=""/>
    <n v="3611"/>
    <n v="3471"/>
    <n v="1400"/>
    <n v="0.40334197637568425"/>
    <n v="1"/>
    <n v="139"/>
    <n v="3.8493492107449463E-2"/>
    <n v="3611"/>
    <n v="3472"/>
    <n v="139"/>
    <n v="3.8493492107449463E-2"/>
  </r>
  <r>
    <x v="11"/>
    <x v="53"/>
    <s v="ABU DHABI"/>
    <m/>
    <m/>
    <m/>
    <m/>
    <s v=""/>
    <n v="6041"/>
    <n v="4910"/>
    <n v="2082"/>
    <n v="0.42403258655804482"/>
    <n v="1"/>
    <n v="1130"/>
    <n v="0.18705512332395299"/>
    <n v="6041"/>
    <n v="4911"/>
    <n v="1130"/>
    <n v="0.18705512332395299"/>
  </r>
  <r>
    <x v="11"/>
    <x v="53"/>
    <s v="DUBAI"/>
    <n v="5"/>
    <n v="4"/>
    <n v="4"/>
    <n v="1"/>
    <n v="0.2"/>
    <n v="29907"/>
    <n v="23196"/>
    <n v="11353"/>
    <n v="0.48943783410932917"/>
    <n v="2"/>
    <n v="6709"/>
    <n v="0.22432875246597786"/>
    <n v="29912"/>
    <n v="23202"/>
    <n v="6710"/>
    <n v="0.22432468574485157"/>
  </r>
  <r>
    <x v="11"/>
    <x v="54"/>
    <s v="EDINBURGH"/>
    <m/>
    <m/>
    <m/>
    <m/>
    <s v=""/>
    <n v="825"/>
    <n v="811"/>
    <n v="54"/>
    <n v="6.6584463625154133E-2"/>
    <n v="1"/>
    <n v="13"/>
    <n v="1.5757575757575758E-2"/>
    <n v="825"/>
    <n v="812"/>
    <n v="13"/>
    <n v="1.5757575757575758E-2"/>
  </r>
  <r>
    <x v="11"/>
    <x v="54"/>
    <s v="LONDON"/>
    <m/>
    <m/>
    <m/>
    <m/>
    <s v=""/>
    <n v="19597"/>
    <n v="19296"/>
    <n v="18513"/>
    <n v="0.95942164179104472"/>
    <n v="3"/>
    <n v="298"/>
    <n v="1.5206409144256774E-2"/>
    <n v="19597"/>
    <n v="19299"/>
    <n v="298"/>
    <n v="1.5206409144256774E-2"/>
  </r>
  <r>
    <x v="11"/>
    <x v="143"/>
    <s v="MONTEVIDEO"/>
    <n v="2"/>
    <n v="2"/>
    <m/>
    <m/>
    <n v="0"/>
    <n v="24"/>
    <n v="24"/>
    <n v="9"/>
    <n v="0.375"/>
    <m/>
    <m/>
    <n v="0"/>
    <n v="26"/>
    <n v="26"/>
    <s v=""/>
    <s v=""/>
  </r>
  <r>
    <x v="11"/>
    <x v="55"/>
    <s v="BOSTON, MA"/>
    <n v="1"/>
    <n v="1"/>
    <m/>
    <m/>
    <n v="0"/>
    <n v="1219"/>
    <n v="1213"/>
    <n v="261"/>
    <n v="0.21516900247320692"/>
    <m/>
    <n v="6"/>
    <n v="4.9220672682526662E-3"/>
    <n v="1220"/>
    <n v="1214"/>
    <n v="6"/>
    <n v="4.9180327868852463E-3"/>
  </r>
  <r>
    <x v="11"/>
    <x v="55"/>
    <s v="CHICAGO, IL"/>
    <m/>
    <m/>
    <m/>
    <m/>
    <s v=""/>
    <n v="1295"/>
    <n v="1285"/>
    <n v="1240"/>
    <n v="0.96498054474708173"/>
    <n v="1"/>
    <n v="9"/>
    <n v="6.9498069498069494E-3"/>
    <n v="1295"/>
    <n v="1286"/>
    <n v="9"/>
    <n v="6.9498069498069494E-3"/>
  </r>
  <r>
    <x v="11"/>
    <x v="55"/>
    <s v="DETROIT, MI"/>
    <m/>
    <m/>
    <m/>
    <m/>
    <s v=""/>
    <n v="1092"/>
    <n v="1084"/>
    <n v="1083"/>
    <n v="0.99907749077490771"/>
    <m/>
    <n v="8"/>
    <n v="7.326007326007326E-3"/>
    <n v="1092"/>
    <n v="1084"/>
    <n v="8"/>
    <n v="7.326007326007326E-3"/>
  </r>
  <r>
    <x v="11"/>
    <x v="55"/>
    <s v="HOUSTON, TX"/>
    <m/>
    <m/>
    <m/>
    <m/>
    <s v=""/>
    <n v="1672"/>
    <n v="1651"/>
    <n v="1145"/>
    <n v="0.693519079345851"/>
    <m/>
    <n v="21"/>
    <n v="1.2559808612440191E-2"/>
    <n v="1672"/>
    <n v="1651"/>
    <n v="21"/>
    <n v="1.2559808612440191E-2"/>
  </r>
  <r>
    <x v="11"/>
    <x v="55"/>
    <s v="LOS ANGELES, CA"/>
    <m/>
    <m/>
    <m/>
    <m/>
    <s v=""/>
    <n v="1502"/>
    <n v="1478"/>
    <n v="443"/>
    <n v="0.29972936400541272"/>
    <m/>
    <n v="24"/>
    <n v="1.5978695073235686E-2"/>
    <n v="1502"/>
    <n v="1478"/>
    <n v="24"/>
    <n v="1.5978695073235686E-2"/>
  </r>
  <r>
    <x v="11"/>
    <x v="55"/>
    <s v="MIAMI, FL"/>
    <m/>
    <m/>
    <m/>
    <m/>
    <s v=""/>
    <n v="1767"/>
    <n v="1699"/>
    <n v="1125"/>
    <n v="0.66215420835785754"/>
    <m/>
    <n v="68"/>
    <n v="3.8483305036785515E-2"/>
    <n v="1767"/>
    <n v="1699"/>
    <n v="68"/>
    <n v="3.8483305036785515E-2"/>
  </r>
  <r>
    <x v="11"/>
    <x v="55"/>
    <s v="NEW YORK, NY"/>
    <m/>
    <m/>
    <m/>
    <m/>
    <s v=""/>
    <n v="3265"/>
    <n v="3197"/>
    <n v="415"/>
    <n v="0.12980919612136377"/>
    <n v="2"/>
    <n v="66"/>
    <n v="2.021439509954058E-2"/>
    <n v="3265"/>
    <n v="3199"/>
    <n v="66"/>
    <n v="2.021439509954058E-2"/>
  </r>
  <r>
    <x v="11"/>
    <x v="55"/>
    <s v="PHILADELPHIA, PA"/>
    <m/>
    <m/>
    <m/>
    <m/>
    <s v=""/>
    <n v="1468"/>
    <n v="1457"/>
    <n v="1457"/>
    <n v="1"/>
    <n v="1"/>
    <n v="10"/>
    <n v="6.8119891008174387E-3"/>
    <n v="1468"/>
    <n v="1458"/>
    <n v="10"/>
    <n v="6.8119891008174387E-3"/>
  </r>
  <r>
    <x v="11"/>
    <x v="55"/>
    <s v="SAN FRANCISCO, CA"/>
    <m/>
    <m/>
    <m/>
    <m/>
    <s v=""/>
    <n v="2981"/>
    <n v="2961"/>
    <n v="2958"/>
    <n v="0.99898682877406286"/>
    <m/>
    <n v="20"/>
    <n v="6.7091580006709154E-3"/>
    <n v="2981"/>
    <n v="2961"/>
    <n v="20"/>
    <n v="6.7091580006709154E-3"/>
  </r>
  <r>
    <x v="11"/>
    <x v="55"/>
    <s v="WASHINGTON, DC"/>
    <m/>
    <m/>
    <m/>
    <m/>
    <s v=""/>
    <n v="982"/>
    <n v="958"/>
    <n v="576"/>
    <n v="0.60125260960334026"/>
    <m/>
    <n v="24"/>
    <n v="2.4439918533604887E-2"/>
    <n v="982"/>
    <n v="958"/>
    <n v="24"/>
    <n v="2.4439918533604887E-2"/>
  </r>
  <r>
    <x v="11"/>
    <x v="94"/>
    <s v="TASHKENT"/>
    <m/>
    <m/>
    <m/>
    <m/>
    <s v=""/>
    <n v="3105"/>
    <n v="2774"/>
    <n v="566"/>
    <n v="0.20403749098774332"/>
    <n v="131"/>
    <n v="200"/>
    <n v="6.4412238325281798E-2"/>
    <n v="3105"/>
    <n v="2905"/>
    <n v="200"/>
    <n v="6.4412238325281798E-2"/>
  </r>
  <r>
    <x v="11"/>
    <x v="56"/>
    <s v="CARACAS"/>
    <m/>
    <m/>
    <m/>
    <m/>
    <s v=""/>
    <n v="28"/>
    <n v="19"/>
    <n v="15"/>
    <n v="0.78947368421052633"/>
    <m/>
    <n v="9"/>
    <n v="0.32142857142857145"/>
    <n v="28"/>
    <n v="19"/>
    <n v="9"/>
    <n v="0.32142857142857145"/>
  </r>
  <r>
    <x v="11"/>
    <x v="57"/>
    <s v="HANOI"/>
    <m/>
    <m/>
    <m/>
    <m/>
    <s v=""/>
    <n v="4085"/>
    <n v="3931"/>
    <n v="232"/>
    <n v="5.9018061561943523E-2"/>
    <n v="53"/>
    <n v="101"/>
    <n v="2.4724602203182375E-2"/>
    <n v="4085"/>
    <n v="3984"/>
    <n v="101"/>
    <n v="2.4724602203182375E-2"/>
  </r>
  <r>
    <x v="11"/>
    <x v="57"/>
    <s v="HO CHI MINH"/>
    <m/>
    <m/>
    <m/>
    <m/>
    <s v=""/>
    <n v="5571"/>
    <n v="5268"/>
    <n v="370"/>
    <n v="7.0235383447228544E-2"/>
    <n v="1"/>
    <n v="302"/>
    <n v="5.4209298151139833E-2"/>
    <n v="5571"/>
    <n v="5269"/>
    <n v="302"/>
    <n v="5.4209298151139833E-2"/>
  </r>
  <r>
    <x v="11"/>
    <x v="95"/>
    <s v="LUSAKA"/>
    <m/>
    <m/>
    <m/>
    <m/>
    <s v=""/>
    <n v="1013"/>
    <n v="950"/>
    <n v="184"/>
    <n v="0.19368421052631579"/>
    <m/>
    <n v="63"/>
    <n v="6.219151036525173E-2"/>
    <n v="1013"/>
    <n v="950"/>
    <n v="63"/>
    <n v="6.219151036525173E-2"/>
  </r>
  <r>
    <x v="11"/>
    <x v="145"/>
    <s v="HARARE"/>
    <m/>
    <m/>
    <m/>
    <m/>
    <s v=""/>
    <n v="1045"/>
    <n v="1010"/>
    <n v="773"/>
    <n v="0.76534653465346536"/>
    <m/>
    <n v="35"/>
    <n v="3.3492822966507178E-2"/>
    <n v="1045"/>
    <n v="1010"/>
    <n v="35"/>
    <n v="3.3492822966507178E-2"/>
  </r>
  <r>
    <x v="12"/>
    <x v="4"/>
    <s v="BAKU"/>
    <m/>
    <m/>
    <m/>
    <m/>
    <s v=""/>
    <n v="3470"/>
    <n v="3203"/>
    <n v="1256"/>
    <n v="0.39213237589759603"/>
    <n v="3"/>
    <n v="236"/>
    <n v="6.8011527377521613E-2"/>
    <n v="3470"/>
    <n v="3206"/>
    <n v="236"/>
    <n v="6.8011527377521613E-2"/>
  </r>
  <r>
    <x v="12"/>
    <x v="86"/>
    <s v="MINSK"/>
    <m/>
    <m/>
    <m/>
    <m/>
    <s v=""/>
    <n v="33197"/>
    <n v="32937"/>
    <n v="28195"/>
    <n v="0.85602817500075901"/>
    <n v="18"/>
    <n v="116"/>
    <n v="3.4942916528601983E-3"/>
    <n v="33197"/>
    <n v="32955"/>
    <n v="116"/>
    <n v="3.4942916528601983E-3"/>
  </r>
  <r>
    <x v="12"/>
    <x v="86"/>
    <s v="VITSYEBSK"/>
    <m/>
    <m/>
    <m/>
    <m/>
    <s v=""/>
    <n v="25700"/>
    <n v="25426"/>
    <n v="18077"/>
    <n v="0.71096515377959568"/>
    <n v="20"/>
    <n v="150"/>
    <n v="5.8365758754863814E-3"/>
    <n v="25700"/>
    <n v="25446"/>
    <n v="150"/>
    <n v="5.8365758754863814E-3"/>
  </r>
  <r>
    <x v="12"/>
    <x v="8"/>
    <s v="OTTAWA"/>
    <m/>
    <m/>
    <m/>
    <m/>
    <s v=""/>
    <n v="39"/>
    <n v="39"/>
    <n v="26"/>
    <n v="0.66666666666666663"/>
    <m/>
    <m/>
    <n v="0"/>
    <n v="39"/>
    <n v="39"/>
    <s v=""/>
    <s v=""/>
  </r>
  <r>
    <x v="12"/>
    <x v="10"/>
    <s v="BEIJING"/>
    <m/>
    <m/>
    <m/>
    <m/>
    <s v=""/>
    <n v="2170"/>
    <n v="2075"/>
    <n v="596"/>
    <n v="0.28722891566265063"/>
    <m/>
    <n v="64"/>
    <n v="2.9493087557603687E-2"/>
    <n v="2170"/>
    <n v="2075"/>
    <n v="64"/>
    <n v="2.9493087557603687E-2"/>
  </r>
  <r>
    <x v="12"/>
    <x v="15"/>
    <s v="CAIRO"/>
    <m/>
    <m/>
    <m/>
    <m/>
    <s v=""/>
    <n v="351"/>
    <n v="252"/>
    <n v="90"/>
    <n v="0.35714285714285715"/>
    <n v="1"/>
    <n v="74"/>
    <n v="0.21082621082621084"/>
    <n v="351"/>
    <n v="253"/>
    <n v="74"/>
    <n v="0.21082621082621084"/>
  </r>
  <r>
    <x v="12"/>
    <x v="68"/>
    <s v="PARIS"/>
    <m/>
    <m/>
    <m/>
    <m/>
    <s v=""/>
    <n v="3"/>
    <n v="3"/>
    <n v="3"/>
    <n v="1"/>
    <m/>
    <m/>
    <n v="0"/>
    <n v="3"/>
    <n v="3"/>
    <s v=""/>
    <s v=""/>
  </r>
  <r>
    <x v="12"/>
    <x v="87"/>
    <s v="TBILISSI"/>
    <m/>
    <m/>
    <m/>
    <m/>
    <s v=""/>
    <n v="189"/>
    <n v="150"/>
    <n v="106"/>
    <n v="0.70666666666666667"/>
    <n v="1"/>
    <n v="35"/>
    <n v="0.18518518518518517"/>
    <n v="189"/>
    <n v="151"/>
    <n v="35"/>
    <n v="0.18518518518518517"/>
  </r>
  <r>
    <x v="12"/>
    <x v="19"/>
    <s v="NEW DELHI"/>
    <m/>
    <m/>
    <m/>
    <m/>
    <s v=""/>
    <n v="1873"/>
    <n v="991"/>
    <n v="186"/>
    <n v="0.18768920282542886"/>
    <n v="7"/>
    <n v="843"/>
    <n v="0.45008008542445277"/>
    <n v="1873"/>
    <n v="998"/>
    <n v="843"/>
    <n v="0.45008008542445277"/>
  </r>
  <r>
    <x v="12"/>
    <x v="23"/>
    <s v="TEL AVIV"/>
    <m/>
    <m/>
    <m/>
    <m/>
    <s v=""/>
    <n v="35"/>
    <n v="34"/>
    <n v="7"/>
    <n v="0.20588235294117646"/>
    <n v="1"/>
    <m/>
    <n v="0"/>
    <n v="35"/>
    <n v="35"/>
    <s v=""/>
    <s v=""/>
  </r>
  <r>
    <x v="12"/>
    <x v="24"/>
    <s v="TOKYO"/>
    <m/>
    <m/>
    <m/>
    <m/>
    <s v=""/>
    <n v="15"/>
    <n v="13"/>
    <m/>
    <n v="0"/>
    <m/>
    <m/>
    <n v="0"/>
    <n v="15"/>
    <n v="13"/>
    <s v=""/>
    <s v=""/>
  </r>
  <r>
    <x v="12"/>
    <x v="26"/>
    <s v="ASTANA"/>
    <m/>
    <m/>
    <m/>
    <m/>
    <s v=""/>
    <n v="2401"/>
    <n v="2257"/>
    <n v="825"/>
    <n v="0.36552946389011964"/>
    <n v="4"/>
    <n v="134"/>
    <n v="5.5810079133694297E-2"/>
    <n v="2401"/>
    <n v="2261"/>
    <n v="134"/>
    <n v="5.5810079133694297E-2"/>
  </r>
  <r>
    <x v="12"/>
    <x v="39"/>
    <s v="KALININGRAD"/>
    <m/>
    <m/>
    <m/>
    <m/>
    <s v=""/>
    <n v="6937"/>
    <n v="6903"/>
    <n v="5288"/>
    <n v="0.7660437490945966"/>
    <n v="2"/>
    <n v="24"/>
    <n v="3.4597088078420065E-3"/>
    <n v="6937"/>
    <n v="6905"/>
    <n v="24"/>
    <n v="3.4597088078420065E-3"/>
  </r>
  <r>
    <x v="12"/>
    <x v="39"/>
    <s v="MOSCOW"/>
    <m/>
    <m/>
    <m/>
    <m/>
    <s v=""/>
    <n v="57334"/>
    <n v="56621"/>
    <n v="48724"/>
    <n v="0.86052877907490155"/>
    <n v="5"/>
    <n v="552"/>
    <n v="9.627795025639237E-3"/>
    <n v="57334"/>
    <n v="56626"/>
    <n v="552"/>
    <n v="9.627795025639237E-3"/>
  </r>
  <r>
    <x v="12"/>
    <x v="39"/>
    <s v="PSKOV"/>
    <m/>
    <m/>
    <m/>
    <m/>
    <s v=""/>
    <n v="7391"/>
    <n v="7374"/>
    <n v="7122"/>
    <n v="0.96582587469487391"/>
    <m/>
    <n v="7"/>
    <n v="9.4709782167501019E-4"/>
    <n v="7391"/>
    <n v="7374"/>
    <n v="7"/>
    <n v="9.4709782167501019E-4"/>
  </r>
  <r>
    <x v="12"/>
    <x v="39"/>
    <s v="ST. PETERSBURG"/>
    <m/>
    <m/>
    <m/>
    <m/>
    <s v=""/>
    <n v="10513"/>
    <n v="10396"/>
    <n v="9382"/>
    <n v="0.90246248557137365"/>
    <m/>
    <n v="93"/>
    <n v="8.8461904308950821E-3"/>
    <n v="10513"/>
    <n v="10396"/>
    <n v="93"/>
    <n v="8.8461904308950821E-3"/>
  </r>
  <r>
    <x v="12"/>
    <x v="51"/>
    <s v="ANKARA"/>
    <m/>
    <m/>
    <m/>
    <m/>
    <s v=""/>
    <n v="1150"/>
    <n v="1043"/>
    <n v="697"/>
    <n v="0.6682646212847555"/>
    <m/>
    <n v="110"/>
    <n v="9.5652173913043481E-2"/>
    <n v="1150"/>
    <n v="1043"/>
    <n v="110"/>
    <n v="9.5652173913043481E-2"/>
  </r>
  <r>
    <x v="12"/>
    <x v="52"/>
    <s v="KYIV"/>
    <m/>
    <m/>
    <m/>
    <m/>
    <s v=""/>
    <n v="2784"/>
    <n v="2704"/>
    <n v="1972"/>
    <n v="0.72928994082840237"/>
    <n v="1"/>
    <n v="75"/>
    <n v="2.6939655172413791E-2"/>
    <n v="2784"/>
    <n v="2705"/>
    <n v="75"/>
    <n v="2.6939655172413791E-2"/>
  </r>
  <r>
    <x v="12"/>
    <x v="53"/>
    <s v="ABU DHABI"/>
    <m/>
    <m/>
    <m/>
    <m/>
    <s v=""/>
    <n v="752"/>
    <n v="385"/>
    <n v="105"/>
    <n v="0.27272727272727271"/>
    <n v="6"/>
    <n v="348"/>
    <n v="0.46276595744680848"/>
    <n v="752"/>
    <n v="391"/>
    <n v="348"/>
    <n v="0.46276595744680848"/>
  </r>
  <r>
    <x v="12"/>
    <x v="54"/>
    <s v="LONDON"/>
    <m/>
    <m/>
    <m/>
    <m/>
    <s v=""/>
    <n v="387"/>
    <n v="353"/>
    <n v="268"/>
    <n v="0.75920679886685549"/>
    <n v="8"/>
    <n v="20"/>
    <n v="5.1679586563307491E-2"/>
    <n v="387"/>
    <n v="361"/>
    <n v="20"/>
    <n v="5.1679586563307491E-2"/>
  </r>
  <r>
    <x v="12"/>
    <x v="55"/>
    <s v="WASHINGTON, DC"/>
    <m/>
    <m/>
    <m/>
    <m/>
    <s v=""/>
    <n v="72"/>
    <n v="70"/>
    <n v="32"/>
    <n v="0.45714285714285713"/>
    <n v="1"/>
    <n v="1"/>
    <n v="1.3888888888888888E-2"/>
    <n v="72"/>
    <n v="71"/>
    <n v="1"/>
    <n v="1.3888888888888888E-2"/>
  </r>
  <r>
    <x v="12"/>
    <x v="94"/>
    <s v="TASHKENT"/>
    <m/>
    <m/>
    <m/>
    <m/>
    <s v=""/>
    <n v="4946"/>
    <n v="4399"/>
    <n v="1316"/>
    <n v="0.29915889974994314"/>
    <n v="5"/>
    <n v="492"/>
    <n v="9.9474322684997979E-2"/>
    <n v="4946"/>
    <n v="4404"/>
    <n v="492"/>
    <n v="9.9474322684997979E-2"/>
  </r>
  <r>
    <x v="13"/>
    <x v="85"/>
    <s v="YEREVAN"/>
    <m/>
    <m/>
    <m/>
    <m/>
    <s v=""/>
    <n v="7712"/>
    <n v="7043"/>
    <n v="2883"/>
    <n v="0.40934260968337355"/>
    <n v="2"/>
    <n v="694"/>
    <n v="8.9989626556016597E-2"/>
    <n v="7712"/>
    <n v="7045"/>
    <n v="694"/>
    <n v="8.9989626556016597E-2"/>
  </r>
  <r>
    <x v="13"/>
    <x v="4"/>
    <s v="BAKU"/>
    <m/>
    <m/>
    <m/>
    <m/>
    <s v=""/>
    <n v="1534"/>
    <n v="1225"/>
    <n v="641"/>
    <n v="0.52326530612244893"/>
    <n v="0"/>
    <n v="291"/>
    <n v="0.18970013037809649"/>
    <n v="1534"/>
    <n v="1225"/>
    <n v="291"/>
    <n v="0.18970013037809649"/>
  </r>
  <r>
    <x v="13"/>
    <x v="86"/>
    <s v="GRODNO"/>
    <m/>
    <m/>
    <m/>
    <m/>
    <s v=""/>
    <n v="34845"/>
    <n v="34672"/>
    <n v="32293"/>
    <n v="0.9313855560682972"/>
    <n v="16"/>
    <n v="139"/>
    <n v="3.9890945616300761E-3"/>
    <n v="34845"/>
    <n v="34688"/>
    <n v="139"/>
    <n v="3.9890945616300761E-3"/>
  </r>
  <r>
    <x v="13"/>
    <x v="86"/>
    <s v="MINSK"/>
    <m/>
    <m/>
    <m/>
    <m/>
    <s v=""/>
    <n v="201597"/>
    <n v="199729"/>
    <n v="187755"/>
    <n v="0.94004876607803578"/>
    <n v="60"/>
    <n v="443"/>
    <n v="2.1974533351190742E-3"/>
    <n v="201597"/>
    <n v="199789"/>
    <n v="443"/>
    <n v="2.1974533351190742E-3"/>
  </r>
  <r>
    <x v="13"/>
    <x v="6"/>
    <s v="SAO PAULO"/>
    <m/>
    <m/>
    <m/>
    <m/>
    <s v=""/>
    <n v="6"/>
    <n v="3"/>
    <n v="2"/>
    <n v="0.66666666666666663"/>
    <n v="0"/>
    <n v="3"/>
    <n v="0.5"/>
    <n v="6"/>
    <n v="3"/>
    <n v="3"/>
    <n v="0.5"/>
  </r>
  <r>
    <x v="13"/>
    <x v="8"/>
    <s v="OTTAWA"/>
    <m/>
    <m/>
    <m/>
    <m/>
    <s v=""/>
    <n v="21"/>
    <n v="20"/>
    <n v="11"/>
    <n v="0.55000000000000004"/>
    <n v="0"/>
    <n v="1"/>
    <n v="4.7619047619047616E-2"/>
    <n v="21"/>
    <n v="20"/>
    <n v="1"/>
    <n v="4.7619047619047616E-2"/>
  </r>
  <r>
    <x v="13"/>
    <x v="10"/>
    <s v="BEIJING"/>
    <m/>
    <m/>
    <m/>
    <m/>
    <s v=""/>
    <n v="1701"/>
    <n v="1531"/>
    <n v="226"/>
    <n v="0.14761593729588504"/>
    <n v="1"/>
    <n v="171"/>
    <n v="0.10052910052910052"/>
    <n v="1701"/>
    <n v="1532"/>
    <n v="171"/>
    <n v="0.10052910052910052"/>
  </r>
  <r>
    <x v="13"/>
    <x v="15"/>
    <s v="CAIRO"/>
    <m/>
    <m/>
    <m/>
    <m/>
    <s v=""/>
    <n v="602"/>
    <n v="415"/>
    <n v="140"/>
    <n v="0.33734939759036142"/>
    <n v="6"/>
    <n v="169"/>
    <n v="0.28073089700996678"/>
    <n v="602"/>
    <n v="421"/>
    <n v="169"/>
    <n v="0.28073089700996678"/>
  </r>
  <r>
    <x v="13"/>
    <x v="68"/>
    <s v="PARIS"/>
    <m/>
    <m/>
    <m/>
    <m/>
    <s v=""/>
    <n v="1"/>
    <n v="1"/>
    <n v="0"/>
    <n v="0"/>
    <n v="0"/>
    <n v="0"/>
    <n v="0"/>
    <n v="1"/>
    <n v="1"/>
    <s v=""/>
    <s v=""/>
  </r>
  <r>
    <x v="13"/>
    <x v="87"/>
    <s v="TBILISSI"/>
    <m/>
    <m/>
    <m/>
    <m/>
    <s v=""/>
    <n v="431"/>
    <n v="332"/>
    <n v="46"/>
    <n v="0.13855421686746988"/>
    <n v="1"/>
    <n v="83"/>
    <n v="0.1925754060324826"/>
    <n v="431"/>
    <n v="333"/>
    <n v="83"/>
    <n v="0.1925754060324826"/>
  </r>
  <r>
    <x v="13"/>
    <x v="19"/>
    <s v="NEW DELHI"/>
    <m/>
    <m/>
    <m/>
    <m/>
    <s v=""/>
    <n v="1007"/>
    <n v="647"/>
    <n v="354"/>
    <n v="0.54714064914992278"/>
    <n v="12"/>
    <n v="345"/>
    <n v="0.34260178748758691"/>
    <n v="1007"/>
    <n v="659"/>
    <n v="345"/>
    <n v="0.34260178748758691"/>
  </r>
  <r>
    <x v="13"/>
    <x v="22"/>
    <s v="DUBLIN"/>
    <m/>
    <m/>
    <m/>
    <m/>
    <s v=""/>
    <n v="165"/>
    <n v="154"/>
    <n v="69"/>
    <n v="0.44805194805194803"/>
    <n v="1"/>
    <n v="3"/>
    <n v="1.8181818181818181E-2"/>
    <n v="165"/>
    <n v="155"/>
    <n v="3"/>
    <n v="1.8181818181818181E-2"/>
  </r>
  <r>
    <x v="13"/>
    <x v="23"/>
    <s v="TEL AVIV"/>
    <m/>
    <m/>
    <m/>
    <m/>
    <s v=""/>
    <n v="36"/>
    <n v="33"/>
    <n v="17"/>
    <n v="0.51515151515151514"/>
    <n v="1"/>
    <n v="1"/>
    <n v="2.7777777777777776E-2"/>
    <n v="36"/>
    <n v="34"/>
    <n v="1"/>
    <n v="2.7777777777777776E-2"/>
  </r>
  <r>
    <x v="13"/>
    <x v="71"/>
    <s v="ROME"/>
    <m/>
    <m/>
    <m/>
    <m/>
    <s v=""/>
    <n v="15"/>
    <n v="8"/>
    <n v="8"/>
    <n v="1"/>
    <n v="0"/>
    <n v="1"/>
    <n v="6.6666666666666666E-2"/>
    <n v="15"/>
    <n v="8"/>
    <n v="1"/>
    <n v="6.6666666666666666E-2"/>
  </r>
  <r>
    <x v="13"/>
    <x v="24"/>
    <s v="TOKYO"/>
    <m/>
    <m/>
    <m/>
    <m/>
    <s v=""/>
    <n v="37"/>
    <n v="35"/>
    <n v="6"/>
    <n v="0.17142857142857143"/>
    <n v="0"/>
    <n v="1"/>
    <n v="2.7027027027027029E-2"/>
    <n v="37"/>
    <n v="35"/>
    <n v="1"/>
    <n v="2.7027027027027029E-2"/>
  </r>
  <r>
    <x v="13"/>
    <x v="26"/>
    <s v="ALMATY"/>
    <m/>
    <m/>
    <m/>
    <m/>
    <s v=""/>
    <n v="11172"/>
    <n v="9871"/>
    <n v="4247"/>
    <n v="0.43025022794043155"/>
    <n v="19"/>
    <n v="1156"/>
    <n v="0.10347296813462227"/>
    <n v="11172"/>
    <n v="9890"/>
    <n v="1156"/>
    <n v="0.10347296813462227"/>
  </r>
  <r>
    <x v="13"/>
    <x v="26"/>
    <s v="ASTANA"/>
    <m/>
    <m/>
    <m/>
    <m/>
    <s v=""/>
    <n v="1401"/>
    <n v="1375"/>
    <n v="564"/>
    <n v="0.4101818181818182"/>
    <n v="0"/>
    <n v="21"/>
    <n v="1.4989293361884369E-2"/>
    <n v="1401"/>
    <n v="1375"/>
    <n v="21"/>
    <n v="1.4989293361884369E-2"/>
  </r>
  <r>
    <x v="13"/>
    <x v="99"/>
    <s v="RIGA"/>
    <m/>
    <m/>
    <m/>
    <m/>
    <s v=""/>
    <n v="2"/>
    <n v="1"/>
    <n v="0"/>
    <n v="0"/>
    <n v="0"/>
    <n v="0"/>
    <n v="0"/>
    <n v="2"/>
    <n v="1"/>
    <s v=""/>
    <s v=""/>
  </r>
  <r>
    <x v="13"/>
    <x v="90"/>
    <s v="CHISINAU"/>
    <m/>
    <m/>
    <m/>
    <m/>
    <s v=""/>
    <n v="9"/>
    <n v="8"/>
    <n v="3"/>
    <n v="0.375"/>
    <n v="0"/>
    <n v="1"/>
    <n v="0.1111111111111111"/>
    <n v="9"/>
    <n v="8"/>
    <n v="1"/>
    <n v="0.1111111111111111"/>
  </r>
  <r>
    <x v="13"/>
    <x v="101"/>
    <s v="OSLO"/>
    <m/>
    <m/>
    <m/>
    <m/>
    <s v=""/>
    <n v="4"/>
    <n v="4"/>
    <n v="1"/>
    <n v="0.25"/>
    <n v="0"/>
    <n v="0"/>
    <n v="0"/>
    <n v="4"/>
    <n v="4"/>
    <s v=""/>
    <s v=""/>
  </r>
  <r>
    <x v="13"/>
    <x v="75"/>
    <s v="WARSAW"/>
    <m/>
    <m/>
    <m/>
    <m/>
    <s v=""/>
    <n v="1"/>
    <n v="1"/>
    <n v="1"/>
    <n v="1"/>
    <n v="0"/>
    <n v="0"/>
    <n v="0"/>
    <n v="1"/>
    <n v="1"/>
    <s v=""/>
    <s v=""/>
  </r>
  <r>
    <x v="13"/>
    <x v="38"/>
    <s v="BUCHAREST"/>
    <m/>
    <m/>
    <m/>
    <m/>
    <s v=""/>
    <n v="27"/>
    <n v="28"/>
    <n v="17"/>
    <n v="0.6071428571428571"/>
    <n v="0"/>
    <n v="1"/>
    <n v="3.7037037037037035E-2"/>
    <n v="27"/>
    <n v="28"/>
    <n v="1"/>
    <n v="3.7037037037037035E-2"/>
  </r>
  <r>
    <x v="13"/>
    <x v="39"/>
    <s v="KALININGRAD"/>
    <m/>
    <m/>
    <m/>
    <m/>
    <s v=""/>
    <n v="25486"/>
    <n v="25257"/>
    <n v="20235"/>
    <n v="0.80116403373322242"/>
    <n v="0"/>
    <n v="153"/>
    <n v="6.0032959271757039E-3"/>
    <n v="25486"/>
    <n v="25257"/>
    <n v="153"/>
    <n v="6.0032959271757039E-3"/>
  </r>
  <r>
    <x v="13"/>
    <x v="39"/>
    <s v="MOSCOW"/>
    <m/>
    <m/>
    <m/>
    <m/>
    <s v=""/>
    <n v="31558"/>
    <n v="31140"/>
    <n v="18932"/>
    <n v="0.60796403339755944"/>
    <n v="4"/>
    <n v="375"/>
    <n v="1.1882882311933582E-2"/>
    <n v="31558"/>
    <n v="31144"/>
    <n v="375"/>
    <n v="1.1882882311933582E-2"/>
  </r>
  <r>
    <x v="13"/>
    <x v="39"/>
    <s v="SOVETSK"/>
    <m/>
    <m/>
    <m/>
    <m/>
    <s v=""/>
    <n v="12071"/>
    <n v="11995"/>
    <n v="10202"/>
    <n v="0.85052105043768234"/>
    <n v="1"/>
    <n v="26"/>
    <n v="2.1539226244718748E-3"/>
    <n v="12071"/>
    <n v="11996"/>
    <n v="26"/>
    <n v="2.1539226244718748E-3"/>
  </r>
  <r>
    <x v="13"/>
    <x v="39"/>
    <s v="ST. PETERSBURG"/>
    <m/>
    <m/>
    <m/>
    <m/>
    <s v=""/>
    <n v="13212"/>
    <n v="13021"/>
    <n v="11029"/>
    <n v="0.84701635819061516"/>
    <n v="2"/>
    <n v="225"/>
    <n v="1.7029972752043598E-2"/>
    <n v="13212"/>
    <n v="13023"/>
    <n v="225"/>
    <n v="1.7029972752043598E-2"/>
  </r>
  <r>
    <x v="13"/>
    <x v="45"/>
    <s v="PRETORIA"/>
    <m/>
    <m/>
    <m/>
    <m/>
    <s v=""/>
    <n v="214"/>
    <n v="170"/>
    <n v="91"/>
    <n v="0.53529411764705881"/>
    <n v="0"/>
    <n v="42"/>
    <n v="0.19626168224299065"/>
    <n v="214"/>
    <n v="170"/>
    <n v="42"/>
    <n v="0.19626168224299065"/>
  </r>
  <r>
    <x v="13"/>
    <x v="93"/>
    <s v="STOCKHOLM"/>
    <m/>
    <m/>
    <m/>
    <m/>
    <s v=""/>
    <n v="5"/>
    <n v="4"/>
    <n v="4"/>
    <n v="1"/>
    <n v="0"/>
    <n v="0"/>
    <n v="0"/>
    <n v="5"/>
    <n v="4"/>
    <s v=""/>
    <s v=""/>
  </r>
  <r>
    <x v="13"/>
    <x v="51"/>
    <s v="ANKARA"/>
    <m/>
    <m/>
    <m/>
    <m/>
    <s v=""/>
    <n v="1185"/>
    <n v="1016"/>
    <n v="576"/>
    <n v="0.56692913385826771"/>
    <n v="5"/>
    <n v="157"/>
    <n v="0.13248945147679325"/>
    <n v="1185"/>
    <n v="1021"/>
    <n v="157"/>
    <n v="0.13248945147679325"/>
  </r>
  <r>
    <x v="13"/>
    <x v="52"/>
    <s v="KYIV"/>
    <m/>
    <m/>
    <m/>
    <m/>
    <s v=""/>
    <n v="5380"/>
    <n v="5154"/>
    <n v="3672"/>
    <n v="0.7124563445867288"/>
    <n v="6"/>
    <n v="178"/>
    <n v="3.3085501858736058E-2"/>
    <n v="5380"/>
    <n v="5160"/>
    <n v="178"/>
    <n v="3.3085501858736058E-2"/>
  </r>
  <r>
    <x v="13"/>
    <x v="54"/>
    <s v="LONDON"/>
    <m/>
    <m/>
    <m/>
    <m/>
    <s v=""/>
    <n v="574"/>
    <n v="562"/>
    <n v="270"/>
    <n v="0.4804270462633452"/>
    <n v="2"/>
    <n v="10"/>
    <n v="1.7421602787456445E-2"/>
    <n v="574"/>
    <n v="564"/>
    <n v="10"/>
    <n v="1.7421602787456445E-2"/>
  </r>
  <r>
    <x v="13"/>
    <x v="55"/>
    <s v="CHICAGO, IL"/>
    <m/>
    <m/>
    <m/>
    <m/>
    <s v=""/>
    <n v="864"/>
    <n v="853"/>
    <n v="453"/>
    <n v="0.53106682297772567"/>
    <n v="5"/>
    <n v="1"/>
    <n v="1.1574074074074073E-3"/>
    <n v="864"/>
    <n v="858"/>
    <n v="1"/>
    <n v="1.1574074074074073E-3"/>
  </r>
  <r>
    <x v="13"/>
    <x v="55"/>
    <s v="LOS ANGELES, CA"/>
    <m/>
    <m/>
    <m/>
    <m/>
    <s v=""/>
    <n v="61"/>
    <n v="58"/>
    <n v="38"/>
    <n v="0.65517241379310343"/>
    <n v="1"/>
    <n v="2"/>
    <n v="3.2786885245901641E-2"/>
    <n v="61"/>
    <n v="59"/>
    <n v="2"/>
    <n v="3.2786885245901641E-2"/>
  </r>
  <r>
    <x v="13"/>
    <x v="55"/>
    <s v="NEW YORK, NY"/>
    <m/>
    <m/>
    <m/>
    <m/>
    <s v=""/>
    <n v="88"/>
    <n v="76"/>
    <n v="53"/>
    <n v="0.69736842105263153"/>
    <n v="5"/>
    <n v="7"/>
    <n v="7.9545454545454544E-2"/>
    <n v="88"/>
    <n v="81"/>
    <n v="7"/>
    <n v="7.9545454545454544E-2"/>
  </r>
  <r>
    <x v="13"/>
    <x v="55"/>
    <s v="WASHINGTON, DC"/>
    <m/>
    <m/>
    <m/>
    <m/>
    <s v=""/>
    <n v="35"/>
    <n v="34"/>
    <n v="23"/>
    <n v="0.67647058823529416"/>
    <n v="0"/>
    <n v="1"/>
    <n v="2.8571428571428571E-2"/>
    <n v="35"/>
    <n v="34"/>
    <n v="1"/>
    <n v="2.8571428571428571E-2"/>
  </r>
  <r>
    <x v="14"/>
    <x v="59"/>
    <s v="VIENNA"/>
    <m/>
    <m/>
    <m/>
    <m/>
    <s v=""/>
    <n v="2"/>
    <n v="2"/>
    <n v="2"/>
    <n v="1"/>
    <m/>
    <m/>
    <n v="0"/>
    <n v="2"/>
    <n v="2"/>
    <s v=""/>
    <s v=""/>
  </r>
  <r>
    <x v="14"/>
    <x v="60"/>
    <s v="BRUSSELS"/>
    <m/>
    <m/>
    <m/>
    <m/>
    <s v=""/>
    <n v="4"/>
    <n v="2"/>
    <n v="1"/>
    <n v="0.5"/>
    <m/>
    <n v="2"/>
    <n v="0.5"/>
    <n v="4"/>
    <n v="2"/>
    <n v="2"/>
    <n v="0.5"/>
  </r>
  <r>
    <x v="14"/>
    <x v="10"/>
    <s v="BEIJING"/>
    <m/>
    <m/>
    <m/>
    <m/>
    <s v=""/>
    <n v="1269"/>
    <n v="1247"/>
    <n v="613"/>
    <n v="0.49157979149959902"/>
    <n v="1"/>
    <n v="21"/>
    <n v="1.6548463356973995E-2"/>
    <n v="1269"/>
    <n v="1248"/>
    <n v="21"/>
    <n v="1.6548463356973995E-2"/>
  </r>
  <r>
    <x v="14"/>
    <x v="10"/>
    <s v="SHANGHAI"/>
    <m/>
    <m/>
    <m/>
    <m/>
    <s v=""/>
    <n v="972"/>
    <n v="931"/>
    <n v="605"/>
    <n v="0.64983888292158964"/>
    <n v="1"/>
    <n v="40"/>
    <n v="4.1152263374485597E-2"/>
    <n v="972"/>
    <n v="932"/>
    <n v="40"/>
    <n v="4.1152263374485597E-2"/>
  </r>
  <r>
    <x v="14"/>
    <x v="66"/>
    <s v="PRAGUE"/>
    <m/>
    <m/>
    <m/>
    <m/>
    <s v=""/>
    <n v="2"/>
    <n v="2"/>
    <n v="1"/>
    <n v="0.5"/>
    <m/>
    <m/>
    <n v="0"/>
    <n v="2"/>
    <n v="2"/>
    <s v=""/>
    <s v=""/>
  </r>
  <r>
    <x v="14"/>
    <x v="68"/>
    <s v="PARIS"/>
    <m/>
    <m/>
    <m/>
    <m/>
    <s v=""/>
    <n v="3"/>
    <n v="3"/>
    <n v="2"/>
    <n v="0.66666666666666663"/>
    <m/>
    <m/>
    <n v="0"/>
    <n v="3"/>
    <n v="3"/>
    <s v=""/>
    <s v=""/>
  </r>
  <r>
    <x v="14"/>
    <x v="17"/>
    <s v="BERLIN"/>
    <m/>
    <m/>
    <m/>
    <m/>
    <s v=""/>
    <n v="4"/>
    <n v="2"/>
    <m/>
    <n v="0"/>
    <n v="1"/>
    <n v="1"/>
    <n v="0.25"/>
    <n v="4"/>
    <n v="3"/>
    <n v="1"/>
    <n v="0.25"/>
  </r>
  <r>
    <x v="14"/>
    <x v="69"/>
    <s v="ATHENS"/>
    <m/>
    <m/>
    <m/>
    <m/>
    <s v=""/>
    <n v="4"/>
    <n v="4"/>
    <n v="4"/>
    <n v="1"/>
    <m/>
    <m/>
    <n v="0"/>
    <n v="4"/>
    <n v="4"/>
    <s v=""/>
    <s v=""/>
  </r>
  <r>
    <x v="14"/>
    <x v="19"/>
    <s v="NEW DELHI"/>
    <m/>
    <m/>
    <m/>
    <m/>
    <s v=""/>
    <n v="2283"/>
    <n v="2122"/>
    <n v="1960"/>
    <n v="0.92365692742695571"/>
    <m/>
    <n v="161"/>
    <n v="7.0521243977222953E-2"/>
    <n v="2283"/>
    <n v="2122"/>
    <n v="161"/>
    <n v="7.0521243977222953E-2"/>
  </r>
  <r>
    <x v="14"/>
    <x v="71"/>
    <s v="ROME"/>
    <m/>
    <m/>
    <m/>
    <m/>
    <s v=""/>
    <n v="32"/>
    <n v="27"/>
    <n v="2"/>
    <n v="7.407407407407407E-2"/>
    <n v="1"/>
    <n v="4"/>
    <n v="0.125"/>
    <n v="32"/>
    <n v="28"/>
    <n v="4"/>
    <n v="0.125"/>
  </r>
  <r>
    <x v="14"/>
    <x v="24"/>
    <s v="TOKYO"/>
    <m/>
    <m/>
    <m/>
    <m/>
    <s v=""/>
    <n v="24"/>
    <n v="22"/>
    <n v="2"/>
    <n v="9.0909090909090912E-2"/>
    <n v="1"/>
    <n v="1"/>
    <n v="4.1666666666666664E-2"/>
    <n v="24"/>
    <n v="23"/>
    <n v="1"/>
    <n v="4.1666666666666664E-2"/>
  </r>
  <r>
    <x v="14"/>
    <x v="159"/>
    <s v="LUXEMBOURG"/>
    <m/>
    <m/>
    <m/>
    <m/>
    <s v=""/>
    <n v="39"/>
    <n v="37"/>
    <n v="24"/>
    <n v="0.64864864864864868"/>
    <m/>
    <n v="2"/>
    <n v="5.128205128205128E-2"/>
    <n v="39"/>
    <n v="37"/>
    <n v="2"/>
    <n v="5.128205128205128E-2"/>
  </r>
  <r>
    <x v="14"/>
    <x v="73"/>
    <s v="THE HAGUE"/>
    <m/>
    <m/>
    <m/>
    <m/>
    <s v=""/>
    <n v="2"/>
    <n v="1"/>
    <n v="1"/>
    <n v="1"/>
    <m/>
    <n v="1"/>
    <n v="0.5"/>
    <n v="2"/>
    <n v="1"/>
    <n v="1"/>
    <n v="0.5"/>
  </r>
  <r>
    <x v="14"/>
    <x v="75"/>
    <s v="WARSAW"/>
    <m/>
    <m/>
    <m/>
    <m/>
    <s v=""/>
    <n v="13"/>
    <n v="13"/>
    <n v="7"/>
    <n v="0.53846153846153844"/>
    <m/>
    <m/>
    <n v="0"/>
    <n v="13"/>
    <n v="13"/>
    <s v=""/>
    <s v=""/>
  </r>
  <r>
    <x v="14"/>
    <x v="76"/>
    <s v="LISBON"/>
    <n v="1"/>
    <m/>
    <m/>
    <m/>
    <n v="0"/>
    <n v="6"/>
    <n v="5"/>
    <n v="4"/>
    <n v="0.8"/>
    <m/>
    <n v="1"/>
    <n v="0.16666666666666666"/>
    <n v="7"/>
    <n v="5"/>
    <n v="1"/>
    <n v="0.14285714285714285"/>
  </r>
  <r>
    <x v="14"/>
    <x v="39"/>
    <s v="MOSCOW"/>
    <m/>
    <m/>
    <m/>
    <m/>
    <s v=""/>
    <n v="2856"/>
    <n v="2813"/>
    <n v="2528"/>
    <n v="0.898684678279417"/>
    <m/>
    <n v="43"/>
    <n v="1.5056022408963586E-2"/>
    <n v="2856"/>
    <n v="2813"/>
    <n v="43"/>
    <n v="1.5056022408963586E-2"/>
  </r>
  <r>
    <x v="14"/>
    <x v="80"/>
    <s v="MADRID"/>
    <m/>
    <m/>
    <m/>
    <m/>
    <s v=""/>
    <n v="1"/>
    <n v="1"/>
    <m/>
    <n v="0"/>
    <m/>
    <m/>
    <n v="0"/>
    <n v="1"/>
    <n v="1"/>
    <s v=""/>
    <s v=""/>
  </r>
  <r>
    <x v="14"/>
    <x v="81"/>
    <s v="BERN"/>
    <m/>
    <m/>
    <m/>
    <m/>
    <s v=""/>
    <n v="6"/>
    <n v="6"/>
    <m/>
    <n v="0"/>
    <m/>
    <m/>
    <n v="0"/>
    <n v="6"/>
    <n v="6"/>
    <s v=""/>
    <s v=""/>
  </r>
  <r>
    <x v="14"/>
    <x v="49"/>
    <s v="BANGKOK"/>
    <m/>
    <m/>
    <m/>
    <m/>
    <s v=""/>
    <n v="463"/>
    <n v="450"/>
    <n v="209"/>
    <n v="0.46444444444444444"/>
    <m/>
    <n v="13"/>
    <n v="2.8077753779697623E-2"/>
    <n v="463"/>
    <n v="450"/>
    <n v="13"/>
    <n v="2.8077753779697623E-2"/>
  </r>
  <r>
    <x v="14"/>
    <x v="51"/>
    <s v="ANKARA"/>
    <m/>
    <m/>
    <m/>
    <m/>
    <s v=""/>
    <n v="1438"/>
    <n v="1399"/>
    <n v="1365"/>
    <n v="0.97569692637598282"/>
    <n v="2"/>
    <n v="37"/>
    <n v="2.573018080667594E-2"/>
    <n v="1438"/>
    <n v="1401"/>
    <n v="37"/>
    <n v="2.573018080667594E-2"/>
  </r>
  <r>
    <x v="14"/>
    <x v="53"/>
    <s v="ABU DHABI"/>
    <m/>
    <m/>
    <m/>
    <m/>
    <s v=""/>
    <n v="433"/>
    <n v="377"/>
    <n v="304"/>
    <n v="0.80636604774535814"/>
    <m/>
    <n v="56"/>
    <n v="0.12933025404157045"/>
    <n v="433"/>
    <n v="377"/>
    <n v="56"/>
    <n v="0.12933025404157045"/>
  </r>
  <r>
    <x v="14"/>
    <x v="54"/>
    <s v="LONDON"/>
    <m/>
    <m/>
    <m/>
    <m/>
    <s v=""/>
    <n v="528"/>
    <n v="519"/>
    <n v="405"/>
    <n v="0.78034682080924855"/>
    <m/>
    <n v="9"/>
    <n v="1.7045454545454544E-2"/>
    <n v="528"/>
    <n v="519"/>
    <n v="9"/>
    <n v="1.7045454545454544E-2"/>
  </r>
  <r>
    <x v="14"/>
    <x v="55"/>
    <s v="NEW YORK, NY"/>
    <m/>
    <m/>
    <m/>
    <m/>
    <s v=""/>
    <n v="163"/>
    <n v="159"/>
    <n v="155"/>
    <n v="0.97484276729559749"/>
    <n v="1"/>
    <n v="3"/>
    <n v="1.8404907975460124E-2"/>
    <n v="163"/>
    <n v="160"/>
    <n v="3"/>
    <n v="1.8404907975460124E-2"/>
  </r>
  <r>
    <x v="14"/>
    <x v="55"/>
    <s v="SAN FRANCISCO, CA"/>
    <m/>
    <m/>
    <m/>
    <m/>
    <s v=""/>
    <n v="254"/>
    <n v="252"/>
    <n v="2"/>
    <n v="7.9365079365079361E-3"/>
    <m/>
    <n v="2"/>
    <n v="7.874015748031496E-3"/>
    <n v="254"/>
    <n v="252"/>
    <n v="2"/>
    <n v="7.874015748031496E-3"/>
  </r>
  <r>
    <x v="14"/>
    <x v="55"/>
    <s v="WASHINGTON, DC"/>
    <m/>
    <m/>
    <m/>
    <m/>
    <s v=""/>
    <n v="75"/>
    <n v="71"/>
    <n v="69"/>
    <n v="0.971830985915493"/>
    <m/>
    <n v="4"/>
    <n v="5.3333333333333337E-2"/>
    <n v="75"/>
    <n v="71"/>
    <n v="4"/>
    <n v="5.3333333333333337E-2"/>
  </r>
  <r>
    <x v="15"/>
    <x v="1"/>
    <s v="ALGIERS"/>
    <m/>
    <m/>
    <m/>
    <m/>
    <s v=""/>
    <n v="3717"/>
    <n v="433"/>
    <n v="148"/>
    <n v="0.34180138568129331"/>
    <n v="3"/>
    <n v="3226"/>
    <n v="0.86790422383642718"/>
    <n v="3717"/>
    <n v="436"/>
    <n v="3226"/>
    <n v="0.86790422383642718"/>
  </r>
  <r>
    <x v="15"/>
    <x v="3"/>
    <s v="CANBERRA"/>
    <m/>
    <m/>
    <m/>
    <m/>
    <s v=""/>
    <n v="3"/>
    <n v="3"/>
    <n v="2"/>
    <n v="0.66666666666666663"/>
    <n v="0"/>
    <n v="0"/>
    <n v="0"/>
    <n v="3"/>
    <n v="3"/>
    <s v=""/>
    <s v=""/>
  </r>
  <r>
    <x v="15"/>
    <x v="3"/>
    <s v="MELBOURNE"/>
    <m/>
    <m/>
    <m/>
    <m/>
    <s v=""/>
    <n v="23"/>
    <n v="22"/>
    <n v="0"/>
    <n v="0"/>
    <n v="0"/>
    <n v="0"/>
    <n v="0"/>
    <n v="23"/>
    <n v="22"/>
    <s v=""/>
    <s v=""/>
  </r>
  <r>
    <x v="15"/>
    <x v="3"/>
    <s v="SYDNEY"/>
    <m/>
    <m/>
    <m/>
    <m/>
    <s v=""/>
    <n v="25"/>
    <n v="23"/>
    <n v="2"/>
    <n v="8.6956521739130432E-2"/>
    <n v="5"/>
    <n v="0"/>
    <n v="0"/>
    <n v="25"/>
    <n v="28"/>
    <s v=""/>
    <s v=""/>
  </r>
  <r>
    <x v="15"/>
    <x v="8"/>
    <s v="TORONTO"/>
    <m/>
    <m/>
    <m/>
    <m/>
    <s v=""/>
    <n v="60"/>
    <n v="50"/>
    <n v="5"/>
    <n v="0.1"/>
    <n v="0"/>
    <n v="6"/>
    <n v="0.1"/>
    <n v="60"/>
    <n v="50"/>
    <n v="6"/>
    <n v="0.1"/>
  </r>
  <r>
    <x v="15"/>
    <x v="10"/>
    <s v="BEIJING"/>
    <m/>
    <m/>
    <m/>
    <m/>
    <s v=""/>
    <n v="3947"/>
    <n v="2921"/>
    <n v="568"/>
    <n v="0.19445395412529956"/>
    <n v="35"/>
    <n v="918"/>
    <n v="0.2325817076260451"/>
    <n v="3947"/>
    <n v="2956"/>
    <n v="918"/>
    <n v="0.2325817076260451"/>
  </r>
  <r>
    <x v="15"/>
    <x v="10"/>
    <s v="SHANGHAI"/>
    <m/>
    <m/>
    <m/>
    <m/>
    <s v=""/>
    <n v="2660"/>
    <n v="2242"/>
    <n v="110"/>
    <n v="4.906333630686887E-2"/>
    <n v="10"/>
    <n v="375"/>
    <n v="0.14097744360902256"/>
    <n v="2660"/>
    <n v="2252"/>
    <n v="375"/>
    <n v="0.14097744360902256"/>
  </r>
  <r>
    <x v="15"/>
    <x v="15"/>
    <s v="CAIRO"/>
    <m/>
    <m/>
    <m/>
    <m/>
    <s v=""/>
    <n v="997"/>
    <n v="796"/>
    <n v="61"/>
    <n v="7.6633165829145727E-2"/>
    <n v="14"/>
    <n v="161"/>
    <n v="0.16148445336008024"/>
    <n v="997"/>
    <n v="810"/>
    <n v="161"/>
    <n v="0.16148445336008024"/>
  </r>
  <r>
    <x v="15"/>
    <x v="19"/>
    <s v="NEW DELHI"/>
    <m/>
    <m/>
    <m/>
    <m/>
    <s v=""/>
    <n v="3539"/>
    <n v="2630"/>
    <n v="863"/>
    <n v="0.32813688212927755"/>
    <n v="52"/>
    <n v="809"/>
    <n v="0.22859564848827352"/>
    <n v="3539"/>
    <n v="2682"/>
    <n v="809"/>
    <n v="0.22859564848827352"/>
  </r>
  <r>
    <x v="15"/>
    <x v="22"/>
    <s v="DUBLIN"/>
    <m/>
    <m/>
    <m/>
    <m/>
    <s v=""/>
    <n v="199"/>
    <n v="196"/>
    <n v="113"/>
    <n v="0.57653061224489799"/>
    <n v="0"/>
    <n v="1"/>
    <n v="5.0251256281407036E-3"/>
    <n v="199"/>
    <n v="196"/>
    <n v="1"/>
    <n v="5.0251256281407036E-3"/>
  </r>
  <r>
    <x v="15"/>
    <x v="23"/>
    <s v="TEL AVIV"/>
    <m/>
    <m/>
    <m/>
    <m/>
    <s v=""/>
    <n v="204"/>
    <n v="171"/>
    <n v="108"/>
    <n v="0.63157894736842102"/>
    <n v="11"/>
    <n v="26"/>
    <n v="0.12745098039215685"/>
    <n v="204"/>
    <n v="182"/>
    <n v="26"/>
    <n v="0.12745098039215685"/>
  </r>
  <r>
    <x v="15"/>
    <x v="28"/>
    <s v="KUWAIT"/>
    <m/>
    <m/>
    <m/>
    <m/>
    <s v=""/>
    <n v="233"/>
    <n v="216"/>
    <n v="200"/>
    <n v="0.92592592592592593"/>
    <n v="0"/>
    <n v="15"/>
    <n v="6.4377682403433473E-2"/>
    <n v="233"/>
    <n v="216"/>
    <n v="15"/>
    <n v="6.4377682403433473E-2"/>
  </r>
  <r>
    <x v="15"/>
    <x v="75"/>
    <s v="WARSAW"/>
    <m/>
    <m/>
    <m/>
    <m/>
    <s v=""/>
    <n v="1"/>
    <n v="1"/>
    <n v="0"/>
    <n v="0"/>
    <n v="0"/>
    <n v="0"/>
    <n v="0"/>
    <n v="1"/>
    <n v="1"/>
    <s v=""/>
    <s v=""/>
  </r>
  <r>
    <x v="15"/>
    <x v="39"/>
    <s v="MOSCOW"/>
    <m/>
    <m/>
    <m/>
    <m/>
    <s v=""/>
    <n v="7674"/>
    <n v="7498"/>
    <n v="1298"/>
    <n v="0.17311283008802347"/>
    <n v="7"/>
    <n v="33"/>
    <n v="4.3002345582486314E-3"/>
    <n v="7674"/>
    <n v="7505"/>
    <n v="33"/>
    <n v="4.3002345582486314E-3"/>
  </r>
  <r>
    <x v="15"/>
    <x v="40"/>
    <s v="RIYADH"/>
    <m/>
    <m/>
    <m/>
    <m/>
    <s v=""/>
    <n v="903"/>
    <n v="766"/>
    <n v="597"/>
    <n v="0.77937336814621405"/>
    <n v="8"/>
    <n v="97"/>
    <n v="0.10741971207087486"/>
    <n v="903"/>
    <n v="774"/>
    <n v="97"/>
    <n v="0.10741971207087486"/>
  </r>
  <r>
    <x v="15"/>
    <x v="80"/>
    <s v="MADRID"/>
    <m/>
    <m/>
    <m/>
    <m/>
    <s v=""/>
    <n v="3"/>
    <n v="3"/>
    <n v="3"/>
    <n v="1"/>
    <n v="3"/>
    <n v="0"/>
    <n v="0"/>
    <n v="3"/>
    <n v="6"/>
    <s v=""/>
    <s v=""/>
  </r>
  <r>
    <x v="15"/>
    <x v="50"/>
    <s v="TUNIS"/>
    <m/>
    <m/>
    <m/>
    <m/>
    <s v=""/>
    <n v="991"/>
    <n v="768"/>
    <n v="386"/>
    <n v="0.50260416666666663"/>
    <n v="14"/>
    <n v="203"/>
    <n v="0.20484359233097882"/>
    <n v="991"/>
    <n v="782"/>
    <n v="203"/>
    <n v="0.20484359233097882"/>
  </r>
  <r>
    <x v="15"/>
    <x v="51"/>
    <s v="ANKARA"/>
    <m/>
    <m/>
    <m/>
    <m/>
    <s v=""/>
    <n v="1"/>
    <n v="1"/>
    <n v="1"/>
    <n v="1"/>
    <n v="0"/>
    <n v="0"/>
    <n v="0"/>
    <n v="1"/>
    <n v="1"/>
    <s v=""/>
    <s v=""/>
  </r>
  <r>
    <x v="15"/>
    <x v="51"/>
    <s v="ISTANBUL"/>
    <m/>
    <m/>
    <m/>
    <m/>
    <s v=""/>
    <n v="3704"/>
    <n v="3364"/>
    <n v="1923"/>
    <n v="0.571640903686088"/>
    <n v="10"/>
    <n v="259"/>
    <n v="6.9924406047516194E-2"/>
    <n v="3704"/>
    <n v="3374"/>
    <n v="259"/>
    <n v="6.9924406047516194E-2"/>
  </r>
  <r>
    <x v="15"/>
    <x v="53"/>
    <s v="ABU DHABI"/>
    <m/>
    <m/>
    <m/>
    <m/>
    <s v=""/>
    <n v="140"/>
    <n v="90"/>
    <n v="23"/>
    <n v="0.25555555555555554"/>
    <n v="0"/>
    <n v="46"/>
    <n v="0.32857142857142857"/>
    <n v="140"/>
    <n v="90"/>
    <n v="46"/>
    <n v="0.32857142857142857"/>
  </r>
  <r>
    <x v="15"/>
    <x v="53"/>
    <s v="DUBAI"/>
    <m/>
    <m/>
    <m/>
    <m/>
    <s v=""/>
    <n v="1331"/>
    <n v="782"/>
    <n v="451"/>
    <n v="0.57672634271099743"/>
    <n v="0"/>
    <n v="434"/>
    <n v="0.32607062359128475"/>
    <n v="1331"/>
    <n v="782"/>
    <n v="434"/>
    <n v="0.32607062359128475"/>
  </r>
  <r>
    <x v="15"/>
    <x v="54"/>
    <s v="LONDON"/>
    <m/>
    <m/>
    <m/>
    <m/>
    <s v=""/>
    <n v="1791"/>
    <n v="1781"/>
    <n v="673"/>
    <n v="0.37787759685569905"/>
    <n v="19"/>
    <n v="0"/>
    <n v="0"/>
    <n v="1791"/>
    <n v="1800"/>
    <s v=""/>
    <s v=""/>
  </r>
  <r>
    <x v="15"/>
    <x v="55"/>
    <s v="NEW YORK, NY"/>
    <m/>
    <m/>
    <m/>
    <m/>
    <s v=""/>
    <n v="75"/>
    <n v="69"/>
    <n v="19"/>
    <n v="0.27536231884057971"/>
    <n v="0"/>
    <n v="0"/>
    <n v="0"/>
    <n v="75"/>
    <n v="69"/>
    <s v=""/>
    <s v=""/>
  </r>
  <r>
    <x v="15"/>
    <x v="55"/>
    <s v="WASHINGTON, DC"/>
    <m/>
    <m/>
    <m/>
    <m/>
    <s v=""/>
    <n v="110"/>
    <n v="105"/>
    <n v="57"/>
    <n v="0.54285714285714282"/>
    <n v="1"/>
    <n v="2"/>
    <n v="1.8181818181818181E-2"/>
    <n v="110"/>
    <n v="106"/>
    <n v="2"/>
    <n v="1.8181818181818181E-2"/>
  </r>
  <r>
    <x v="16"/>
    <x v="84"/>
    <s v="KABUL"/>
    <m/>
    <m/>
    <m/>
    <m/>
    <s v=""/>
    <n v="218"/>
    <n v="161"/>
    <n v="26"/>
    <n v="0.16149068322981366"/>
    <n v="51"/>
    <n v="0"/>
    <n v="0"/>
    <n v="218"/>
    <n v="212"/>
    <s v=""/>
    <s v=""/>
  </r>
  <r>
    <x v="16"/>
    <x v="1"/>
    <s v="ALGIERS"/>
    <m/>
    <m/>
    <m/>
    <m/>
    <s v=""/>
    <n v="5861"/>
    <n v="2714"/>
    <n v="2166"/>
    <n v="0.7980840088430361"/>
    <n v="28"/>
    <n v="3485"/>
    <n v="0.59460842859580276"/>
    <n v="5861"/>
    <n v="2742"/>
    <n v="3485"/>
    <n v="0.59460842859580276"/>
  </r>
  <r>
    <x v="16"/>
    <x v="58"/>
    <s v="LUANDA"/>
    <n v="12"/>
    <n v="8"/>
    <n v="8"/>
    <n v="0"/>
    <n v="0"/>
    <n v="557"/>
    <n v="329"/>
    <n v="312"/>
    <n v="0.94832826747720367"/>
    <n v="1"/>
    <n v="215"/>
    <n v="0.3859964093357271"/>
    <n v="569"/>
    <n v="338"/>
    <n v="215"/>
    <n v="0.37785588752196836"/>
  </r>
  <r>
    <x v="16"/>
    <x v="2"/>
    <s v="BUENOS AIRES"/>
    <m/>
    <m/>
    <m/>
    <m/>
    <s v=""/>
    <n v="40"/>
    <n v="37"/>
    <n v="34"/>
    <n v="0.91891891891891897"/>
    <n v="0"/>
    <n v="2"/>
    <n v="0.05"/>
    <n v="40"/>
    <n v="37"/>
    <n v="2"/>
    <n v="0.05"/>
  </r>
  <r>
    <x v="16"/>
    <x v="3"/>
    <s v="SYDNEY"/>
    <n v="2"/>
    <n v="2"/>
    <n v="2"/>
    <n v="0"/>
    <n v="0"/>
    <n v="1141"/>
    <n v="996"/>
    <n v="971"/>
    <n v="0.97489959839357432"/>
    <n v="2"/>
    <n v="117"/>
    <n v="0.10254163014899212"/>
    <n v="1143"/>
    <n v="1000"/>
    <n v="117"/>
    <n v="0.10236220472440945"/>
  </r>
  <r>
    <x v="16"/>
    <x v="108"/>
    <s v="MANAMA"/>
    <m/>
    <m/>
    <m/>
    <m/>
    <s v=""/>
    <n v="3"/>
    <n v="0"/>
    <n v="0"/>
    <s v=""/>
    <n v="0"/>
    <n v="3"/>
    <n v="1"/>
    <n v="3"/>
    <s v=""/>
    <n v="3"/>
    <n v="1"/>
  </r>
  <r>
    <x v="16"/>
    <x v="96"/>
    <s v="DHAKA"/>
    <m/>
    <m/>
    <m/>
    <m/>
    <s v=""/>
    <n v="11"/>
    <n v="11"/>
    <n v="9"/>
    <n v="0.81818181818181823"/>
    <n v="0"/>
    <n v="0"/>
    <n v="0"/>
    <n v="11"/>
    <n v="11"/>
    <s v=""/>
    <s v=""/>
  </r>
  <r>
    <x v="16"/>
    <x v="109"/>
    <s v="COTONOU"/>
    <m/>
    <m/>
    <m/>
    <m/>
    <s v=""/>
    <n v="314"/>
    <n v="213"/>
    <n v="189"/>
    <n v="0.88732394366197187"/>
    <n v="4"/>
    <n v="89"/>
    <n v="0.28343949044585987"/>
    <n v="314"/>
    <n v="217"/>
    <n v="89"/>
    <n v="0.28343949044585987"/>
  </r>
  <r>
    <x v="16"/>
    <x v="5"/>
    <s v="SARAJEVO"/>
    <m/>
    <m/>
    <m/>
    <m/>
    <s v=""/>
    <n v="85"/>
    <n v="59"/>
    <n v="48"/>
    <n v="0.81355932203389836"/>
    <n v="0"/>
    <n v="26"/>
    <n v="0.30588235294117649"/>
    <n v="85"/>
    <n v="59"/>
    <n v="26"/>
    <n v="0.30588235294117649"/>
  </r>
  <r>
    <x v="16"/>
    <x v="6"/>
    <s v="SAO PAULO"/>
    <n v="3"/>
    <n v="1"/>
    <n v="1"/>
    <n v="0"/>
    <n v="0"/>
    <n v="97"/>
    <n v="70"/>
    <n v="65"/>
    <n v="0.9285714285714286"/>
    <n v="8"/>
    <n v="17"/>
    <n v="0.17525773195876287"/>
    <n v="100"/>
    <n v="79"/>
    <n v="17"/>
    <n v="0.17"/>
  </r>
  <r>
    <x v="16"/>
    <x v="7"/>
    <s v="SOFIA"/>
    <n v="4"/>
    <n v="4"/>
    <n v="3"/>
    <n v="0"/>
    <n v="0"/>
    <n v="177"/>
    <n v="128"/>
    <n v="109"/>
    <n v="0.8515625"/>
    <n v="4"/>
    <n v="35"/>
    <n v="0.19774011299435029"/>
    <n v="181"/>
    <n v="136"/>
    <n v="35"/>
    <n v="0.19337016574585636"/>
  </r>
  <r>
    <x v="16"/>
    <x v="8"/>
    <s v="OTTAWA"/>
    <n v="2"/>
    <n v="0"/>
    <n v="0"/>
    <n v="0"/>
    <n v="0"/>
    <n v="442"/>
    <n v="430"/>
    <n v="414"/>
    <n v="0.96279069767441861"/>
    <n v="2"/>
    <n v="5"/>
    <n v="1.1312217194570135E-2"/>
    <n v="444"/>
    <n v="432"/>
    <n v="5"/>
    <n v="1.1261261261261261E-2"/>
  </r>
  <r>
    <x v="16"/>
    <x v="8"/>
    <s v="TORONTO"/>
    <n v="1"/>
    <n v="0"/>
    <n v="0"/>
    <n v="0"/>
    <n v="0"/>
    <n v="746"/>
    <n v="703"/>
    <n v="669"/>
    <n v="0.9516358463726885"/>
    <n v="5"/>
    <n v="27"/>
    <n v="3.6193029490616625E-2"/>
    <n v="747"/>
    <n v="708"/>
    <n v="27"/>
    <n v="3.614457831325301E-2"/>
  </r>
  <r>
    <x v="16"/>
    <x v="8"/>
    <s v="VANCOUVER"/>
    <n v="1"/>
    <n v="0"/>
    <n v="0"/>
    <n v="0"/>
    <n v="0"/>
    <n v="535"/>
    <n v="522"/>
    <n v="510"/>
    <n v="0.97701149425287359"/>
    <n v="1"/>
    <n v="8"/>
    <n v="1.4953271028037384E-2"/>
    <n v="536"/>
    <n v="523"/>
    <n v="8"/>
    <n v="1.4925373134328358E-2"/>
  </r>
  <r>
    <x v="16"/>
    <x v="9"/>
    <s v="SANTIAGO DE CHILE"/>
    <m/>
    <m/>
    <m/>
    <m/>
    <s v=""/>
    <n v="45"/>
    <n v="33"/>
    <n v="33"/>
    <n v="1"/>
    <n v="0"/>
    <n v="11"/>
    <n v="0.24444444444444444"/>
    <n v="45"/>
    <n v="33"/>
    <n v="11"/>
    <n v="0.24444444444444444"/>
  </r>
  <r>
    <x v="16"/>
    <x v="10"/>
    <s v="BEIJING"/>
    <n v="16"/>
    <n v="16"/>
    <n v="7"/>
    <n v="0"/>
    <n v="0"/>
    <n v="40023"/>
    <n v="38565"/>
    <n v="29851"/>
    <n v="0.7740438221185012"/>
    <n v="0"/>
    <n v="1146"/>
    <n v="2.8633535716962748E-2"/>
    <n v="40039"/>
    <n v="38581"/>
    <n v="1146"/>
    <n v="2.8622093458877593E-2"/>
  </r>
  <r>
    <x v="16"/>
    <x v="10"/>
    <s v="CHENGDU"/>
    <m/>
    <m/>
    <m/>
    <m/>
    <s v=""/>
    <n v="1865"/>
    <n v="1836"/>
    <n v="1783"/>
    <n v="0.97113289760348587"/>
    <n v="0"/>
    <n v="23"/>
    <n v="1.2332439678284183E-2"/>
    <n v="1865"/>
    <n v="1836"/>
    <n v="23"/>
    <n v="1.2332439678284183E-2"/>
  </r>
  <r>
    <x v="16"/>
    <x v="10"/>
    <s v="GUANGZHOU (CANTON)"/>
    <n v="3"/>
    <n v="3"/>
    <n v="3"/>
    <n v="0"/>
    <n v="0"/>
    <n v="9813"/>
    <n v="9349"/>
    <n v="8033"/>
    <n v="0.85923628195528934"/>
    <n v="1"/>
    <n v="432"/>
    <n v="4.4023234484867016E-2"/>
    <n v="9816"/>
    <n v="9353"/>
    <n v="432"/>
    <n v="4.4009779951100246E-2"/>
  </r>
  <r>
    <x v="16"/>
    <x v="10"/>
    <s v="SHANGHAI"/>
    <n v="1"/>
    <n v="1"/>
    <n v="0"/>
    <n v="0"/>
    <n v="0"/>
    <n v="20374"/>
    <n v="19777"/>
    <n v="14993"/>
    <n v="0.75810284674116402"/>
    <n v="1"/>
    <n v="542"/>
    <n v="2.6602532639638757E-2"/>
    <n v="20375"/>
    <n v="19779"/>
    <n v="542"/>
    <n v="2.6601226993865031E-2"/>
  </r>
  <r>
    <x v="16"/>
    <x v="10"/>
    <s v="SHENYANG"/>
    <m/>
    <m/>
    <m/>
    <m/>
    <s v=""/>
    <n v="1469"/>
    <n v="1384"/>
    <n v="1342"/>
    <n v="0.96965317919075145"/>
    <n v="0"/>
    <n v="80"/>
    <n v="5.445881552076242E-2"/>
    <n v="1469"/>
    <n v="1384"/>
    <n v="80"/>
    <n v="5.445881552076242E-2"/>
  </r>
  <r>
    <x v="16"/>
    <x v="10"/>
    <s v="WUHAN"/>
    <m/>
    <m/>
    <m/>
    <m/>
    <s v=""/>
    <n v="864"/>
    <n v="793"/>
    <n v="723"/>
    <n v="0.91172761664564939"/>
    <n v="0"/>
    <n v="64"/>
    <n v="7.407407407407407E-2"/>
    <n v="864"/>
    <n v="793"/>
    <n v="64"/>
    <n v="7.407407407407407E-2"/>
  </r>
  <r>
    <x v="16"/>
    <x v="11"/>
    <s v="BOGOTA"/>
    <n v="2"/>
    <n v="2"/>
    <m/>
    <n v="0"/>
    <n v="0"/>
    <n v="29"/>
    <n v="27"/>
    <n v="23"/>
    <n v="0.85185185185185186"/>
    <n v="0"/>
    <n v="1"/>
    <n v="3.4482758620689655E-2"/>
    <n v="31"/>
    <n v="29"/>
    <n v="1"/>
    <n v="3.2258064516129031E-2"/>
  </r>
  <r>
    <x v="16"/>
    <x v="64"/>
    <s v="KINSHASA"/>
    <m/>
    <m/>
    <m/>
    <m/>
    <s v=""/>
    <n v="81"/>
    <n v="14"/>
    <n v="5"/>
    <n v="0.35714285714285715"/>
    <n v="60"/>
    <n v="1"/>
    <n v="1.2345679012345678E-2"/>
    <n v="81"/>
    <n v="74"/>
    <n v="1"/>
    <n v="1.2345679012345678E-2"/>
  </r>
  <r>
    <x v="16"/>
    <x v="147"/>
    <s v="SAN JOSE"/>
    <n v="1"/>
    <n v="0"/>
    <n v="0"/>
    <n v="0"/>
    <n v="0"/>
    <n v="22"/>
    <n v="20"/>
    <n v="19"/>
    <n v="0.95"/>
    <n v="0"/>
    <n v="0"/>
    <n v="0"/>
    <n v="23"/>
    <n v="20"/>
    <s v=""/>
    <s v=""/>
  </r>
  <r>
    <x v="16"/>
    <x v="12"/>
    <s v="ZAGREB"/>
    <m/>
    <m/>
    <m/>
    <m/>
    <s v=""/>
    <n v="36"/>
    <n v="25"/>
    <n v="17"/>
    <n v="0.68"/>
    <n v="0"/>
    <n v="10"/>
    <n v="0.27777777777777779"/>
    <n v="36"/>
    <n v="25"/>
    <n v="10"/>
    <n v="0.27777777777777779"/>
  </r>
  <r>
    <x v="16"/>
    <x v="13"/>
    <s v="HAVANA"/>
    <n v="213"/>
    <n v="165"/>
    <n v="155"/>
    <n v="40"/>
    <n v="0.18779342723004694"/>
    <n v="1503"/>
    <n v="959"/>
    <n v="510"/>
    <n v="0.53180396246089678"/>
    <n v="0"/>
    <n v="523"/>
    <n v="0.34797072521623418"/>
    <n v="1716"/>
    <n v="1124"/>
    <n v="563"/>
    <n v="0.32808857808857811"/>
  </r>
  <r>
    <x v="16"/>
    <x v="14"/>
    <s v="NICOSIA"/>
    <m/>
    <m/>
    <m/>
    <m/>
    <s v=""/>
    <n v="19"/>
    <n v="0"/>
    <n v="0"/>
    <s v=""/>
    <n v="0"/>
    <n v="14"/>
    <n v="0.73684210526315785"/>
    <n v="19"/>
    <s v=""/>
    <n v="14"/>
    <n v="0.73684210526315785"/>
  </r>
  <r>
    <x v="16"/>
    <x v="66"/>
    <s v="PRAGUE"/>
    <m/>
    <m/>
    <m/>
    <m/>
    <s v=""/>
    <n v="11"/>
    <n v="3"/>
    <n v="2"/>
    <n v="0.66666666666666663"/>
    <n v="7"/>
    <n v="0"/>
    <n v="0"/>
    <n v="11"/>
    <n v="10"/>
    <s v=""/>
    <s v=""/>
  </r>
  <r>
    <x v="16"/>
    <x v="117"/>
    <s v="SANTO DOMINGO"/>
    <n v="4"/>
    <n v="2"/>
    <n v="2"/>
    <n v="2"/>
    <n v="0.5"/>
    <n v="2673"/>
    <n v="1812"/>
    <n v="1033"/>
    <n v="0.57008830022075052"/>
    <n v="0"/>
    <n v="843"/>
    <n v="0.31537598204264872"/>
    <n v="2677"/>
    <n v="1814"/>
    <n v="845"/>
    <n v="0.31565184908479643"/>
  </r>
  <r>
    <x v="16"/>
    <x v="15"/>
    <s v="CAIRO"/>
    <n v="3"/>
    <n v="1"/>
    <n v="1"/>
    <m/>
    <n v="0"/>
    <n v="13037"/>
    <n v="8581"/>
    <n v="8543"/>
    <n v="0.99557161170026809"/>
    <n v="179"/>
    <n v="3996"/>
    <n v="0.30651223440975683"/>
    <n v="13040"/>
    <n v="8761"/>
    <n v="3996"/>
    <n v="0.30644171779141105"/>
  </r>
  <r>
    <x v="16"/>
    <x v="16"/>
    <s v="ADDIS ABEBA"/>
    <n v="4"/>
    <n v="0"/>
    <n v="0"/>
    <n v="3"/>
    <n v="0.75"/>
    <n v="2105"/>
    <n v="1662"/>
    <n v="1542"/>
    <n v="0.92779783393501802"/>
    <n v="7"/>
    <n v="377"/>
    <n v="0.17909738717339668"/>
    <n v="2109"/>
    <n v="1669"/>
    <n v="380"/>
    <n v="0.18018018018018017"/>
  </r>
  <r>
    <x v="16"/>
    <x v="67"/>
    <s v="HELSINKI"/>
    <m/>
    <m/>
    <m/>
    <m/>
    <s v=""/>
    <n v="2"/>
    <n v="2"/>
    <n v="2"/>
    <n v="1"/>
    <n v="0"/>
    <n v="0"/>
    <n v="0"/>
    <n v="2"/>
    <n v="2"/>
    <s v=""/>
    <s v=""/>
  </r>
  <r>
    <x v="16"/>
    <x v="68"/>
    <s v="PARIS"/>
    <m/>
    <m/>
    <m/>
    <m/>
    <s v=""/>
    <n v="2"/>
    <n v="1"/>
    <n v="1"/>
    <n v="1"/>
    <n v="0"/>
    <n v="1"/>
    <n v="0.5"/>
    <n v="2"/>
    <n v="1"/>
    <n v="1"/>
    <n v="0.5"/>
  </r>
  <r>
    <x v="16"/>
    <x v="87"/>
    <s v="TBILISSI"/>
    <n v="2"/>
    <n v="1"/>
    <n v="1"/>
    <n v="0"/>
    <n v="0"/>
    <n v="697"/>
    <n v="254"/>
    <n v="158"/>
    <n v="0.62204724409448819"/>
    <n v="4"/>
    <n v="408"/>
    <n v="0.58536585365853655"/>
    <n v="699"/>
    <n v="259"/>
    <n v="408"/>
    <n v="0.58369098712446355"/>
  </r>
  <r>
    <x v="16"/>
    <x v="17"/>
    <s v="BERLIN"/>
    <m/>
    <m/>
    <m/>
    <m/>
    <s v=""/>
    <n v="1"/>
    <n v="0"/>
    <n v="0"/>
    <s v=""/>
    <n v="0"/>
    <n v="1"/>
    <n v="1"/>
    <n v="1"/>
    <s v=""/>
    <n v="1"/>
    <n v="1"/>
  </r>
  <r>
    <x v="16"/>
    <x v="88"/>
    <s v="ACCRA"/>
    <n v="283"/>
    <n v="199"/>
    <n v="175"/>
    <n v="57"/>
    <n v="0.20141342756183744"/>
    <n v="18438"/>
    <n v="10722"/>
    <n v="9225"/>
    <n v="0.86038052602126469"/>
    <n v="9"/>
    <n v="7587"/>
    <n v="0.41148714611129189"/>
    <n v="18721"/>
    <n v="10930"/>
    <n v="7644"/>
    <n v="0.40831152182041558"/>
  </r>
  <r>
    <x v="16"/>
    <x v="69"/>
    <s v="ATHENS"/>
    <m/>
    <m/>
    <m/>
    <m/>
    <s v=""/>
    <n v="35"/>
    <n v="18"/>
    <n v="2"/>
    <n v="0.1111111111111111"/>
    <n v="6"/>
    <n v="4"/>
    <n v="0.11428571428571428"/>
    <n v="35"/>
    <n v="24"/>
    <n v="4"/>
    <n v="0.11428571428571428"/>
  </r>
  <r>
    <x v="16"/>
    <x v="18"/>
    <s v="HONG KONG"/>
    <m/>
    <m/>
    <m/>
    <m/>
    <s v=""/>
    <n v="781"/>
    <n v="745"/>
    <n v="743"/>
    <n v="0.99731543624161079"/>
    <n v="0"/>
    <n v="25"/>
    <n v="3.2010243277848911E-2"/>
    <n v="781"/>
    <n v="745"/>
    <n v="25"/>
    <n v="3.2010243277848911E-2"/>
  </r>
  <r>
    <x v="16"/>
    <x v="70"/>
    <s v="BUDAPEST"/>
    <m/>
    <m/>
    <m/>
    <m/>
    <s v=""/>
    <n v="6"/>
    <n v="5"/>
    <n v="4"/>
    <n v="0.8"/>
    <n v="0"/>
    <n v="0"/>
    <n v="0"/>
    <n v="6"/>
    <n v="5"/>
    <s v=""/>
    <s v=""/>
  </r>
  <r>
    <x v="16"/>
    <x v="19"/>
    <s v="BANGALORE"/>
    <m/>
    <m/>
    <m/>
    <m/>
    <s v=""/>
    <n v="15187"/>
    <n v="14038"/>
    <n v="12710"/>
    <n v="0.90539962957686282"/>
    <n v="0"/>
    <n v="1075"/>
    <n v="7.0784223348916833E-2"/>
    <n v="15187"/>
    <n v="14038"/>
    <n v="1075"/>
    <n v="7.0784223348916833E-2"/>
  </r>
  <r>
    <x v="16"/>
    <x v="19"/>
    <s v="CHENNAI"/>
    <m/>
    <m/>
    <m/>
    <m/>
    <s v=""/>
    <n v="8180"/>
    <n v="7548"/>
    <n v="6807"/>
    <n v="0.90182829888712246"/>
    <n v="0"/>
    <n v="593"/>
    <n v="7.2493887530562351E-2"/>
    <n v="8180"/>
    <n v="7548"/>
    <n v="593"/>
    <n v="7.2493887530562351E-2"/>
  </r>
  <r>
    <x v="16"/>
    <x v="19"/>
    <s v="KOLKATA"/>
    <m/>
    <m/>
    <m/>
    <m/>
    <s v=""/>
    <n v="3787"/>
    <n v="3455"/>
    <n v="3104"/>
    <n v="0.89840810419681616"/>
    <n v="0"/>
    <n v="294"/>
    <n v="7.763401109057301E-2"/>
    <n v="3787"/>
    <n v="3455"/>
    <n v="294"/>
    <n v="7.763401109057301E-2"/>
  </r>
  <r>
    <x v="16"/>
    <x v="19"/>
    <s v="MUMBAI"/>
    <n v="1"/>
    <n v="0"/>
    <n v="0"/>
    <n v="0"/>
    <n v="0"/>
    <n v="23981"/>
    <n v="22595"/>
    <n v="21266"/>
    <n v="0.94118167736224834"/>
    <n v="0"/>
    <n v="1304"/>
    <n v="5.4376381301863973E-2"/>
    <n v="23982"/>
    <n v="22595"/>
    <n v="1304"/>
    <n v="5.4374113918772414E-2"/>
  </r>
  <r>
    <x v="16"/>
    <x v="19"/>
    <s v="NEW DELHI"/>
    <n v="5"/>
    <n v="1"/>
    <n v="1"/>
    <n v="3"/>
    <n v="0.6"/>
    <n v="29109"/>
    <n v="25001"/>
    <n v="22262"/>
    <n v="0.89044438222471101"/>
    <n v="6"/>
    <n v="3918"/>
    <n v="0.13459754715036587"/>
    <n v="29114"/>
    <n v="25008"/>
    <n v="3921"/>
    <n v="0.13467747475441369"/>
  </r>
  <r>
    <x v="16"/>
    <x v="20"/>
    <s v="JAKARTA"/>
    <n v="1"/>
    <n v="1"/>
    <n v="1"/>
    <n v="0"/>
    <n v="0"/>
    <n v="40411"/>
    <n v="38447"/>
    <n v="38384"/>
    <n v="0.99836138060186752"/>
    <n v="2"/>
    <n v="1157"/>
    <n v="2.863081834154067E-2"/>
    <n v="40412"/>
    <n v="38450"/>
    <n v="1157"/>
    <n v="2.8630109868355933E-2"/>
  </r>
  <r>
    <x v="16"/>
    <x v="21"/>
    <s v="TEHERAN"/>
    <n v="53"/>
    <n v="27"/>
    <n v="27"/>
    <n v="25"/>
    <n v="0.47169811320754718"/>
    <n v="28379"/>
    <n v="18544"/>
    <n v="18496"/>
    <n v="0.997411561691113"/>
    <n v="199"/>
    <n v="9354"/>
    <n v="0.3296099228302618"/>
    <n v="28432"/>
    <n v="18770"/>
    <n v="9379"/>
    <n v="0.32987478897017447"/>
  </r>
  <r>
    <x v="16"/>
    <x v="89"/>
    <s v="BAGHDAD"/>
    <m/>
    <m/>
    <m/>
    <m/>
    <s v=""/>
    <n v="819"/>
    <n v="615"/>
    <n v="609"/>
    <n v="0.99024390243902438"/>
    <n v="69"/>
    <n v="117"/>
    <n v="0.14285714285714285"/>
    <n v="819"/>
    <n v="684"/>
    <n v="117"/>
    <n v="0.14285714285714285"/>
  </r>
  <r>
    <x v="16"/>
    <x v="89"/>
    <s v="ERBIL"/>
    <m/>
    <m/>
    <m/>
    <m/>
    <s v=""/>
    <n v="590"/>
    <n v="386"/>
    <n v="385"/>
    <n v="0.99740932642487046"/>
    <n v="13"/>
    <n v="166"/>
    <n v="0.28135593220338984"/>
    <n v="590"/>
    <n v="399"/>
    <n v="166"/>
    <n v="0.28135593220338984"/>
  </r>
  <r>
    <x v="16"/>
    <x v="22"/>
    <s v="DUBLIN"/>
    <n v="1"/>
    <n v="1"/>
    <n v="1"/>
    <n v="0"/>
    <n v="0"/>
    <n v="3291"/>
    <n v="3118"/>
    <n v="3113"/>
    <n v="0.99839640795381657"/>
    <n v="2"/>
    <n v="14"/>
    <n v="4.2540261318748098E-3"/>
    <n v="3292"/>
    <n v="3121"/>
    <n v="14"/>
    <n v="4.2527339003645198E-3"/>
  </r>
  <r>
    <x v="16"/>
    <x v="23"/>
    <s v="TEL AVIV"/>
    <n v="3"/>
    <n v="2"/>
    <n v="2"/>
    <n v="0"/>
    <n v="0"/>
    <n v="336"/>
    <n v="220"/>
    <n v="219"/>
    <n v="0.99545454545454548"/>
    <n v="32"/>
    <n v="72"/>
    <n v="0.21428571428571427"/>
    <n v="339"/>
    <n v="254"/>
    <n v="72"/>
    <n v="0.21238938053097345"/>
  </r>
  <r>
    <x v="16"/>
    <x v="71"/>
    <s v="ROME"/>
    <m/>
    <m/>
    <m/>
    <m/>
    <s v=""/>
    <n v="2"/>
    <n v="1"/>
    <n v="1"/>
    <n v="1"/>
    <n v="0"/>
    <n v="0"/>
    <n v="0"/>
    <n v="2"/>
    <n v="1"/>
    <s v=""/>
    <s v=""/>
  </r>
  <r>
    <x v="16"/>
    <x v="24"/>
    <s v="TOKYO"/>
    <m/>
    <m/>
    <m/>
    <m/>
    <s v=""/>
    <n v="721"/>
    <n v="665"/>
    <n v="656"/>
    <n v="0.98646616541353382"/>
    <n v="1"/>
    <n v="44"/>
    <n v="6.1026352288488211E-2"/>
    <n v="721"/>
    <n v="666"/>
    <n v="44"/>
    <n v="6.1026352288488211E-2"/>
  </r>
  <r>
    <x v="16"/>
    <x v="25"/>
    <s v="AMMAN"/>
    <n v="10"/>
    <n v="0"/>
    <n v="0"/>
    <n v="2"/>
    <n v="0.2"/>
    <n v="6390"/>
    <n v="4588"/>
    <n v="4585"/>
    <n v="0.99934612031386227"/>
    <n v="162"/>
    <n v="1546"/>
    <n v="0.24194053208137714"/>
    <n v="6400"/>
    <n v="4750"/>
    <n v="1548"/>
    <n v="0.24187500000000001"/>
  </r>
  <r>
    <x v="16"/>
    <x v="26"/>
    <s v="ASTANA"/>
    <m/>
    <m/>
    <m/>
    <m/>
    <s v=""/>
    <n v="5"/>
    <n v="5"/>
    <n v="4"/>
    <n v="0.8"/>
    <n v="0"/>
    <n v="0"/>
    <n v="0"/>
    <n v="5"/>
    <n v="5"/>
    <s v=""/>
    <s v=""/>
  </r>
  <r>
    <x v="16"/>
    <x v="27"/>
    <s v="NAIROBI"/>
    <n v="3"/>
    <n v="3"/>
    <n v="3"/>
    <n v="0"/>
    <n v="0"/>
    <n v="4406"/>
    <n v="4045"/>
    <n v="4021"/>
    <n v="0.99406674907292958"/>
    <n v="19"/>
    <n v="280"/>
    <n v="6.3549704947798463E-2"/>
    <n v="4409"/>
    <n v="4067"/>
    <n v="280"/>
    <n v="6.3506464050805178E-2"/>
  </r>
  <r>
    <x v="16"/>
    <x v="28"/>
    <s v="KUWAIT"/>
    <n v="6"/>
    <n v="5"/>
    <n v="4"/>
    <n v="1"/>
    <n v="0.16666666666666666"/>
    <n v="14351"/>
    <n v="13605"/>
    <n v="13598"/>
    <n v="0.99948548327820652"/>
    <n v="63"/>
    <n v="503"/>
    <n v="3.5049822312034004E-2"/>
    <n v="14357"/>
    <n v="13673"/>
    <n v="504"/>
    <n v="3.5104826913700635E-2"/>
  </r>
  <r>
    <x v="16"/>
    <x v="29"/>
    <s v="BEIRUT"/>
    <n v="4"/>
    <n v="4"/>
    <n v="4"/>
    <n v="0"/>
    <n v="0"/>
    <n v="5228"/>
    <n v="4046"/>
    <n v="4030"/>
    <n v="0.9960454770143351"/>
    <n v="248"/>
    <n v="853"/>
    <n v="0.16315990818668707"/>
    <n v="5232"/>
    <n v="4298"/>
    <n v="853"/>
    <n v="0.16303516819571864"/>
  </r>
  <r>
    <x v="16"/>
    <x v="159"/>
    <s v="LUXEMBOURG"/>
    <m/>
    <m/>
    <m/>
    <m/>
    <s v=""/>
    <n v="1"/>
    <m/>
    <m/>
    <s v=""/>
    <n v="0"/>
    <n v="0"/>
    <n v="0"/>
    <n v="1"/>
    <s v=""/>
    <s v=""/>
    <s v=""/>
  </r>
  <r>
    <x v="16"/>
    <x v="30"/>
    <s v="KUALA LUMPUR"/>
    <n v="15"/>
    <n v="9"/>
    <n v="7"/>
    <n v="2"/>
    <n v="0.13333333333333333"/>
    <n v="1003"/>
    <n v="636"/>
    <n v="602"/>
    <n v="0.94654088050314467"/>
    <n v="16"/>
    <n v="291"/>
    <n v="0.29012961116650049"/>
    <n v="1018"/>
    <n v="661"/>
    <n v="293"/>
    <n v="0.28781925343811393"/>
  </r>
  <r>
    <x v="16"/>
    <x v="100"/>
    <s v="BAMAKO"/>
    <n v="1"/>
    <m/>
    <n v="0"/>
    <n v="0"/>
    <n v="0"/>
    <n v="2049"/>
    <n v="906"/>
    <n v="753"/>
    <n v="0.83112582781456956"/>
    <n v="3"/>
    <n v="1093"/>
    <n v="0.5334309419228892"/>
    <n v="2050"/>
    <n v="909"/>
    <n v="1093"/>
    <n v="0.5331707317073171"/>
  </r>
  <r>
    <x v="16"/>
    <x v="31"/>
    <s v="MEXICO CITY"/>
    <n v="22"/>
    <n v="20"/>
    <n v="16"/>
    <n v="2"/>
    <n v="9.0909090909090912E-2"/>
    <n v="190"/>
    <n v="167"/>
    <n v="156"/>
    <n v="0.93413173652694614"/>
    <n v="0"/>
    <n v="16"/>
    <n v="8.4210526315789472E-2"/>
    <n v="212"/>
    <n v="187"/>
    <n v="18"/>
    <n v="8.4905660377358486E-2"/>
  </r>
  <r>
    <x v="16"/>
    <x v="32"/>
    <s v="CASABLANCA"/>
    <m/>
    <m/>
    <m/>
    <m/>
    <s v=""/>
    <n v="1"/>
    <n v="0"/>
    <n v="0"/>
    <s v=""/>
    <n v="0"/>
    <n v="1"/>
    <n v="1"/>
    <n v="1"/>
    <s v=""/>
    <n v="1"/>
    <n v="1"/>
  </r>
  <r>
    <x v="16"/>
    <x v="32"/>
    <s v="NADOR"/>
    <m/>
    <m/>
    <m/>
    <m/>
    <s v=""/>
    <n v="15933"/>
    <n v="10145"/>
    <n v="8796"/>
    <n v="0.86702809265648106"/>
    <n v="7"/>
    <n v="5720"/>
    <n v="0.35900332642942323"/>
    <n v="15933"/>
    <n v="10152"/>
    <n v="5720"/>
    <n v="0.35900332642942323"/>
  </r>
  <r>
    <x v="16"/>
    <x v="32"/>
    <s v="RABAT"/>
    <m/>
    <m/>
    <m/>
    <m/>
    <s v=""/>
    <n v="13874"/>
    <n v="10589"/>
    <n v="8985"/>
    <n v="0.84852205118519219"/>
    <n v="38"/>
    <n v="3156"/>
    <n v="0.22747585411561194"/>
    <n v="13874"/>
    <n v="10627"/>
    <n v="3156"/>
    <n v="0.22747585411561194"/>
  </r>
  <r>
    <x v="16"/>
    <x v="105"/>
    <s v="MAPUTO"/>
    <n v="2"/>
    <n v="0"/>
    <n v="0"/>
    <m/>
    <n v="0"/>
    <n v="925"/>
    <n v="823"/>
    <n v="823"/>
    <n v="1"/>
    <n v="1"/>
    <n v="65"/>
    <n v="7.0270270270270274E-2"/>
    <n v="927"/>
    <n v="824"/>
    <n v="65"/>
    <n v="7.0118662351672065E-2"/>
  </r>
  <r>
    <x v="16"/>
    <x v="131"/>
    <s v="YANGON"/>
    <n v="2"/>
    <n v="1"/>
    <n v="1"/>
    <n v="0"/>
    <n v="0"/>
    <n v="1430"/>
    <n v="1256"/>
    <n v="736"/>
    <n v="0.5859872611464968"/>
    <n v="0"/>
    <n v="134"/>
    <n v="9.37062937062937E-2"/>
    <n v="1432"/>
    <n v="1257"/>
    <n v="134"/>
    <n v="9.3575418994413406E-2"/>
  </r>
  <r>
    <x v="16"/>
    <x v="107"/>
    <s v="KATHMANDU"/>
    <n v="13"/>
    <n v="6"/>
    <n v="6"/>
    <n v="7"/>
    <n v="0.53846153846153844"/>
    <n v="1653"/>
    <n v="973"/>
    <n v="695"/>
    <n v="0.7142857142857143"/>
    <n v="0"/>
    <n v="633"/>
    <n v="0.38294010889292196"/>
    <n v="1666"/>
    <n v="979"/>
    <n v="640"/>
    <n v="0.38415366146458585"/>
  </r>
  <r>
    <x v="16"/>
    <x v="73"/>
    <s v="ARUBA"/>
    <n v="7"/>
    <n v="7"/>
    <n v="4"/>
    <n v="0"/>
    <n v="0"/>
    <n v="104"/>
    <n v="96"/>
    <n v="40"/>
    <n v="0.41666666666666669"/>
    <n v="0"/>
    <n v="2"/>
    <n v="1.9230769230769232E-2"/>
    <n v="111"/>
    <n v="103"/>
    <n v="2"/>
    <n v="1.8018018018018018E-2"/>
  </r>
  <r>
    <x v="16"/>
    <x v="73"/>
    <s v="THE HAGUE"/>
    <n v="53"/>
    <n v="52"/>
    <n v="42"/>
    <n v="0"/>
    <n v="0"/>
    <n v="512"/>
    <n v="482"/>
    <n v="375"/>
    <n v="0.77800829875518673"/>
    <n v="10"/>
    <n v="4"/>
    <n v="7.8125E-3"/>
    <n v="565"/>
    <n v="544"/>
    <n v="4"/>
    <n v="7.0796460176991149E-3"/>
  </r>
  <r>
    <x v="16"/>
    <x v="73"/>
    <s v="WILLEMSTAD (CURACAO)"/>
    <n v="27"/>
    <n v="21"/>
    <n v="19"/>
    <n v="2"/>
    <n v="7.407407407407407E-2"/>
    <n v="331"/>
    <n v="295"/>
    <n v="116"/>
    <n v="0.39322033898305087"/>
    <n v="3"/>
    <n v="28"/>
    <n v="8.4592145015105744E-2"/>
    <n v="358"/>
    <n v="319"/>
    <n v="30"/>
    <n v="8.3798882681564241E-2"/>
  </r>
  <r>
    <x v="16"/>
    <x v="132"/>
    <s v="WELLINGTON"/>
    <m/>
    <m/>
    <m/>
    <m/>
    <s v=""/>
    <n v="434"/>
    <n v="393"/>
    <n v="389"/>
    <n v="0.98982188295165396"/>
    <n v="1"/>
    <n v="26"/>
    <n v="5.9907834101382486E-2"/>
    <n v="434"/>
    <n v="394"/>
    <n v="26"/>
    <n v="5.9907834101382486E-2"/>
  </r>
  <r>
    <x v="16"/>
    <x v="34"/>
    <s v="SKOPJE"/>
    <m/>
    <m/>
    <m/>
    <m/>
    <s v=""/>
    <n v="101"/>
    <n v="65"/>
    <n v="57"/>
    <n v="0.87692307692307692"/>
    <n v="12"/>
    <n v="16"/>
    <n v="0.15841584158415842"/>
    <n v="101"/>
    <n v="77"/>
    <n v="16"/>
    <n v="0.15841584158415842"/>
  </r>
  <r>
    <x v="16"/>
    <x v="135"/>
    <s v="MUSCAT"/>
    <n v="3"/>
    <n v="0"/>
    <n v="0"/>
    <n v="3"/>
    <n v="1"/>
    <n v="9322"/>
    <n v="8755"/>
    <n v="8748"/>
    <n v="0.99920045688178183"/>
    <n v="13"/>
    <n v="469"/>
    <n v="5.0311092040334689E-2"/>
    <n v="9325"/>
    <n v="8768"/>
    <n v="472"/>
    <n v="5.0616621983914208E-2"/>
  </r>
  <r>
    <x v="16"/>
    <x v="35"/>
    <s v="ISLAMABAD"/>
    <n v="20"/>
    <n v="8"/>
    <n v="6"/>
    <n v="11"/>
    <n v="0.55000000000000004"/>
    <n v="11506"/>
    <n v="5948"/>
    <n v="4900"/>
    <n v="0.82380632145258914"/>
    <n v="78"/>
    <n v="5289"/>
    <n v="0.45967321397531724"/>
    <n v="11526"/>
    <n v="6034"/>
    <n v="5300"/>
    <n v="0.45982994967898666"/>
  </r>
  <r>
    <x v="16"/>
    <x v="35"/>
    <s v="KARACHI"/>
    <n v="3"/>
    <n v="3"/>
    <n v="3"/>
    <n v="0"/>
    <n v="0"/>
    <n v="2492"/>
    <n v="1701"/>
    <n v="1437"/>
    <n v="0.84479717813051147"/>
    <n v="34"/>
    <n v="712"/>
    <n v="0.2857142857142857"/>
    <n v="2495"/>
    <n v="1738"/>
    <n v="712"/>
    <n v="0.28537074148296593"/>
  </r>
  <r>
    <x v="16"/>
    <x v="152"/>
    <s v="RAMALLAH"/>
    <m/>
    <m/>
    <m/>
    <m/>
    <s v=""/>
    <n v="587"/>
    <n v="371"/>
    <n v="370"/>
    <n v="0.99730458221024254"/>
    <n v="73"/>
    <n v="126"/>
    <n v="0.21465076660988075"/>
    <n v="587"/>
    <n v="444"/>
    <n v="126"/>
    <n v="0.21465076660988075"/>
  </r>
  <r>
    <x v="16"/>
    <x v="36"/>
    <s v="LIMA"/>
    <n v="5"/>
    <n v="4"/>
    <n v="4"/>
    <n v="1"/>
    <n v="0.2"/>
    <n v="85"/>
    <n v="75"/>
    <n v="63"/>
    <n v="0.84"/>
    <n v="0"/>
    <n v="9"/>
    <n v="0.10588235294117647"/>
    <n v="90"/>
    <n v="79"/>
    <n v="10"/>
    <n v="0.1111111111111111"/>
  </r>
  <r>
    <x v="16"/>
    <x v="37"/>
    <s v="MANILA"/>
    <n v="3"/>
    <n v="3"/>
    <n v="2"/>
    <n v="0"/>
    <n v="0"/>
    <n v="42338"/>
    <n v="39571"/>
    <n v="39369"/>
    <n v="0.99489525157312175"/>
    <n v="3"/>
    <n v="1843"/>
    <n v="4.3530634418253104E-2"/>
    <n v="42341"/>
    <n v="39577"/>
    <n v="1843"/>
    <n v="4.3527550128716848E-2"/>
  </r>
  <r>
    <x v="16"/>
    <x v="75"/>
    <s v="WARSAW"/>
    <m/>
    <m/>
    <m/>
    <m/>
    <s v=""/>
    <n v="4"/>
    <n v="2"/>
    <n v="2"/>
    <n v="1"/>
    <n v="0"/>
    <n v="0"/>
    <n v="0"/>
    <n v="4"/>
    <n v="2"/>
    <s v=""/>
    <s v=""/>
  </r>
  <r>
    <x v="16"/>
    <x v="76"/>
    <s v="LISBON"/>
    <m/>
    <m/>
    <m/>
    <m/>
    <s v=""/>
    <n v="2"/>
    <n v="2"/>
    <n v="2"/>
    <n v="1"/>
    <n v="0"/>
    <n v="0"/>
    <n v="0"/>
    <n v="2"/>
    <n v="2"/>
    <s v=""/>
    <s v=""/>
  </r>
  <r>
    <x v="16"/>
    <x v="77"/>
    <s v="DOHA"/>
    <n v="1"/>
    <n v="1"/>
    <n v="1"/>
    <n v="0"/>
    <n v="0"/>
    <n v="6284"/>
    <n v="5048"/>
    <n v="5045"/>
    <n v="0.99940570522979399"/>
    <n v="53"/>
    <n v="1090"/>
    <n v="0.17345639719923617"/>
    <n v="6285"/>
    <n v="5102"/>
    <n v="1090"/>
    <n v="0.17342879872712808"/>
  </r>
  <r>
    <x v="16"/>
    <x v="38"/>
    <s v="BUCHAREST"/>
    <m/>
    <m/>
    <m/>
    <m/>
    <s v=""/>
    <n v="447"/>
    <n v="411"/>
    <n v="361"/>
    <n v="0.87834549878345503"/>
    <n v="0"/>
    <n v="33"/>
    <n v="7.3825503355704702E-2"/>
    <n v="447"/>
    <n v="411"/>
    <n v="33"/>
    <n v="7.3825503355704702E-2"/>
  </r>
  <r>
    <x v="16"/>
    <x v="39"/>
    <s v="MOSCOW"/>
    <n v="6"/>
    <n v="2"/>
    <n v="2"/>
    <n v="2"/>
    <n v="0.33333333333333331"/>
    <n v="36693"/>
    <n v="35317"/>
    <n v="29342"/>
    <n v="0.83081801965059321"/>
    <n v="24"/>
    <n v="1072"/>
    <n v="2.921538168042951E-2"/>
    <n v="36699"/>
    <n v="35343"/>
    <n v="1074"/>
    <n v="2.9265102591351264E-2"/>
  </r>
  <r>
    <x v="16"/>
    <x v="39"/>
    <s v="NOVOSIBIRSK"/>
    <m/>
    <m/>
    <m/>
    <m/>
    <s v=""/>
    <n v="1991"/>
    <n v="1919"/>
    <n v="1424"/>
    <n v="0.74205315268368943"/>
    <n v="0"/>
    <n v="66"/>
    <n v="3.3149171270718231E-2"/>
    <n v="1991"/>
    <n v="1919"/>
    <n v="66"/>
    <n v="3.3149171270718231E-2"/>
  </r>
  <r>
    <x v="16"/>
    <x v="39"/>
    <s v="ROSTOV"/>
    <m/>
    <m/>
    <m/>
    <m/>
    <s v=""/>
    <n v="1454"/>
    <n v="1353"/>
    <n v="1073"/>
    <n v="0.79305247597930528"/>
    <n v="0"/>
    <n v="85"/>
    <n v="5.8459422283356259E-2"/>
    <n v="1454"/>
    <n v="1353"/>
    <n v="85"/>
    <n v="5.8459422283356259E-2"/>
  </r>
  <r>
    <x v="16"/>
    <x v="39"/>
    <s v="ST. PETERSBURG"/>
    <m/>
    <m/>
    <m/>
    <m/>
    <s v=""/>
    <n v="3496"/>
    <n v="3337"/>
    <n v="3038"/>
    <n v="0.91039856158225951"/>
    <n v="1"/>
    <n v="139"/>
    <n v="3.9759725400457663E-2"/>
    <n v="3496"/>
    <n v="3338"/>
    <n v="139"/>
    <n v="3.9759725400457663E-2"/>
  </r>
  <r>
    <x v="16"/>
    <x v="39"/>
    <s v="YEKATERINBURG"/>
    <m/>
    <m/>
    <m/>
    <m/>
    <s v=""/>
    <n v="1767"/>
    <n v="1719"/>
    <n v="1242"/>
    <n v="0.72251308900523559"/>
    <n v="0"/>
    <n v="42"/>
    <n v="2.3769100169779286E-2"/>
    <n v="1767"/>
    <n v="1719"/>
    <n v="42"/>
    <n v="2.3769100169779286E-2"/>
  </r>
  <r>
    <x v="16"/>
    <x v="78"/>
    <s v="KIGALI"/>
    <m/>
    <m/>
    <m/>
    <m/>
    <s v=""/>
    <n v="3"/>
    <n v="3"/>
    <n v="3"/>
    <n v="1"/>
    <n v="0"/>
    <n v="0"/>
    <n v="0"/>
    <n v="3"/>
    <n v="3"/>
    <s v=""/>
    <s v=""/>
  </r>
  <r>
    <x v="16"/>
    <x v="40"/>
    <s v="JEDDAH"/>
    <n v="10"/>
    <n v="0"/>
    <n v="0"/>
    <n v="10"/>
    <n v="1"/>
    <n v="2116"/>
    <n v="1706"/>
    <n v="1705"/>
    <n v="0.99941383352872215"/>
    <n v="6"/>
    <n v="359"/>
    <n v="0.16965973534971646"/>
    <n v="2126"/>
    <n v="1712"/>
    <n v="369"/>
    <n v="0.1735653809971778"/>
  </r>
  <r>
    <x v="16"/>
    <x v="40"/>
    <s v="RIYADH"/>
    <n v="10"/>
    <n v="2"/>
    <n v="2"/>
    <n v="0"/>
    <n v="0"/>
    <n v="11873"/>
    <n v="10523"/>
    <n v="10517"/>
    <n v="0.99942982039342387"/>
    <n v="117"/>
    <n v="1048"/>
    <n v="8.8267497683820431E-2"/>
    <n v="11883"/>
    <n v="10642"/>
    <n v="1048"/>
    <n v="8.8193217201043506E-2"/>
  </r>
  <r>
    <x v="16"/>
    <x v="41"/>
    <s v="DAKAR"/>
    <m/>
    <m/>
    <m/>
    <m/>
    <s v=""/>
    <n v="2313"/>
    <n v="979"/>
    <n v="849"/>
    <n v="0.86721144024514807"/>
    <n v="3"/>
    <n v="1281"/>
    <n v="0.55382619974059666"/>
    <n v="2313"/>
    <n v="982"/>
    <n v="1281"/>
    <n v="0.55382619974059666"/>
  </r>
  <r>
    <x v="16"/>
    <x v="42"/>
    <s v="BELGRADE"/>
    <m/>
    <m/>
    <m/>
    <m/>
    <s v=""/>
    <n v="71"/>
    <n v="58"/>
    <n v="54"/>
    <n v="0.93103448275862066"/>
    <n v="0"/>
    <n v="13"/>
    <n v="0.18309859154929578"/>
    <n v="71"/>
    <n v="58"/>
    <n v="13"/>
    <n v="0.18309859154929578"/>
  </r>
  <r>
    <x v="16"/>
    <x v="79"/>
    <s v="SINGAPORE"/>
    <m/>
    <m/>
    <m/>
    <m/>
    <s v=""/>
    <n v="3092"/>
    <n v="2958"/>
    <n v="2940"/>
    <n v="0.99391480730223125"/>
    <n v="3"/>
    <n v="98"/>
    <n v="3.169469598965071E-2"/>
    <n v="3092"/>
    <n v="2961"/>
    <n v="98"/>
    <n v="3.169469598965071E-2"/>
  </r>
  <r>
    <x v="16"/>
    <x v="43"/>
    <s v="BRATISLAVA"/>
    <m/>
    <m/>
    <m/>
    <m/>
    <s v=""/>
    <n v="2"/>
    <n v="0"/>
    <n v="0"/>
    <s v=""/>
    <n v="0"/>
    <n v="0"/>
    <m/>
    <n v="2"/>
    <s v=""/>
    <s v=""/>
    <s v=""/>
  </r>
  <r>
    <x v="16"/>
    <x v="44"/>
    <s v="LJUBLJANA"/>
    <m/>
    <m/>
    <m/>
    <m/>
    <s v=""/>
    <n v="1"/>
    <n v="1"/>
    <n v="0"/>
    <n v="0"/>
    <n v="0"/>
    <n v="0"/>
    <n v="0"/>
    <n v="1"/>
    <n v="1"/>
    <s v=""/>
    <s v=""/>
  </r>
  <r>
    <x v="16"/>
    <x v="45"/>
    <s v="CAPE TOWN"/>
    <n v="1"/>
    <n v="1"/>
    <n v="1"/>
    <m/>
    <n v="0"/>
    <n v="7409"/>
    <n v="7216"/>
    <n v="7214"/>
    <n v="0.99972283813747231"/>
    <n v="0"/>
    <n v="118"/>
    <n v="1.5926575786205967E-2"/>
    <n v="7410"/>
    <n v="7217"/>
    <n v="118"/>
    <n v="1.5924426450742241E-2"/>
  </r>
  <r>
    <x v="16"/>
    <x v="45"/>
    <s v="DURBAN"/>
    <m/>
    <m/>
    <m/>
    <m/>
    <s v=""/>
    <n v="2394"/>
    <n v="2298"/>
    <n v="2298"/>
    <n v="1"/>
    <n v="0"/>
    <n v="71"/>
    <n v="2.9657477025898077E-2"/>
    <n v="2394"/>
    <n v="2298"/>
    <n v="71"/>
    <n v="2.9657477025898077E-2"/>
  </r>
  <r>
    <x v="16"/>
    <x v="45"/>
    <s v="JOHANNESBURG"/>
    <m/>
    <m/>
    <m/>
    <m/>
    <s v=""/>
    <n v="5243"/>
    <n v="5110"/>
    <n v="5110"/>
    <n v="1"/>
    <n v="0"/>
    <n v="102"/>
    <n v="1.9454510776273127E-2"/>
    <n v="5243"/>
    <n v="5110"/>
    <n v="102"/>
    <n v="1.9454510776273127E-2"/>
  </r>
  <r>
    <x v="16"/>
    <x v="45"/>
    <s v="PRETORIA"/>
    <n v="3"/>
    <n v="0"/>
    <n v="0"/>
    <n v="0"/>
    <n v="0"/>
    <n v="6846"/>
    <n v="6612"/>
    <n v="6609"/>
    <n v="0.99954627949183306"/>
    <n v="1"/>
    <n v="175"/>
    <n v="2.556237218813906E-2"/>
    <n v="6849"/>
    <n v="6613"/>
    <n v="175"/>
    <n v="2.5551175354066286E-2"/>
  </r>
  <r>
    <x v="16"/>
    <x v="46"/>
    <s v="SEOUL"/>
    <n v="3"/>
    <n v="2"/>
    <n v="2"/>
    <n v="0"/>
    <n v="0"/>
    <n v="237"/>
    <n v="190"/>
    <n v="185"/>
    <n v="0.97368421052631582"/>
    <n v="0"/>
    <n v="45"/>
    <n v="0.189873417721519"/>
    <n v="240"/>
    <n v="192"/>
    <n v="45"/>
    <n v="0.1875"/>
  </r>
  <r>
    <x v="16"/>
    <x v="139"/>
    <s v="COLOMBO"/>
    <m/>
    <m/>
    <m/>
    <m/>
    <s v=""/>
    <n v="6"/>
    <n v="5"/>
    <n v="3"/>
    <n v="0.6"/>
    <n v="0"/>
    <n v="1"/>
    <n v="0.16666666666666666"/>
    <n v="6"/>
    <n v="5"/>
    <n v="1"/>
    <n v="0.16666666666666666"/>
  </r>
  <r>
    <x v="16"/>
    <x v="140"/>
    <s v="KHARTOUM"/>
    <n v="3"/>
    <n v="2"/>
    <n v="2"/>
    <n v="1"/>
    <n v="0.33333333333333331"/>
    <n v="1906"/>
    <n v="1289"/>
    <n v="1144"/>
    <n v="0.88750969743987584"/>
    <n v="76"/>
    <n v="476"/>
    <n v="0.24973767051416579"/>
    <n v="1909"/>
    <n v="1367"/>
    <n v="477"/>
    <n v="0.24986904138292299"/>
  </r>
  <r>
    <x v="16"/>
    <x v="141"/>
    <s v="PARAMARIBO"/>
    <n v="46"/>
    <n v="35"/>
    <n v="33"/>
    <n v="1"/>
    <n v="2.1739130434782608E-2"/>
    <n v="16883"/>
    <n v="15289"/>
    <n v="15215"/>
    <n v="0.99515991889593824"/>
    <n v="9"/>
    <n v="1508"/>
    <n v="8.9320618373511823E-2"/>
    <n v="16929"/>
    <n v="15333"/>
    <n v="1509"/>
    <n v="8.9136983873825973E-2"/>
  </r>
  <r>
    <x v="16"/>
    <x v="93"/>
    <s v="STOCKHOLM"/>
    <n v="1"/>
    <n v="1"/>
    <n v="0"/>
    <n v="0"/>
    <n v="0"/>
    <n v="26"/>
    <n v="20"/>
    <n v="17"/>
    <n v="0.85"/>
    <n v="2"/>
    <n v="1"/>
    <n v="3.8461538461538464E-2"/>
    <n v="27"/>
    <n v="23"/>
    <n v="1"/>
    <n v="3.7037037037037035E-2"/>
  </r>
  <r>
    <x v="16"/>
    <x v="48"/>
    <s v="TAIPEI"/>
    <m/>
    <m/>
    <m/>
    <m/>
    <s v=""/>
    <n v="122"/>
    <n v="116"/>
    <n v="116"/>
    <n v="1"/>
    <n v="1"/>
    <n v="1"/>
    <n v="8.1967213114754103E-3"/>
    <n v="122"/>
    <n v="117"/>
    <n v="1"/>
    <n v="8.1967213114754103E-3"/>
  </r>
  <r>
    <x v="16"/>
    <x v="82"/>
    <s v="DAR ES SALAAM"/>
    <n v="2"/>
    <n v="2"/>
    <n v="1"/>
    <n v="0"/>
    <n v="0"/>
    <n v="1081"/>
    <n v="902"/>
    <n v="899"/>
    <n v="0.99667405764966743"/>
    <n v="3"/>
    <n v="164"/>
    <n v="0.1517113783533765"/>
    <n v="1083"/>
    <n v="907"/>
    <n v="164"/>
    <n v="0.15143120960295475"/>
  </r>
  <r>
    <x v="16"/>
    <x v="49"/>
    <s v="BANGKOK"/>
    <m/>
    <m/>
    <m/>
    <m/>
    <s v=""/>
    <n v="14673"/>
    <n v="13311"/>
    <n v="13253"/>
    <n v="0.99564270152505452"/>
    <n v="0"/>
    <n v="1055"/>
    <n v="7.190077012199278E-2"/>
    <n v="14673"/>
    <n v="13311"/>
    <n v="1055"/>
    <n v="7.190077012199278E-2"/>
  </r>
  <r>
    <x v="16"/>
    <x v="154"/>
    <s v="PORT OF SPAIN"/>
    <n v="14"/>
    <n v="9"/>
    <n v="6"/>
    <n v="0"/>
    <n v="0"/>
    <n v="76"/>
    <n v="59"/>
    <n v="55"/>
    <n v="0.93220338983050843"/>
    <n v="0"/>
    <n v="16"/>
    <n v="0.21052631578947367"/>
    <n v="90"/>
    <n v="68"/>
    <n v="16"/>
    <n v="0.17777777777777778"/>
  </r>
  <r>
    <x v="16"/>
    <x v="50"/>
    <s v="TUNIS"/>
    <n v="6"/>
    <n v="0"/>
    <n v="0"/>
    <n v="0"/>
    <n v="0"/>
    <n v="7759"/>
    <n v="3543"/>
    <n v="3419"/>
    <n v="0.96500141123341798"/>
    <n v="41"/>
    <n v="3919"/>
    <n v="0.50509086222451349"/>
    <n v="7765"/>
    <n v="3584"/>
    <n v="3919"/>
    <n v="0.50470057952350289"/>
  </r>
  <r>
    <x v="16"/>
    <x v="51"/>
    <s v="ANKARA"/>
    <m/>
    <m/>
    <m/>
    <m/>
    <s v=""/>
    <n v="17675"/>
    <n v="14412"/>
    <n v="9886"/>
    <n v="0.68595614765473212"/>
    <n v="16"/>
    <n v="3141"/>
    <n v="0.1777086280056577"/>
    <n v="17675"/>
    <n v="14428"/>
    <n v="3141"/>
    <n v="0.1777086280056577"/>
  </r>
  <r>
    <x v="16"/>
    <x v="51"/>
    <s v="ISTANBUL"/>
    <n v="18"/>
    <n v="0"/>
    <n v="0"/>
    <n v="16"/>
    <n v="0.88888888888888884"/>
    <n v="47930"/>
    <n v="42716"/>
    <n v="32631"/>
    <n v="0.76390579642288603"/>
    <n v="21"/>
    <n v="4743"/>
    <n v="9.8956812017525556E-2"/>
    <n v="47948"/>
    <n v="42737"/>
    <n v="4759"/>
    <n v="9.9253357804287984E-2"/>
  </r>
  <r>
    <x v="16"/>
    <x v="51"/>
    <s v="IZMIR"/>
    <m/>
    <m/>
    <m/>
    <m/>
    <s v=""/>
    <n v="6240"/>
    <n v="5558"/>
    <n v="3921"/>
    <n v="0.70546959337891324"/>
    <n v="0"/>
    <n v="657"/>
    <n v="0.10528846153846154"/>
    <n v="6240"/>
    <n v="5558"/>
    <n v="657"/>
    <n v="0.10528846153846154"/>
  </r>
  <r>
    <x v="16"/>
    <x v="83"/>
    <s v="KAMPALA"/>
    <n v="2"/>
    <n v="0"/>
    <n v="0"/>
    <n v="0"/>
    <n v="0"/>
    <n v="2623"/>
    <n v="1907"/>
    <n v="1873"/>
    <n v="0.98217094913476666"/>
    <n v="24"/>
    <n v="673"/>
    <n v="0.25657643919176515"/>
    <n v="2625"/>
    <n v="1931"/>
    <n v="673"/>
    <n v="0.25638095238095238"/>
  </r>
  <r>
    <x v="16"/>
    <x v="52"/>
    <s v="KYIV"/>
    <n v="7"/>
    <n v="5"/>
    <n v="2"/>
    <n v="2"/>
    <n v="0.2857142857142857"/>
    <n v="2368"/>
    <n v="1937"/>
    <n v="1607"/>
    <n v="0.82963345379452758"/>
    <n v="7"/>
    <n v="408"/>
    <n v="0.17229729729729729"/>
    <n v="2375"/>
    <n v="1949"/>
    <n v="410"/>
    <n v="0.17263157894736841"/>
  </r>
  <r>
    <x v="16"/>
    <x v="53"/>
    <s v="ABU DHABI"/>
    <n v="11"/>
    <n v="6"/>
    <n v="6"/>
    <n v="5"/>
    <n v="0.45454545454545453"/>
    <n v="4821"/>
    <n v="3655"/>
    <n v="3653"/>
    <n v="0.99945280437756501"/>
    <n v="94"/>
    <n v="955"/>
    <n v="0.19809168222360507"/>
    <n v="4832"/>
    <n v="3755"/>
    <n v="960"/>
    <n v="0.19867549668874171"/>
  </r>
  <r>
    <x v="16"/>
    <x v="53"/>
    <s v="DUBAI"/>
    <n v="16"/>
    <n v="6"/>
    <n v="6"/>
    <n v="8"/>
    <n v="0.5"/>
    <n v="14594"/>
    <n v="11282"/>
    <n v="11265"/>
    <n v="0.99849317496897716"/>
    <n v="189"/>
    <n v="2921"/>
    <n v="0.20015074688228038"/>
    <n v="14610"/>
    <n v="11477"/>
    <n v="2929"/>
    <n v="0.20047912388774811"/>
  </r>
  <r>
    <x v="16"/>
    <x v="54"/>
    <s v="EDINBURGH"/>
    <n v="2"/>
    <n v="2"/>
    <n v="2"/>
    <m/>
    <n v="0"/>
    <n v="1395"/>
    <n v="1370"/>
    <n v="1353"/>
    <n v="0.98759124087591244"/>
    <n v="5"/>
    <n v="7"/>
    <n v="5.017921146953405E-3"/>
    <n v="1397"/>
    <n v="1377"/>
    <n v="7"/>
    <n v="5.0107372942018611E-3"/>
  </r>
  <r>
    <x v="16"/>
    <x v="54"/>
    <s v="LONDON"/>
    <n v="3"/>
    <n v="2"/>
    <n v="1"/>
    <n v="0"/>
    <n v="0"/>
    <n v="15327"/>
    <n v="14838"/>
    <n v="14780"/>
    <n v="0.99609111740126699"/>
    <n v="67"/>
    <n v="74"/>
    <n v="4.8280811639590266E-3"/>
    <n v="15330"/>
    <n v="14907"/>
    <n v="74"/>
    <n v="4.8271363339856491E-3"/>
  </r>
  <r>
    <x v="16"/>
    <x v="54"/>
    <s v="MANCHESTER"/>
    <m/>
    <m/>
    <m/>
    <m/>
    <s v=""/>
    <n v="1226"/>
    <n v="1194"/>
    <n v="1190"/>
    <n v="0.99664991624790622"/>
    <n v="3"/>
    <n v="5"/>
    <n v="4.0783034257748773E-3"/>
    <n v="1226"/>
    <n v="1197"/>
    <n v="5"/>
    <n v="4.0783034257748773E-3"/>
  </r>
  <r>
    <x v="16"/>
    <x v="55"/>
    <s v="CHICAGO, IL"/>
    <n v="10"/>
    <n v="1"/>
    <n v="1"/>
    <n v="1"/>
    <n v="0.1"/>
    <n v="1846"/>
    <n v="1752"/>
    <n v="1708"/>
    <n v="0.97488584474885842"/>
    <n v="4"/>
    <n v="36"/>
    <n v="1.9501625135427952E-2"/>
    <n v="1856"/>
    <n v="1757"/>
    <n v="37"/>
    <n v="1.9935344827586209E-2"/>
  </r>
  <r>
    <x v="16"/>
    <x v="55"/>
    <s v="HOUSTON, TX"/>
    <n v="5"/>
    <n v="0"/>
    <n v="0"/>
    <n v="0"/>
    <n v="0"/>
    <n v="1151"/>
    <n v="1074"/>
    <n v="1057"/>
    <n v="0.98417132216014902"/>
    <n v="3"/>
    <n v="40"/>
    <n v="3.4752389226759342E-2"/>
    <n v="1156"/>
    <n v="1077"/>
    <n v="40"/>
    <n v="3.4602076124567477E-2"/>
  </r>
  <r>
    <x v="16"/>
    <x v="55"/>
    <s v="MIAMI, FL"/>
    <m/>
    <m/>
    <m/>
    <m/>
    <s v=""/>
    <n v="681"/>
    <n v="639"/>
    <n v="629"/>
    <n v="0.98435054773082942"/>
    <n v="2"/>
    <n v="25"/>
    <n v="3.6710719530102791E-2"/>
    <n v="681"/>
    <n v="641"/>
    <n v="25"/>
    <n v="3.6710719530102791E-2"/>
  </r>
  <r>
    <x v="16"/>
    <x v="55"/>
    <s v="NEW YORK, NY"/>
    <n v="7"/>
    <n v="2"/>
    <n v="1"/>
    <n v="1"/>
    <n v="0.14285714285714285"/>
    <n v="2381"/>
    <n v="2317"/>
    <n v="2288"/>
    <n v="0.98748381527837725"/>
    <n v="0"/>
    <n v="35"/>
    <n v="1.4699706005879883E-2"/>
    <n v="2388"/>
    <n v="2319"/>
    <n v="36"/>
    <n v="1.507537688442211E-2"/>
  </r>
  <r>
    <x v="16"/>
    <x v="55"/>
    <s v="SAN FRANCISCO, CA"/>
    <n v="1"/>
    <n v="0"/>
    <n v="0"/>
    <n v="0"/>
    <n v="0"/>
    <n v="2121"/>
    <n v="2042"/>
    <n v="1994"/>
    <n v="0.97649363369245834"/>
    <n v="6"/>
    <n v="20"/>
    <n v="9.4295143800094301E-3"/>
    <n v="2122"/>
    <n v="2048"/>
    <n v="20"/>
    <n v="9.4250706880301596E-3"/>
  </r>
  <r>
    <x v="16"/>
    <x v="55"/>
    <s v="WASHINGTON, DC"/>
    <n v="7"/>
    <n v="7"/>
    <n v="6"/>
    <n v="0"/>
    <n v="0"/>
    <n v="1784"/>
    <n v="1693"/>
    <n v="1637"/>
    <n v="0.9669226225634967"/>
    <n v="11"/>
    <n v="55"/>
    <n v="3.0829596412556053E-2"/>
    <n v="1791"/>
    <n v="1711"/>
    <n v="55"/>
    <n v="3.0709101060859854E-2"/>
  </r>
  <r>
    <x v="16"/>
    <x v="56"/>
    <s v="CARACAS"/>
    <m/>
    <m/>
    <m/>
    <m/>
    <s v=""/>
    <n v="16"/>
    <n v="13"/>
    <n v="12"/>
    <n v="0.92307692307692313"/>
    <n v="0"/>
    <n v="2"/>
    <n v="0.125"/>
    <n v="16"/>
    <n v="13"/>
    <n v="2"/>
    <n v="0.125"/>
  </r>
  <r>
    <x v="16"/>
    <x v="57"/>
    <s v="HANOI"/>
    <m/>
    <m/>
    <m/>
    <m/>
    <s v=""/>
    <n v="2019"/>
    <n v="1630"/>
    <n v="979"/>
    <n v="0.60061349693251531"/>
    <n v="33"/>
    <n v="280"/>
    <n v="0.13868251609707777"/>
    <n v="2019"/>
    <n v="1663"/>
    <n v="280"/>
    <n v="0.13868251609707777"/>
  </r>
  <r>
    <x v="16"/>
    <x v="57"/>
    <s v="HO CHI MINH"/>
    <n v="3"/>
    <n v="0"/>
    <n v="0"/>
    <n v="0"/>
    <n v="0"/>
    <n v="4735"/>
    <n v="3702"/>
    <n v="1575"/>
    <n v="0.42544570502431117"/>
    <n v="8"/>
    <n v="859"/>
    <n v="0.18141499472016895"/>
    <n v="4738"/>
    <n v="3710"/>
    <n v="859"/>
    <n v="0.18130012663571127"/>
  </r>
  <r>
    <x v="16"/>
    <x v="145"/>
    <s v="HARARE"/>
    <n v="3"/>
    <n v="1"/>
    <n v="1"/>
    <n v="0"/>
    <n v="0"/>
    <n v="1079"/>
    <n v="981"/>
    <n v="976"/>
    <n v="0.99490316004077473"/>
    <n v="0"/>
    <n v="83"/>
    <n v="7.6923076923076927E-2"/>
    <n v="1082"/>
    <n v="982"/>
    <n v="83"/>
    <n v="7.6709796672828096E-2"/>
  </r>
  <r>
    <x v="17"/>
    <x v="84"/>
    <s v="KABUL"/>
    <m/>
    <m/>
    <m/>
    <m/>
    <s v=""/>
    <n v="55"/>
    <n v="37"/>
    <n v="11"/>
    <n v="0.29729729729729731"/>
    <n v="17"/>
    <n v="1"/>
    <n v="1.8181818181818181E-2"/>
    <n v="55"/>
    <n v="54"/>
    <n v="1"/>
    <n v="1.8181818181818181E-2"/>
  </r>
  <r>
    <x v="17"/>
    <x v="1"/>
    <s v="ALGIERS"/>
    <m/>
    <m/>
    <m/>
    <m/>
    <s v=""/>
    <n v="379"/>
    <n v="188"/>
    <n v="76"/>
    <n v="0.40425531914893614"/>
    <n v="1"/>
    <n v="190"/>
    <n v="0.50131926121372028"/>
    <n v="379"/>
    <n v="189"/>
    <n v="190"/>
    <n v="0.50131926121372028"/>
  </r>
  <r>
    <x v="17"/>
    <x v="58"/>
    <s v="LUANDA"/>
    <m/>
    <m/>
    <m/>
    <m/>
    <s v=""/>
    <n v="190"/>
    <n v="127"/>
    <n v="29"/>
    <n v="0.2283464566929134"/>
    <n v="1"/>
    <n v="62"/>
    <n v="0.32631578947368423"/>
    <n v="190"/>
    <n v="128"/>
    <n v="62"/>
    <n v="0.32631578947368423"/>
  </r>
  <r>
    <x v="17"/>
    <x v="2"/>
    <s v="BUENOS AIRES"/>
    <m/>
    <m/>
    <m/>
    <m/>
    <s v=""/>
    <n v="4"/>
    <n v="4"/>
    <n v="1"/>
    <n v="0.25"/>
    <n v="0"/>
    <n v="0"/>
    <n v="0"/>
    <n v="4"/>
    <n v="4"/>
    <s v=""/>
    <s v=""/>
  </r>
  <r>
    <x v="17"/>
    <x v="3"/>
    <s v="CANBERRA"/>
    <m/>
    <m/>
    <m/>
    <m/>
    <s v=""/>
    <n v="375"/>
    <n v="350"/>
    <n v="79"/>
    <n v="0.2257142857142857"/>
    <n v="9"/>
    <n v="16"/>
    <n v="4.2666666666666665E-2"/>
    <n v="375"/>
    <n v="359"/>
    <n v="16"/>
    <n v="4.2666666666666665E-2"/>
  </r>
  <r>
    <x v="17"/>
    <x v="59"/>
    <s v="VIENNA"/>
    <m/>
    <m/>
    <m/>
    <m/>
    <s v=""/>
    <n v="1"/>
    <n v="1"/>
    <n v="1"/>
    <n v="1"/>
    <n v="2"/>
    <n v="0"/>
    <n v="0"/>
    <n v="1"/>
    <n v="3"/>
    <s v=""/>
    <s v=""/>
  </r>
  <r>
    <x v="17"/>
    <x v="4"/>
    <s v="BAKU"/>
    <m/>
    <m/>
    <m/>
    <m/>
    <s v=""/>
    <n v="211"/>
    <n v="175"/>
    <n v="71"/>
    <n v="0.40571428571428569"/>
    <n v="0"/>
    <n v="36"/>
    <n v="0.17061611374407584"/>
    <n v="211"/>
    <n v="175"/>
    <n v="36"/>
    <n v="0.17061611374407584"/>
  </r>
  <r>
    <x v="17"/>
    <x v="5"/>
    <s v="SARAJEVO"/>
    <m/>
    <m/>
    <m/>
    <m/>
    <s v=""/>
    <n v="6"/>
    <n v="6"/>
    <n v="3"/>
    <n v="0.5"/>
    <n v="0"/>
    <n v="0"/>
    <n v="0"/>
    <n v="6"/>
    <n v="6"/>
    <s v=""/>
    <s v=""/>
  </r>
  <r>
    <x v="17"/>
    <x v="6"/>
    <s v="BRASILIA"/>
    <m/>
    <m/>
    <m/>
    <m/>
    <s v=""/>
    <n v="3"/>
    <n v="3"/>
    <n v="0"/>
    <n v="0"/>
    <n v="0"/>
    <n v="0"/>
    <n v="0"/>
    <n v="3"/>
    <n v="3"/>
    <s v=""/>
    <s v=""/>
  </r>
  <r>
    <x v="17"/>
    <x v="6"/>
    <s v="RIO DE JANEIRO"/>
    <m/>
    <m/>
    <m/>
    <m/>
    <s v=""/>
    <n v="10"/>
    <n v="3"/>
    <n v="2"/>
    <n v="0.66666666666666663"/>
    <n v="3"/>
    <n v="4"/>
    <n v="0.4"/>
    <n v="10"/>
    <n v="6"/>
    <n v="4"/>
    <n v="0.4"/>
  </r>
  <r>
    <x v="17"/>
    <x v="10"/>
    <s v="BEIJING"/>
    <m/>
    <m/>
    <m/>
    <m/>
    <s v=""/>
    <n v="28479"/>
    <n v="28081"/>
    <n v="1916"/>
    <n v="6.8231188347993299E-2"/>
    <n v="7"/>
    <n v="391"/>
    <n v="1.3729414656413497E-2"/>
    <n v="28479"/>
    <n v="28088"/>
    <n v="391"/>
    <n v="1.3729414656413497E-2"/>
  </r>
  <r>
    <x v="17"/>
    <x v="10"/>
    <s v="GUANGZHOU (CANTON)"/>
    <m/>
    <m/>
    <m/>
    <m/>
    <s v=""/>
    <n v="10970"/>
    <n v="10815"/>
    <n v="425"/>
    <n v="3.9297272306981046E-2"/>
    <n v="1"/>
    <n v="154"/>
    <n v="1.4038286235186874E-2"/>
    <n v="10970"/>
    <n v="10816"/>
    <n v="154"/>
    <n v="1.4038286235186874E-2"/>
  </r>
  <r>
    <x v="17"/>
    <x v="10"/>
    <s v="SHANGHAI"/>
    <m/>
    <m/>
    <m/>
    <m/>
    <s v=""/>
    <n v="27435"/>
    <n v="27290"/>
    <n v="846"/>
    <n v="3.1000366434591427E-2"/>
    <n v="4"/>
    <n v="141"/>
    <n v="5.139420448332422E-3"/>
    <n v="27435"/>
    <n v="27294"/>
    <n v="141"/>
    <n v="5.139420448332422E-3"/>
  </r>
  <r>
    <x v="17"/>
    <x v="12"/>
    <s v="ZAGREB"/>
    <m/>
    <m/>
    <m/>
    <m/>
    <s v=""/>
    <n v="6"/>
    <n v="3"/>
    <n v="1"/>
    <n v="0.33333333333333331"/>
    <n v="2"/>
    <n v="1"/>
    <n v="0.16666666666666666"/>
    <n v="6"/>
    <n v="5"/>
    <n v="1"/>
    <n v="0.16666666666666666"/>
  </r>
  <r>
    <x v="17"/>
    <x v="13"/>
    <s v="HAVANA"/>
    <m/>
    <m/>
    <m/>
    <m/>
    <s v=""/>
    <n v="1"/>
    <n v="7"/>
    <n v="0"/>
    <n v="0"/>
    <n v="8"/>
    <n v="0"/>
    <n v="0"/>
    <n v="1"/>
    <n v="15"/>
    <s v=""/>
    <s v=""/>
  </r>
  <r>
    <x v="17"/>
    <x v="15"/>
    <s v="CAIRO"/>
    <m/>
    <m/>
    <m/>
    <m/>
    <s v=""/>
    <n v="565"/>
    <n v="487"/>
    <n v="148"/>
    <n v="0.30390143737166325"/>
    <n v="4"/>
    <n v="74"/>
    <n v="0.13097345132743363"/>
    <n v="565"/>
    <n v="491"/>
    <n v="74"/>
    <n v="0.13097345132743363"/>
  </r>
  <r>
    <x v="17"/>
    <x v="16"/>
    <s v="ADDIS ABEBA"/>
    <m/>
    <m/>
    <m/>
    <m/>
    <s v=""/>
    <n v="2"/>
    <n v="5"/>
    <n v="0"/>
    <n v="0"/>
    <n v="5"/>
    <n v="2"/>
    <n v="1"/>
    <n v="2"/>
    <n v="10"/>
    <n v="2"/>
    <n v="1"/>
  </r>
  <r>
    <x v="17"/>
    <x v="17"/>
    <s v="BERLIN"/>
    <m/>
    <m/>
    <m/>
    <m/>
    <s v=""/>
    <n v="0"/>
    <n v="1"/>
    <n v="0"/>
    <n v="0"/>
    <n v="1"/>
    <n v="0"/>
    <s v=""/>
    <s v=""/>
    <n v="2"/>
    <s v=""/>
    <s v=""/>
  </r>
  <r>
    <x v="17"/>
    <x v="88"/>
    <s v="ACCRA"/>
    <m/>
    <m/>
    <m/>
    <m/>
    <s v=""/>
    <n v="1495"/>
    <n v="702"/>
    <n v="168"/>
    <n v="0.23931623931623933"/>
    <n v="7"/>
    <n v="786"/>
    <n v="0.52575250836120402"/>
    <n v="1495"/>
    <n v="709"/>
    <n v="786"/>
    <n v="0.52575250836120402"/>
  </r>
  <r>
    <x v="17"/>
    <x v="69"/>
    <s v="ATHENS"/>
    <m/>
    <m/>
    <m/>
    <m/>
    <s v=""/>
    <n v="2"/>
    <n v="2"/>
    <n v="1"/>
    <n v="0.5"/>
    <n v="0"/>
    <n v="0"/>
    <n v="0"/>
    <n v="2"/>
    <n v="2"/>
    <s v=""/>
    <s v=""/>
  </r>
  <r>
    <x v="17"/>
    <x v="19"/>
    <s v="NEW DELHI"/>
    <m/>
    <m/>
    <m/>
    <m/>
    <s v=""/>
    <n v="18499"/>
    <n v="15811"/>
    <n v="2554"/>
    <n v="0.1615331098602239"/>
    <n v="75"/>
    <n v="2613"/>
    <n v="0.14125087842586087"/>
    <n v="18499"/>
    <n v="15886"/>
    <n v="2613"/>
    <n v="0.14125087842586087"/>
  </r>
  <r>
    <x v="17"/>
    <x v="20"/>
    <s v="JAKARTA"/>
    <m/>
    <m/>
    <m/>
    <m/>
    <s v=""/>
    <n v="4625"/>
    <n v="4601"/>
    <n v="472"/>
    <n v="0.10258639426211694"/>
    <n v="20"/>
    <n v="4"/>
    <n v="8.6486486486486486E-4"/>
    <n v="4625"/>
    <n v="4621"/>
    <n v="4"/>
    <n v="8.6486486486486486E-4"/>
  </r>
  <r>
    <x v="17"/>
    <x v="21"/>
    <s v="TEHERAN"/>
    <m/>
    <m/>
    <m/>
    <m/>
    <s v=""/>
    <n v="1862"/>
    <n v="1207"/>
    <n v="161"/>
    <n v="0.13338856669428334"/>
    <n v="63"/>
    <n v="592"/>
    <n v="0.31793770139634803"/>
    <n v="1862"/>
    <n v="1270"/>
    <n v="592"/>
    <n v="0.31793770139634803"/>
  </r>
  <r>
    <x v="17"/>
    <x v="23"/>
    <s v="TEL AVIV"/>
    <m/>
    <m/>
    <m/>
    <m/>
    <s v=""/>
    <n v="25"/>
    <n v="21"/>
    <n v="2"/>
    <n v="9.5238095238095233E-2"/>
    <n v="1"/>
    <n v="3"/>
    <n v="0.12"/>
    <n v="25"/>
    <n v="22"/>
    <n v="3"/>
    <n v="0.12"/>
  </r>
  <r>
    <x v="17"/>
    <x v="71"/>
    <s v="ROME"/>
    <m/>
    <m/>
    <m/>
    <m/>
    <s v=""/>
    <n v="1"/>
    <n v="0"/>
    <n v="0"/>
    <s v=""/>
    <n v="1"/>
    <n v="0"/>
    <n v="0"/>
    <n v="1"/>
    <n v="1"/>
    <s v=""/>
    <s v=""/>
  </r>
  <r>
    <x v="17"/>
    <x v="24"/>
    <s v="TOKYO"/>
    <m/>
    <m/>
    <m/>
    <m/>
    <s v=""/>
    <n v="253"/>
    <n v="239"/>
    <n v="32"/>
    <n v="0.13389121338912133"/>
    <n v="0"/>
    <n v="14"/>
    <n v="5.533596837944664E-2"/>
    <n v="253"/>
    <n v="239"/>
    <n v="14"/>
    <n v="5.533596837944664E-2"/>
  </r>
  <r>
    <x v="17"/>
    <x v="25"/>
    <s v="AMMAN"/>
    <m/>
    <m/>
    <m/>
    <m/>
    <s v=""/>
    <n v="293"/>
    <n v="219"/>
    <n v="48"/>
    <n v="0.21917808219178081"/>
    <n v="24"/>
    <n v="50"/>
    <n v="0.17064846416382254"/>
    <n v="293"/>
    <n v="243"/>
    <n v="50"/>
    <n v="0.17064846416382254"/>
  </r>
  <r>
    <x v="17"/>
    <x v="27"/>
    <s v="NAIROBI"/>
    <m/>
    <m/>
    <m/>
    <m/>
    <s v=""/>
    <n v="1090"/>
    <n v="855"/>
    <n v="80"/>
    <n v="9.3567251461988299E-2"/>
    <n v="27"/>
    <n v="208"/>
    <n v="0.19082568807339451"/>
    <n v="1090"/>
    <n v="882"/>
    <n v="208"/>
    <n v="0.19082568807339451"/>
  </r>
  <r>
    <x v="17"/>
    <x v="103"/>
    <s v="PRISTINA"/>
    <m/>
    <m/>
    <m/>
    <m/>
    <s v=""/>
    <n v="2205"/>
    <n v="32"/>
    <n v="32"/>
    <n v="1"/>
    <n v="1769"/>
    <n v="468"/>
    <n v="0.21224489795918366"/>
    <n v="2205"/>
    <n v="1801"/>
    <n v="468"/>
    <n v="0.21224489795918366"/>
  </r>
  <r>
    <x v="17"/>
    <x v="29"/>
    <s v="BEIRUT"/>
    <m/>
    <m/>
    <m/>
    <m/>
    <s v=""/>
    <n v="544"/>
    <n v="404"/>
    <n v="239"/>
    <n v="0.59158415841584155"/>
    <n v="55"/>
    <n v="85"/>
    <n v="0.15625"/>
    <n v="544"/>
    <n v="459"/>
    <n v="85"/>
    <n v="0.15625"/>
  </r>
  <r>
    <x v="17"/>
    <x v="160"/>
    <s v="LILONGWE"/>
    <m/>
    <m/>
    <m/>
    <m/>
    <s v=""/>
    <n v="137"/>
    <n v="121"/>
    <n v="17"/>
    <n v="0.14049586776859505"/>
    <n v="5"/>
    <n v="11"/>
    <n v="8.0291970802919707E-2"/>
    <n v="137"/>
    <n v="126"/>
    <n v="11"/>
    <n v="8.0291970802919707E-2"/>
  </r>
  <r>
    <x v="17"/>
    <x v="105"/>
    <s v="MAPUTO"/>
    <m/>
    <m/>
    <m/>
    <m/>
    <s v=""/>
    <n v="258"/>
    <n v="245"/>
    <n v="53"/>
    <n v="0.21632653061224491"/>
    <n v="0"/>
    <n v="13"/>
    <n v="5.0387596899224806E-2"/>
    <n v="258"/>
    <n v="245"/>
    <n v="13"/>
    <n v="5.0387596899224806E-2"/>
  </r>
  <r>
    <x v="17"/>
    <x v="73"/>
    <s v="THE HAGUE"/>
    <m/>
    <m/>
    <m/>
    <m/>
    <s v=""/>
    <n v="4"/>
    <n v="1"/>
    <n v="1"/>
    <n v="1"/>
    <n v="3"/>
    <n v="0"/>
    <n v="0"/>
    <n v="4"/>
    <n v="4"/>
    <s v=""/>
    <s v=""/>
  </r>
  <r>
    <x v="17"/>
    <x v="33"/>
    <s v="ABUJA"/>
    <m/>
    <m/>
    <m/>
    <m/>
    <s v=""/>
    <n v="631"/>
    <n v="310"/>
    <n v="39"/>
    <n v="0.12580645161290321"/>
    <n v="8"/>
    <n v="313"/>
    <n v="0.49603803486529319"/>
    <n v="631"/>
    <n v="318"/>
    <n v="313"/>
    <n v="0.49603803486529319"/>
  </r>
  <r>
    <x v="17"/>
    <x v="35"/>
    <s v="ISLAMABAD"/>
    <m/>
    <m/>
    <m/>
    <m/>
    <s v=""/>
    <n v="2013"/>
    <n v="1156"/>
    <n v="302"/>
    <n v="0.26124567474048443"/>
    <n v="17"/>
    <n v="840"/>
    <n v="0.41728763040238448"/>
    <n v="2013"/>
    <n v="1173"/>
    <n v="840"/>
    <n v="0.41728763040238448"/>
  </r>
  <r>
    <x v="17"/>
    <x v="152"/>
    <s v="RAMALLAH"/>
    <m/>
    <m/>
    <m/>
    <m/>
    <s v=""/>
    <n v="317"/>
    <n v="247"/>
    <n v="20"/>
    <n v="8.0971659919028341E-2"/>
    <n v="44"/>
    <n v="26"/>
    <n v="8.2018927444794956E-2"/>
    <n v="317"/>
    <n v="291"/>
    <n v="26"/>
    <n v="8.2018927444794956E-2"/>
  </r>
  <r>
    <x v="17"/>
    <x v="37"/>
    <s v="MANILA"/>
    <m/>
    <m/>
    <m/>
    <m/>
    <s v=""/>
    <n v="6380"/>
    <n v="5918"/>
    <n v="1703"/>
    <n v="0.2877661372085164"/>
    <n v="14"/>
    <n v="448"/>
    <n v="7.0219435736677119E-2"/>
    <n v="6380"/>
    <n v="5932"/>
    <n v="448"/>
    <n v="7.0219435736677119E-2"/>
  </r>
  <r>
    <x v="17"/>
    <x v="38"/>
    <s v="BUCHAREST"/>
    <m/>
    <m/>
    <m/>
    <m/>
    <s v=""/>
    <n v="30"/>
    <n v="21"/>
    <n v="4"/>
    <n v="0.19047619047619047"/>
    <n v="2"/>
    <n v="7"/>
    <n v="0.23333333333333334"/>
    <n v="30"/>
    <n v="23"/>
    <n v="7"/>
    <n v="0.23333333333333334"/>
  </r>
  <r>
    <x v="17"/>
    <x v="39"/>
    <s v="MOSCOW"/>
    <m/>
    <m/>
    <m/>
    <m/>
    <s v=""/>
    <n v="21420"/>
    <n v="17504"/>
    <n v="12675"/>
    <n v="0.72412020109689212"/>
    <n v="91"/>
    <n v="3825"/>
    <n v="0.17857142857142858"/>
    <n v="21420"/>
    <n v="17595"/>
    <n v="3825"/>
    <n v="0.17857142857142858"/>
  </r>
  <r>
    <x v="17"/>
    <x v="39"/>
    <s v="MURMANSK"/>
    <m/>
    <m/>
    <m/>
    <m/>
    <s v=""/>
    <n v="31"/>
    <n v="22"/>
    <n v="22"/>
    <n v="1"/>
    <n v="0"/>
    <n v="9"/>
    <n v="0.29032258064516131"/>
    <n v="31"/>
    <n v="22"/>
    <n v="9"/>
    <n v="0.29032258064516131"/>
  </r>
  <r>
    <x v="17"/>
    <x v="40"/>
    <s v="RIYADH"/>
    <m/>
    <m/>
    <m/>
    <m/>
    <s v=""/>
    <n v="1330"/>
    <n v="1234"/>
    <n v="1185"/>
    <n v="0.96029173419773095"/>
    <n v="19"/>
    <n v="77"/>
    <n v="5.7894736842105263E-2"/>
    <n v="1330"/>
    <n v="1253"/>
    <n v="77"/>
    <n v="5.7894736842105263E-2"/>
  </r>
  <r>
    <x v="17"/>
    <x v="42"/>
    <s v="BELGRADE"/>
    <m/>
    <m/>
    <m/>
    <m/>
    <s v=""/>
    <n v="15"/>
    <n v="13"/>
    <n v="3"/>
    <n v="0.23076923076923078"/>
    <n v="1"/>
    <n v="1"/>
    <n v="6.6666666666666666E-2"/>
    <n v="15"/>
    <n v="14"/>
    <n v="1"/>
    <n v="6.6666666666666666E-2"/>
  </r>
  <r>
    <x v="17"/>
    <x v="45"/>
    <s v="PRETORIA"/>
    <m/>
    <m/>
    <m/>
    <m/>
    <s v=""/>
    <n v="2975"/>
    <n v="2883"/>
    <n v="949"/>
    <n v="0.32917100242802638"/>
    <n v="6"/>
    <n v="86"/>
    <n v="2.8907563025210085E-2"/>
    <n v="2975"/>
    <n v="2889"/>
    <n v="86"/>
    <n v="2.8907563025210085E-2"/>
  </r>
  <r>
    <x v="17"/>
    <x v="46"/>
    <s v="SEOUL"/>
    <m/>
    <m/>
    <m/>
    <m/>
    <s v=""/>
    <n v="0"/>
    <n v="3"/>
    <n v="0"/>
    <n v="0"/>
    <n v="3"/>
    <n v="0"/>
    <s v=""/>
    <s v=""/>
    <n v="6"/>
    <s v=""/>
    <s v=""/>
  </r>
  <r>
    <x v="17"/>
    <x v="161"/>
    <s v="JUBA"/>
    <m/>
    <m/>
    <m/>
    <m/>
    <s v=""/>
    <n v="9"/>
    <n v="3"/>
    <n v="2"/>
    <m/>
    <n v="6"/>
    <n v="0"/>
    <n v="0"/>
    <n v="9"/>
    <n v="9"/>
    <s v=""/>
    <s v=""/>
  </r>
  <r>
    <x v="17"/>
    <x v="80"/>
    <s v="MADRID"/>
    <m/>
    <m/>
    <m/>
    <m/>
    <s v=""/>
    <n v="2"/>
    <n v="15"/>
    <n v="0"/>
    <n v="0"/>
    <n v="15"/>
    <n v="2"/>
    <n v="1"/>
    <n v="2"/>
    <n v="30"/>
    <n v="2"/>
    <n v="1"/>
  </r>
  <r>
    <x v="17"/>
    <x v="139"/>
    <s v="COLOMBO"/>
    <m/>
    <m/>
    <m/>
    <m/>
    <s v=""/>
    <n v="933"/>
    <n v="801"/>
    <n v="141"/>
    <m/>
    <n v="22"/>
    <n v="110"/>
    <n v="0.11789924973204716"/>
    <n v="933"/>
    <n v="823"/>
    <n v="110"/>
    <n v="0.11789924973204716"/>
  </r>
  <r>
    <x v="17"/>
    <x v="140"/>
    <s v="KHARTOUM"/>
    <m/>
    <m/>
    <m/>
    <m/>
    <s v=""/>
    <n v="277"/>
    <n v="98"/>
    <n v="16"/>
    <n v="0.16326530612244897"/>
    <n v="13"/>
    <n v="166"/>
    <n v="0.59927797833935015"/>
    <n v="277"/>
    <n v="111"/>
    <n v="166"/>
    <n v="0.59927797833935015"/>
  </r>
  <r>
    <x v="17"/>
    <x v="93"/>
    <s v="STOCKHOLM"/>
    <m/>
    <m/>
    <m/>
    <m/>
    <s v=""/>
    <n v="6"/>
    <n v="3"/>
    <n v="3"/>
    <n v="1"/>
    <n v="1"/>
    <n v="2"/>
    <n v="0.33333333333333331"/>
    <n v="6"/>
    <n v="4"/>
    <n v="2"/>
    <n v="0.33333333333333331"/>
  </r>
  <r>
    <x v="17"/>
    <x v="49"/>
    <s v="BANGKOK"/>
    <m/>
    <m/>
    <m/>
    <m/>
    <s v=""/>
    <n v="13569"/>
    <n v="12813"/>
    <n v="4032"/>
    <n v="0.31468040271599157"/>
    <n v="42"/>
    <n v="714"/>
    <n v="5.2619942516029188E-2"/>
    <n v="13569"/>
    <n v="12855"/>
    <n v="714"/>
    <n v="5.2619942516029188E-2"/>
  </r>
  <r>
    <x v="17"/>
    <x v="51"/>
    <s v="ANKARA"/>
    <m/>
    <m/>
    <m/>
    <m/>
    <s v=""/>
    <n v="1923"/>
    <n v="1144"/>
    <n v="452"/>
    <n v="0.3951048951048951"/>
    <n v="14"/>
    <n v="765"/>
    <n v="0.39781591263650545"/>
    <n v="1923"/>
    <n v="1158"/>
    <n v="765"/>
    <n v="0.39781591263650545"/>
  </r>
  <r>
    <x v="17"/>
    <x v="83"/>
    <s v="KAMPALA"/>
    <m/>
    <m/>
    <m/>
    <m/>
    <s v=""/>
    <n v="345"/>
    <n v="245"/>
    <n v="18"/>
    <n v="7.3469387755102047E-2"/>
    <n v="3"/>
    <n v="97"/>
    <n v="0.28115942028985508"/>
    <n v="345"/>
    <n v="248"/>
    <n v="97"/>
    <n v="0.28115942028985508"/>
  </r>
  <r>
    <x v="17"/>
    <x v="52"/>
    <s v="KYIV"/>
    <m/>
    <m/>
    <m/>
    <m/>
    <s v=""/>
    <n v="209"/>
    <n v="187"/>
    <n v="144"/>
    <n v="0.77005347593582885"/>
    <n v="13"/>
    <n v="9"/>
    <n v="4.3062200956937802E-2"/>
    <n v="209"/>
    <n v="200"/>
    <n v="9"/>
    <n v="4.3062200956937802E-2"/>
  </r>
  <r>
    <x v="17"/>
    <x v="53"/>
    <s v="ABU DHABI"/>
    <m/>
    <m/>
    <m/>
    <m/>
    <s v=""/>
    <n v="4183"/>
    <n v="3099"/>
    <n v="831"/>
    <n v="0.26815101645692158"/>
    <n v="54"/>
    <n v="1030"/>
    <n v="0.24623475974181211"/>
    <n v="4183"/>
    <n v="3153"/>
    <n v="1030"/>
    <n v="0.24623475974181211"/>
  </r>
  <r>
    <x v="17"/>
    <x v="54"/>
    <s v="LONDON"/>
    <n v="2"/>
    <n v="2"/>
    <n v="0"/>
    <n v="0"/>
    <n v="0"/>
    <n v="3065"/>
    <n v="2135"/>
    <n v="481"/>
    <n v="0.22529274004683841"/>
    <n v="22"/>
    <n v="908"/>
    <n v="0.29624796084828714"/>
    <n v="3067"/>
    <n v="2159"/>
    <n v="908"/>
    <n v="0.29605477665471147"/>
  </r>
  <r>
    <x v="17"/>
    <x v="55"/>
    <s v="NEW YORK, NY"/>
    <n v="1"/>
    <n v="1"/>
    <n v="0"/>
    <n v="0"/>
    <n v="0"/>
    <n v="2831"/>
    <n v="2719"/>
    <n v="1423"/>
    <n v="0.52335417432879738"/>
    <n v="23"/>
    <n v="89"/>
    <n v="3.1437654539032141E-2"/>
    <n v="2832"/>
    <n v="2743"/>
    <n v="89"/>
    <n v="3.1426553672316386E-2"/>
  </r>
  <r>
    <x v="17"/>
    <x v="57"/>
    <s v="HANOI"/>
    <m/>
    <m/>
    <m/>
    <m/>
    <s v=""/>
    <n v="2112"/>
    <n v="1910"/>
    <n v="171"/>
    <n v="8.9528795811518319E-2"/>
    <n v="12"/>
    <n v="190"/>
    <n v="8.9962121212121215E-2"/>
    <n v="2112"/>
    <n v="1922"/>
    <n v="190"/>
    <n v="8.9962121212121215E-2"/>
  </r>
  <r>
    <x v="18"/>
    <x v="0"/>
    <s v="TIRANA"/>
    <m/>
    <m/>
    <m/>
    <m/>
    <s v=""/>
    <n v="179"/>
    <n v="0"/>
    <n v="0"/>
    <s v=""/>
    <n v="146"/>
    <n v="33"/>
    <n v="0.18435754189944134"/>
    <n v="179"/>
    <n v="146"/>
    <n v="33"/>
    <n v="0.18435754189944134"/>
  </r>
  <r>
    <x v="18"/>
    <x v="1"/>
    <s v="ALGIERS"/>
    <m/>
    <m/>
    <m/>
    <m/>
    <s v=""/>
    <n v="2611"/>
    <n v="1520"/>
    <n v="508"/>
    <n v="0.33421052631578946"/>
    <n v="4"/>
    <n v="1087"/>
    <n v="0.41631558789735734"/>
    <n v="2611"/>
    <n v="1524"/>
    <n v="1087"/>
    <n v="0.41631558789735734"/>
  </r>
  <r>
    <x v="18"/>
    <x v="58"/>
    <s v="LUANDA"/>
    <m/>
    <m/>
    <m/>
    <m/>
    <s v=""/>
    <n v="963"/>
    <n v="404"/>
    <n v="89"/>
    <n v="0.2202970297029703"/>
    <n v="1"/>
    <n v="558"/>
    <n v="0.57943925233644855"/>
    <n v="963"/>
    <n v="405"/>
    <n v="558"/>
    <n v="0.57943925233644855"/>
  </r>
  <r>
    <x v="18"/>
    <x v="2"/>
    <s v="BUENOS AIRES"/>
    <m/>
    <m/>
    <m/>
    <m/>
    <s v=""/>
    <n v="4"/>
    <n v="3"/>
    <n v="2"/>
    <n v="0.66666666666666663"/>
    <n v="0"/>
    <n v="1"/>
    <n v="0.25"/>
    <n v="4"/>
    <n v="3"/>
    <n v="1"/>
    <n v="0.25"/>
  </r>
  <r>
    <x v="18"/>
    <x v="85"/>
    <s v="YEREVAN"/>
    <m/>
    <m/>
    <m/>
    <m/>
    <s v=""/>
    <n v="3537"/>
    <n v="3217"/>
    <n v="783"/>
    <n v="0.24339446689462232"/>
    <n v="0"/>
    <n v="320"/>
    <n v="9.0472151540853835E-2"/>
    <n v="3537"/>
    <n v="3217"/>
    <n v="320"/>
    <n v="9.0472151540853835E-2"/>
  </r>
  <r>
    <x v="18"/>
    <x v="3"/>
    <s v="SYDNEY"/>
    <m/>
    <m/>
    <m/>
    <m/>
    <s v=""/>
    <n v="224"/>
    <n v="221"/>
    <n v="72"/>
    <n v="0.32579185520361992"/>
    <n v="0"/>
    <n v="3"/>
    <n v="1.3392857142857142E-2"/>
    <n v="224"/>
    <n v="221"/>
    <n v="3"/>
    <n v="1.3392857142857142E-2"/>
  </r>
  <r>
    <x v="18"/>
    <x v="59"/>
    <s v="VIENNA"/>
    <m/>
    <m/>
    <m/>
    <m/>
    <s v=""/>
    <n v="1"/>
    <n v="1"/>
    <n v="0"/>
    <n v="0"/>
    <n v="0"/>
    <n v="0"/>
    <n v="0"/>
    <n v="1"/>
    <n v="1"/>
    <s v=""/>
    <s v=""/>
  </r>
  <r>
    <x v="18"/>
    <x v="4"/>
    <s v="BAKU"/>
    <m/>
    <m/>
    <m/>
    <m/>
    <s v=""/>
    <n v="1820"/>
    <n v="1660"/>
    <n v="457"/>
    <n v="0.27530120481927711"/>
    <n v="1"/>
    <n v="159"/>
    <n v="8.7362637362637358E-2"/>
    <n v="1820"/>
    <n v="1661"/>
    <n v="159"/>
    <n v="8.7362637362637358E-2"/>
  </r>
  <r>
    <x v="18"/>
    <x v="86"/>
    <s v="BREST"/>
    <m/>
    <m/>
    <m/>
    <m/>
    <s v=""/>
    <n v="74306"/>
    <n v="74089"/>
    <n v="63511"/>
    <n v="0.85722576900754499"/>
    <n v="6"/>
    <n v="211"/>
    <n v="2.8396091836460045E-3"/>
    <n v="74306"/>
    <n v="74095"/>
    <n v="211"/>
    <n v="2.8396091836460045E-3"/>
  </r>
  <r>
    <x v="18"/>
    <x v="86"/>
    <s v="GRODNO"/>
    <m/>
    <m/>
    <m/>
    <m/>
    <s v=""/>
    <n v="60178"/>
    <n v="60112"/>
    <n v="54769"/>
    <n v="0.91111591695501726"/>
    <n v="17"/>
    <n v="49"/>
    <n v="8.1425105520289802E-4"/>
    <n v="60178"/>
    <n v="60129"/>
    <n v="49"/>
    <n v="8.1425105520289802E-4"/>
  </r>
  <r>
    <x v="18"/>
    <x v="86"/>
    <s v="MINSK"/>
    <m/>
    <m/>
    <m/>
    <m/>
    <s v=""/>
    <n v="143730"/>
    <n v="143377"/>
    <n v="118185"/>
    <n v="0.82429538907914102"/>
    <n v="10"/>
    <n v="343"/>
    <n v="2.3864189800320043E-3"/>
    <n v="143730"/>
    <n v="143387"/>
    <n v="343"/>
    <n v="2.3864189800320043E-3"/>
  </r>
  <r>
    <x v="18"/>
    <x v="60"/>
    <s v="BRUSSELS"/>
    <m/>
    <m/>
    <m/>
    <m/>
    <s v=""/>
    <n v="2"/>
    <n v="2"/>
    <n v="0"/>
    <n v="0"/>
    <n v="0"/>
    <n v="0"/>
    <n v="0"/>
    <n v="2"/>
    <n v="2"/>
    <s v=""/>
    <s v=""/>
  </r>
  <r>
    <x v="18"/>
    <x v="5"/>
    <s v="SARAJEVO"/>
    <m/>
    <m/>
    <m/>
    <m/>
    <s v=""/>
    <n v="15"/>
    <n v="15"/>
    <n v="10"/>
    <n v="0.66666666666666663"/>
    <n v="0"/>
    <n v="0"/>
    <n v="0"/>
    <n v="15"/>
    <n v="15"/>
    <s v=""/>
    <s v=""/>
  </r>
  <r>
    <x v="18"/>
    <x v="6"/>
    <s v="CURITIBA"/>
    <m/>
    <m/>
    <m/>
    <m/>
    <s v=""/>
    <n v="16"/>
    <n v="6"/>
    <n v="3"/>
    <n v="0.5"/>
    <n v="0"/>
    <n v="10"/>
    <n v="0.625"/>
    <n v="16"/>
    <n v="6"/>
    <n v="10"/>
    <n v="0.625"/>
  </r>
  <r>
    <x v="18"/>
    <x v="7"/>
    <s v="SOFIA"/>
    <m/>
    <m/>
    <m/>
    <m/>
    <s v=""/>
    <n v="222"/>
    <n v="192"/>
    <n v="144"/>
    <n v="0.75"/>
    <n v="12"/>
    <n v="18"/>
    <n v="8.1081081081081086E-2"/>
    <n v="222"/>
    <n v="204"/>
    <n v="18"/>
    <n v="8.1081081081081086E-2"/>
  </r>
  <r>
    <x v="18"/>
    <x v="8"/>
    <s v="MONTREAL"/>
    <m/>
    <m/>
    <m/>
    <m/>
    <s v=""/>
    <n v="72"/>
    <n v="71"/>
    <n v="26"/>
    <n v="0.36619718309859156"/>
    <n v="0"/>
    <n v="1"/>
    <n v="1.3888888888888888E-2"/>
    <n v="72"/>
    <n v="71"/>
    <n v="1"/>
    <n v="1.3888888888888888E-2"/>
  </r>
  <r>
    <x v="18"/>
    <x v="8"/>
    <s v="OTTAWA"/>
    <m/>
    <m/>
    <m/>
    <m/>
    <s v=""/>
    <n v="36"/>
    <n v="35"/>
    <n v="19"/>
    <n v="0.54285714285714282"/>
    <n v="0"/>
    <n v="1"/>
    <n v="2.7777777777777776E-2"/>
    <n v="36"/>
    <n v="35"/>
    <n v="1"/>
    <n v="2.7777777777777776E-2"/>
  </r>
  <r>
    <x v="18"/>
    <x v="8"/>
    <s v="TORONTO"/>
    <m/>
    <m/>
    <m/>
    <m/>
    <s v=""/>
    <n v="241"/>
    <n v="233"/>
    <n v="114"/>
    <n v="0.48927038626609443"/>
    <n v="0"/>
    <n v="8"/>
    <n v="3.3195020746887967E-2"/>
    <n v="241"/>
    <n v="233"/>
    <n v="8"/>
    <n v="3.3195020746887967E-2"/>
  </r>
  <r>
    <x v="18"/>
    <x v="8"/>
    <s v="VANCOUVER"/>
    <m/>
    <m/>
    <m/>
    <m/>
    <s v=""/>
    <n v="81"/>
    <n v="80"/>
    <n v="26"/>
    <n v="0.32500000000000001"/>
    <n v="0"/>
    <n v="1"/>
    <n v="1.2345679012345678E-2"/>
    <n v="81"/>
    <n v="80"/>
    <n v="1"/>
    <n v="1.2345679012345678E-2"/>
  </r>
  <r>
    <x v="18"/>
    <x v="9"/>
    <s v="SANTIAGO DE CHILE"/>
    <m/>
    <m/>
    <m/>
    <m/>
    <s v=""/>
    <n v="11"/>
    <n v="9"/>
    <n v="5"/>
    <n v="0.55555555555555558"/>
    <n v="0"/>
    <n v="2"/>
    <n v="0.18181818181818182"/>
    <n v="11"/>
    <n v="9"/>
    <n v="2"/>
    <n v="0.18181818181818182"/>
  </r>
  <r>
    <x v="18"/>
    <x v="10"/>
    <s v="BEIJING"/>
    <m/>
    <m/>
    <m/>
    <m/>
    <s v=""/>
    <n v="9719"/>
    <n v="9077"/>
    <n v="1209"/>
    <n v="0.1331937864933348"/>
    <n v="0"/>
    <n v="642"/>
    <n v="6.6056178619199504E-2"/>
    <n v="9719"/>
    <n v="9077"/>
    <n v="642"/>
    <n v="6.6056178619199504E-2"/>
  </r>
  <r>
    <x v="18"/>
    <x v="10"/>
    <s v="CHENGDU"/>
    <m/>
    <m/>
    <m/>
    <m/>
    <s v=""/>
    <n v="1215"/>
    <n v="1200"/>
    <n v="249"/>
    <n v="0.20749999999999999"/>
    <n v="0"/>
    <n v="15"/>
    <n v="1.2345679012345678E-2"/>
    <n v="1215"/>
    <n v="1200"/>
    <n v="15"/>
    <n v="1.2345679012345678E-2"/>
  </r>
  <r>
    <x v="18"/>
    <x v="10"/>
    <s v="GUANGZHOU (CANTON)"/>
    <m/>
    <m/>
    <m/>
    <m/>
    <s v=""/>
    <n v="4278"/>
    <n v="4191"/>
    <n v="1169"/>
    <n v="0.27893104271057029"/>
    <m/>
    <m/>
    <n v="0"/>
    <n v="4278"/>
    <n v="4191"/>
    <s v=""/>
    <s v=""/>
  </r>
  <r>
    <x v="18"/>
    <x v="10"/>
    <s v="SHANGHAI"/>
    <m/>
    <m/>
    <m/>
    <m/>
    <s v=""/>
    <n v="10621"/>
    <n v="10199"/>
    <n v="1514"/>
    <n v="0.14844592607118345"/>
    <n v="0"/>
    <n v="422"/>
    <n v="3.9732605216081351E-2"/>
    <n v="10621"/>
    <n v="10199"/>
    <n v="422"/>
    <n v="3.9732605216081351E-2"/>
  </r>
  <r>
    <x v="18"/>
    <x v="11"/>
    <s v="BOGOTA"/>
    <m/>
    <m/>
    <m/>
    <m/>
    <s v=""/>
    <n v="13"/>
    <n v="7"/>
    <n v="5"/>
    <n v="0.7142857142857143"/>
    <n v="0"/>
    <n v="6"/>
    <n v="0.46153846153846156"/>
    <n v="13"/>
    <n v="7"/>
    <n v="6"/>
    <n v="0.46153846153846156"/>
  </r>
  <r>
    <x v="18"/>
    <x v="12"/>
    <s v="ZAGREB"/>
    <m/>
    <m/>
    <m/>
    <m/>
    <s v=""/>
    <n v="9"/>
    <n v="9"/>
    <n v="4"/>
    <n v="0.44444444444444442"/>
    <n v="0"/>
    <n v="0"/>
    <n v="0"/>
    <n v="9"/>
    <n v="9"/>
    <s v=""/>
    <s v=""/>
  </r>
  <r>
    <x v="18"/>
    <x v="13"/>
    <s v="HAVANA"/>
    <m/>
    <m/>
    <m/>
    <m/>
    <s v=""/>
    <n v="227"/>
    <n v="190"/>
    <n v="25"/>
    <n v="0.13157894736842105"/>
    <n v="0"/>
    <n v="37"/>
    <n v="0.16299559471365638"/>
    <n v="227"/>
    <n v="190"/>
    <n v="37"/>
    <n v="0.16299559471365638"/>
  </r>
  <r>
    <x v="18"/>
    <x v="14"/>
    <s v="NICOSIA"/>
    <m/>
    <m/>
    <m/>
    <m/>
    <s v=""/>
    <n v="121"/>
    <n v="96"/>
    <n v="30"/>
    <n v="0.3125"/>
    <n v="1"/>
    <n v="24"/>
    <n v="0.19834710743801653"/>
    <n v="121"/>
    <n v="97"/>
    <n v="24"/>
    <n v="0.19834710743801653"/>
  </r>
  <r>
    <x v="18"/>
    <x v="66"/>
    <s v="PRAGUE"/>
    <m/>
    <m/>
    <m/>
    <m/>
    <s v=""/>
    <n v="2"/>
    <n v="2"/>
    <n v="0"/>
    <n v="0"/>
    <n v="0"/>
    <n v="0"/>
    <n v="0"/>
    <n v="2"/>
    <n v="2"/>
    <s v=""/>
    <s v=""/>
  </r>
  <r>
    <x v="18"/>
    <x v="97"/>
    <s v="COPENHAGEN"/>
    <m/>
    <m/>
    <m/>
    <m/>
    <s v=""/>
    <n v="3"/>
    <n v="3"/>
    <n v="3"/>
    <n v="1"/>
    <n v="0"/>
    <n v="0"/>
    <n v="0"/>
    <n v="3"/>
    <n v="3"/>
    <s v=""/>
    <s v=""/>
  </r>
  <r>
    <x v="18"/>
    <x v="15"/>
    <s v="CAIRO"/>
    <m/>
    <m/>
    <m/>
    <m/>
    <s v=""/>
    <n v="2550"/>
    <n v="1897"/>
    <n v="348"/>
    <n v="0.1834475487612019"/>
    <n v="9"/>
    <n v="644"/>
    <n v="0.25254901960784315"/>
    <n v="2550"/>
    <n v="1906"/>
    <n v="644"/>
    <n v="0.25254901960784315"/>
  </r>
  <r>
    <x v="18"/>
    <x v="16"/>
    <s v="ADDIS ABEBA"/>
    <m/>
    <m/>
    <m/>
    <m/>
    <s v=""/>
    <n v="321"/>
    <n v="249"/>
    <n v="35"/>
    <n v="0.14056224899598393"/>
    <n v="0"/>
    <n v="72"/>
    <n v="0.22429906542056074"/>
    <n v="321"/>
    <n v="249"/>
    <n v="72"/>
    <n v="0.22429906542056074"/>
  </r>
  <r>
    <x v="18"/>
    <x v="67"/>
    <s v="HELSINKI"/>
    <m/>
    <m/>
    <m/>
    <m/>
    <s v=""/>
    <n v="2"/>
    <n v="1"/>
    <n v="0"/>
    <n v="0"/>
    <n v="0"/>
    <n v="1"/>
    <n v="0.5"/>
    <n v="2"/>
    <n v="1"/>
    <n v="1"/>
    <n v="0.5"/>
  </r>
  <r>
    <x v="18"/>
    <x v="68"/>
    <s v="PARIS"/>
    <m/>
    <m/>
    <m/>
    <m/>
    <s v=""/>
    <n v="6"/>
    <n v="4"/>
    <n v="2"/>
    <n v="0.5"/>
    <n v="2"/>
    <n v="0"/>
    <n v="0"/>
    <n v="6"/>
    <n v="6"/>
    <s v=""/>
    <s v=""/>
  </r>
  <r>
    <x v="18"/>
    <x v="87"/>
    <s v="TBILISSI"/>
    <m/>
    <m/>
    <m/>
    <m/>
    <s v=""/>
    <n v="80"/>
    <n v="43"/>
    <n v="15"/>
    <n v="0.34883720930232559"/>
    <n v="0"/>
    <n v="37"/>
    <n v="0.46250000000000002"/>
    <n v="80"/>
    <n v="43"/>
    <n v="37"/>
    <n v="0.46250000000000002"/>
  </r>
  <r>
    <x v="18"/>
    <x v="17"/>
    <s v="BERLIN"/>
    <m/>
    <m/>
    <m/>
    <m/>
    <s v=""/>
    <n v="21"/>
    <n v="20"/>
    <n v="4"/>
    <n v="0.2"/>
    <n v="1"/>
    <n v="0"/>
    <n v="0"/>
    <n v="21"/>
    <n v="21"/>
    <s v=""/>
    <s v=""/>
  </r>
  <r>
    <x v="18"/>
    <x v="69"/>
    <s v="ATHENS"/>
    <m/>
    <m/>
    <m/>
    <m/>
    <s v=""/>
    <n v="2"/>
    <n v="1"/>
    <n v="0"/>
    <n v="0"/>
    <n v="0"/>
    <n v="1"/>
    <n v="0.5"/>
    <n v="2"/>
    <n v="1"/>
    <n v="1"/>
    <n v="0.5"/>
  </r>
  <r>
    <x v="18"/>
    <x v="18"/>
    <s v="HONG KONG"/>
    <m/>
    <m/>
    <m/>
    <m/>
    <s v=""/>
    <n v="215"/>
    <n v="213"/>
    <n v="55"/>
    <n v="0.25821596244131456"/>
    <n v="0"/>
    <n v="2"/>
    <n v="9.3023255813953487E-3"/>
    <n v="215"/>
    <n v="213"/>
    <n v="2"/>
    <n v="9.3023255813953487E-3"/>
  </r>
  <r>
    <x v="18"/>
    <x v="19"/>
    <s v="MUMBAI"/>
    <m/>
    <m/>
    <m/>
    <m/>
    <s v=""/>
    <n v="5105"/>
    <n v="4580"/>
    <n v="2970"/>
    <n v="0.64847161572052403"/>
    <n v="49"/>
    <n v="476"/>
    <n v="9.3241919686581784E-2"/>
    <n v="5105"/>
    <n v="4629"/>
    <n v="476"/>
    <n v="9.3241919686581784E-2"/>
  </r>
  <r>
    <x v="18"/>
    <x v="19"/>
    <s v="NEW DELHI"/>
    <m/>
    <m/>
    <m/>
    <m/>
    <s v=""/>
    <n v="4614"/>
    <n v="3621"/>
    <n v="1210"/>
    <n v="0.33416183374758351"/>
    <n v="23"/>
    <n v="970"/>
    <n v="0.21022973558734287"/>
    <n v="4614"/>
    <n v="3644"/>
    <n v="970"/>
    <n v="0.21022973558734287"/>
  </r>
  <r>
    <x v="18"/>
    <x v="20"/>
    <s v="JAKARTA"/>
    <m/>
    <m/>
    <m/>
    <m/>
    <s v=""/>
    <n v="1441"/>
    <n v="1433"/>
    <n v="1200"/>
    <n v="0.83740404745289598"/>
    <n v="0"/>
    <n v="8"/>
    <n v="5.5517002081887576E-3"/>
    <n v="1441"/>
    <n v="1433"/>
    <n v="8"/>
    <n v="5.5517002081887576E-3"/>
  </r>
  <r>
    <x v="18"/>
    <x v="21"/>
    <s v="TEHERAN"/>
    <m/>
    <m/>
    <m/>
    <m/>
    <s v=""/>
    <n v="2178"/>
    <n v="1509"/>
    <n v="371"/>
    <n v="0.24585818422796554"/>
    <n v="19"/>
    <n v="650"/>
    <n v="0.29843893480257117"/>
    <n v="2178"/>
    <n v="1528"/>
    <n v="650"/>
    <n v="0.29843893480257117"/>
  </r>
  <r>
    <x v="18"/>
    <x v="89"/>
    <s v="ERBIL"/>
    <m/>
    <m/>
    <m/>
    <m/>
    <s v=""/>
    <n v="2249"/>
    <n v="840"/>
    <n v="190"/>
    <n v="0.22619047619047619"/>
    <n v="5"/>
    <n v="1404"/>
    <n v="0.62427745664739887"/>
    <n v="2249"/>
    <n v="845"/>
    <n v="1404"/>
    <n v="0.62427745664739887"/>
  </r>
  <r>
    <x v="18"/>
    <x v="22"/>
    <s v="DUBLIN"/>
    <m/>
    <m/>
    <m/>
    <m/>
    <s v=""/>
    <n v="347"/>
    <n v="325"/>
    <n v="123"/>
    <n v="0.37846153846153846"/>
    <n v="3"/>
    <n v="19"/>
    <n v="5.4755043227665709E-2"/>
    <n v="347"/>
    <n v="328"/>
    <n v="19"/>
    <n v="5.4755043227665709E-2"/>
  </r>
  <r>
    <x v="18"/>
    <x v="23"/>
    <s v="TEL AVIV"/>
    <m/>
    <m/>
    <m/>
    <m/>
    <s v=""/>
    <n v="527"/>
    <n v="450"/>
    <n v="65"/>
    <n v="0.14444444444444443"/>
    <n v="60"/>
    <n v="17"/>
    <n v="3.2258064516129031E-2"/>
    <n v="527"/>
    <n v="510"/>
    <n v="17"/>
    <n v="3.2258064516129031E-2"/>
  </r>
  <r>
    <x v="18"/>
    <x v="24"/>
    <s v="TOKYO"/>
    <m/>
    <m/>
    <m/>
    <m/>
    <s v=""/>
    <n v="208"/>
    <n v="199"/>
    <n v="21"/>
    <n v="0.10552763819095477"/>
    <n v="1"/>
    <n v="8"/>
    <n v="3.8461538461538464E-2"/>
    <n v="208"/>
    <n v="200"/>
    <n v="8"/>
    <n v="3.8461538461538464E-2"/>
  </r>
  <r>
    <x v="18"/>
    <x v="25"/>
    <s v="AMMAN"/>
    <m/>
    <m/>
    <m/>
    <m/>
    <s v=""/>
    <n v="1144"/>
    <n v="922"/>
    <n v="237"/>
    <n v="0.25704989154013014"/>
    <n v="43"/>
    <n v="179"/>
    <n v="0.15646853146853146"/>
    <n v="1144"/>
    <n v="965"/>
    <n v="179"/>
    <n v="0.15646853146853146"/>
  </r>
  <r>
    <x v="18"/>
    <x v="26"/>
    <s v="ALMATY"/>
    <m/>
    <m/>
    <m/>
    <m/>
    <s v=""/>
    <n v="3224"/>
    <n v="2939"/>
    <n v="531"/>
    <n v="0.18067369853691731"/>
    <n v="3"/>
    <n v="282"/>
    <n v="8.7468982630272959E-2"/>
    <n v="3224"/>
    <n v="2942"/>
    <n v="282"/>
    <n v="8.7468982630272959E-2"/>
  </r>
  <r>
    <x v="18"/>
    <x v="26"/>
    <s v="ASTANA"/>
    <m/>
    <m/>
    <m/>
    <m/>
    <s v=""/>
    <n v="2597"/>
    <n v="2506"/>
    <n v="395"/>
    <n v="0.15762170790103752"/>
    <n v="0"/>
    <n v="91"/>
    <n v="3.5040431266846361E-2"/>
    <n v="2597"/>
    <n v="2506"/>
    <n v="91"/>
    <n v="3.5040431266846361E-2"/>
  </r>
  <r>
    <x v="18"/>
    <x v="27"/>
    <s v="NAIROBI"/>
    <m/>
    <m/>
    <m/>
    <m/>
    <s v=""/>
    <n v="620"/>
    <n v="430"/>
    <n v="35"/>
    <n v="8.1395348837209308E-2"/>
    <n v="18"/>
    <n v="172"/>
    <n v="0.27741935483870966"/>
    <n v="620"/>
    <n v="448"/>
    <n v="172"/>
    <n v="0.27741935483870966"/>
  </r>
  <r>
    <x v="18"/>
    <x v="28"/>
    <s v="KUWAIT"/>
    <m/>
    <m/>
    <m/>
    <m/>
    <s v=""/>
    <n v="814"/>
    <n v="656"/>
    <n v="445"/>
    <n v="0.67835365853658536"/>
    <n v="34"/>
    <n v="124"/>
    <n v="0.15233415233415235"/>
    <n v="814"/>
    <n v="690"/>
    <n v="124"/>
    <n v="0.15233415233415235"/>
  </r>
  <r>
    <x v="18"/>
    <x v="99"/>
    <s v="RIGA"/>
    <m/>
    <m/>
    <m/>
    <m/>
    <s v=""/>
    <n v="1"/>
    <n v="1"/>
    <n v="1"/>
    <n v="1"/>
    <n v="0"/>
    <n v="0"/>
    <n v="0"/>
    <n v="1"/>
    <n v="1"/>
    <s v=""/>
    <s v=""/>
  </r>
  <r>
    <x v="18"/>
    <x v="29"/>
    <s v="BEIRUT"/>
    <m/>
    <m/>
    <m/>
    <m/>
    <s v=""/>
    <n v="1271"/>
    <n v="1169"/>
    <n v="328"/>
    <n v="0.28058169375534647"/>
    <n v="29"/>
    <n v="73"/>
    <n v="5.7435090479937057E-2"/>
    <n v="1271"/>
    <n v="1198"/>
    <n v="73"/>
    <n v="5.7435090479937057E-2"/>
  </r>
  <r>
    <x v="18"/>
    <x v="30"/>
    <s v="KUALA LUMPUR"/>
    <m/>
    <m/>
    <m/>
    <m/>
    <s v=""/>
    <n v="159"/>
    <n v="82"/>
    <n v="37"/>
    <n v="0.45121951219512196"/>
    <n v="0"/>
    <n v="77"/>
    <n v="0.48427672955974843"/>
    <n v="159"/>
    <n v="82"/>
    <n v="77"/>
    <n v="0.48427672955974843"/>
  </r>
  <r>
    <x v="18"/>
    <x v="31"/>
    <s v="MEXICO CITY"/>
    <m/>
    <m/>
    <m/>
    <m/>
    <s v=""/>
    <n v="18"/>
    <n v="18"/>
    <n v="8"/>
    <n v="0.44444444444444442"/>
    <n v="0"/>
    <n v="0"/>
    <n v="0"/>
    <n v="18"/>
    <n v="18"/>
    <s v=""/>
    <s v=""/>
  </r>
  <r>
    <x v="18"/>
    <x v="90"/>
    <s v="CHISINAU"/>
    <m/>
    <m/>
    <m/>
    <m/>
    <s v=""/>
    <n v="88"/>
    <n v="83"/>
    <n v="50"/>
    <n v="0.60240963855421692"/>
    <n v="0"/>
    <n v="5"/>
    <n v="5.6818181818181816E-2"/>
    <n v="88"/>
    <n v="83"/>
    <n v="5"/>
    <n v="5.6818181818181816E-2"/>
  </r>
  <r>
    <x v="18"/>
    <x v="32"/>
    <s v="RABAT"/>
    <m/>
    <m/>
    <m/>
    <m/>
    <s v=""/>
    <n v="889"/>
    <n v="683"/>
    <n v="61"/>
    <n v="8.9311859443631042E-2"/>
    <n v="0"/>
    <n v="206"/>
    <n v="0.23172103487064116"/>
    <n v="889"/>
    <n v="683"/>
    <n v="206"/>
    <n v="0.23172103487064116"/>
  </r>
  <r>
    <x v="18"/>
    <x v="132"/>
    <s v="WELLINGTON"/>
    <m/>
    <m/>
    <m/>
    <m/>
    <s v=""/>
    <n v="35"/>
    <n v="35"/>
    <n v="13"/>
    <n v="0.37142857142857144"/>
    <n v="0"/>
    <n v="0"/>
    <n v="0"/>
    <n v="35"/>
    <n v="35"/>
    <s v=""/>
    <s v=""/>
  </r>
  <r>
    <x v="18"/>
    <x v="33"/>
    <s v="ABUJA"/>
    <m/>
    <m/>
    <m/>
    <m/>
    <s v=""/>
    <n v="1219"/>
    <n v="431"/>
    <n v="121"/>
    <n v="0.28074245939675174"/>
    <n v="71"/>
    <n v="717"/>
    <n v="0.58818703855619359"/>
    <n v="1219"/>
    <n v="502"/>
    <n v="717"/>
    <n v="0.58818703855619359"/>
  </r>
  <r>
    <x v="18"/>
    <x v="92"/>
    <s v="PYONGYANG"/>
    <m/>
    <m/>
    <m/>
    <m/>
    <s v=""/>
    <n v="100"/>
    <n v="72"/>
    <n v="3"/>
    <n v="4.1666666666666664E-2"/>
    <n v="19"/>
    <n v="9"/>
    <n v="0.09"/>
    <n v="100"/>
    <n v="91"/>
    <n v="9"/>
    <n v="0.09"/>
  </r>
  <r>
    <x v="18"/>
    <x v="34"/>
    <s v="SKOPJE"/>
    <m/>
    <m/>
    <m/>
    <m/>
    <s v=""/>
    <n v="922"/>
    <n v="0"/>
    <n v="0"/>
    <s v=""/>
    <n v="739"/>
    <n v="183"/>
    <n v="0.19848156182212581"/>
    <n v="922"/>
    <n v="739"/>
    <n v="183"/>
    <n v="0.19848156182212581"/>
  </r>
  <r>
    <x v="18"/>
    <x v="35"/>
    <s v="ISLAMABAD"/>
    <m/>
    <m/>
    <m/>
    <m/>
    <s v=""/>
    <n v="921"/>
    <n v="515"/>
    <n v="187"/>
    <n v="0.36310679611650487"/>
    <n v="15"/>
    <n v="391"/>
    <n v="0.42453854505971772"/>
    <n v="921"/>
    <n v="530"/>
    <n v="391"/>
    <n v="0.42453854505971772"/>
  </r>
  <r>
    <x v="18"/>
    <x v="74"/>
    <s v="PANAMA CITY"/>
    <m/>
    <m/>
    <m/>
    <m/>
    <s v=""/>
    <n v="16"/>
    <n v="16"/>
    <n v="10"/>
    <n v="0.625"/>
    <m/>
    <m/>
    <n v="0"/>
    <n v="16"/>
    <n v="16"/>
    <s v=""/>
    <s v=""/>
  </r>
  <r>
    <x v="18"/>
    <x v="36"/>
    <s v="LIMA"/>
    <m/>
    <m/>
    <m/>
    <m/>
    <s v=""/>
    <n v="18"/>
    <n v="18"/>
    <n v="8"/>
    <n v="0.44444444444444442"/>
    <n v="0"/>
    <n v="0"/>
    <n v="0"/>
    <n v="18"/>
    <n v="18"/>
    <s v=""/>
    <s v=""/>
  </r>
  <r>
    <x v="18"/>
    <x v="77"/>
    <s v="DOHA"/>
    <m/>
    <m/>
    <m/>
    <m/>
    <s v=""/>
    <n v="1633"/>
    <n v="1350"/>
    <n v="812"/>
    <n v="0.60148148148148151"/>
    <n v="67"/>
    <n v="216"/>
    <n v="0.13227189222290264"/>
    <n v="1633"/>
    <n v="1417"/>
    <n v="216"/>
    <n v="0.13227189222290264"/>
  </r>
  <r>
    <x v="18"/>
    <x v="38"/>
    <s v="BUCHAREST"/>
    <m/>
    <m/>
    <m/>
    <m/>
    <s v=""/>
    <n v="205"/>
    <n v="183"/>
    <n v="44"/>
    <n v="0.24043715846994534"/>
    <n v="0"/>
    <n v="22"/>
    <n v="0.10731707317073171"/>
    <n v="205"/>
    <n v="183"/>
    <n v="22"/>
    <n v="0.10731707317073171"/>
  </r>
  <r>
    <x v="18"/>
    <x v="39"/>
    <s v="IRKUTSK"/>
    <m/>
    <m/>
    <m/>
    <m/>
    <s v=""/>
    <n v="2634"/>
    <n v="2621"/>
    <n v="652"/>
    <n v="0.24876001526135064"/>
    <n v="0"/>
    <n v="13"/>
    <n v="4.9354593773728167E-3"/>
    <n v="2634"/>
    <n v="2621"/>
    <n v="13"/>
    <n v="4.9354593773728167E-3"/>
  </r>
  <r>
    <x v="18"/>
    <x v="39"/>
    <s v="KALININGRAD"/>
    <m/>
    <m/>
    <m/>
    <m/>
    <s v=""/>
    <n v="80459"/>
    <n v="79893"/>
    <n v="70942"/>
    <n v="0.88796265004443442"/>
    <n v="1"/>
    <n v="565"/>
    <n v="7.0222100697249533E-3"/>
    <n v="80459"/>
    <n v="79894"/>
    <n v="565"/>
    <n v="7.0222100697249533E-3"/>
  </r>
  <r>
    <x v="18"/>
    <x v="39"/>
    <s v="MOSCOW"/>
    <m/>
    <m/>
    <m/>
    <m/>
    <s v=""/>
    <n v="39936"/>
    <n v="38908"/>
    <n v="21872"/>
    <n v="0.56214660224118429"/>
    <n v="14"/>
    <n v="1014"/>
    <n v="2.5390625E-2"/>
    <n v="39936"/>
    <n v="38922"/>
    <n v="1014"/>
    <n v="2.5390625E-2"/>
  </r>
  <r>
    <x v="18"/>
    <x v="39"/>
    <s v="ST. PETERSBURG"/>
    <m/>
    <m/>
    <m/>
    <m/>
    <s v=""/>
    <n v="1929"/>
    <n v="1855"/>
    <n v="524"/>
    <n v="0.28247978436657684"/>
    <n v="0"/>
    <n v="74"/>
    <n v="3.8361845515811302E-2"/>
    <n v="1929"/>
    <n v="1855"/>
    <n v="74"/>
    <n v="3.8361845515811302E-2"/>
  </r>
  <r>
    <x v="18"/>
    <x v="40"/>
    <s v="RIYADH"/>
    <m/>
    <m/>
    <m/>
    <m/>
    <s v=""/>
    <n v="1718"/>
    <n v="1529"/>
    <n v="1277"/>
    <n v="0.83518639633747549"/>
    <n v="26"/>
    <n v="163"/>
    <n v="9.4877764842840509E-2"/>
    <n v="1718"/>
    <n v="1555"/>
    <n v="163"/>
    <n v="9.4877764842840509E-2"/>
  </r>
  <r>
    <x v="18"/>
    <x v="41"/>
    <s v="DAKAR"/>
    <m/>
    <m/>
    <m/>
    <m/>
    <s v=""/>
    <n v="443"/>
    <n v="208"/>
    <n v="70"/>
    <n v="0.33653846153846156"/>
    <n v="0"/>
    <n v="235"/>
    <n v="0.53047404063205417"/>
    <n v="443"/>
    <n v="208"/>
    <n v="235"/>
    <n v="0.53047404063205417"/>
  </r>
  <r>
    <x v="18"/>
    <x v="42"/>
    <s v="BELGRADE"/>
    <m/>
    <m/>
    <m/>
    <m/>
    <s v=""/>
    <n v="116"/>
    <n v="98"/>
    <n v="68"/>
    <n v="0.69387755102040816"/>
    <n v="2"/>
    <n v="16"/>
    <n v="0.13793103448275862"/>
    <n v="116"/>
    <n v="100"/>
    <n v="16"/>
    <n v="0.13793103448275862"/>
  </r>
  <r>
    <x v="18"/>
    <x v="79"/>
    <s v="SINGAPORE"/>
    <m/>
    <m/>
    <m/>
    <m/>
    <s v=""/>
    <n v="423"/>
    <n v="403"/>
    <n v="214"/>
    <n v="0.53101736972704716"/>
    <n v="0"/>
    <n v="20"/>
    <n v="4.7281323877068557E-2"/>
    <n v="423"/>
    <n v="403"/>
    <n v="20"/>
    <n v="4.7281323877068557E-2"/>
  </r>
  <r>
    <x v="18"/>
    <x v="45"/>
    <s v="PRETORIA"/>
    <m/>
    <m/>
    <m/>
    <m/>
    <s v=""/>
    <n v="2184"/>
    <n v="2111"/>
    <n v="1559"/>
    <n v="0.7385125532922785"/>
    <n v="0"/>
    <n v="73"/>
    <n v="3.3424908424908424E-2"/>
    <n v="2184"/>
    <n v="2111"/>
    <n v="73"/>
    <n v="3.3424908424908424E-2"/>
  </r>
  <r>
    <x v="18"/>
    <x v="46"/>
    <s v="SEOUL"/>
    <m/>
    <m/>
    <m/>
    <m/>
    <s v=""/>
    <n v="116"/>
    <n v="97"/>
    <n v="6"/>
    <n v="6.1855670103092786E-2"/>
    <n v="0"/>
    <n v="19"/>
    <n v="0.16379310344827586"/>
    <n v="116"/>
    <n v="97"/>
    <n v="19"/>
    <n v="0.16379310344827586"/>
  </r>
  <r>
    <x v="18"/>
    <x v="93"/>
    <s v="STOCKHOLM"/>
    <m/>
    <m/>
    <m/>
    <m/>
    <s v=""/>
    <n v="8"/>
    <n v="8"/>
    <n v="8"/>
    <n v="1"/>
    <n v="0"/>
    <n v="0"/>
    <n v="0"/>
    <n v="8"/>
    <n v="8"/>
    <s v=""/>
    <s v=""/>
  </r>
  <r>
    <x v="18"/>
    <x v="81"/>
    <s v="BERN"/>
    <n v="1"/>
    <n v="1"/>
    <n v="0"/>
    <n v="0"/>
    <n v="0"/>
    <n v="5"/>
    <n v="4"/>
    <n v="4"/>
    <n v="1"/>
    <n v="1"/>
    <n v="0"/>
    <n v="0"/>
    <n v="6"/>
    <n v="6"/>
    <s v=""/>
    <s v=""/>
  </r>
  <r>
    <x v="18"/>
    <x v="47"/>
    <s v="DAMASCUS"/>
    <m/>
    <m/>
    <m/>
    <m/>
    <s v=""/>
    <n v="293"/>
    <n v="141"/>
    <n v="36"/>
    <n v="0.25531914893617019"/>
    <n v="0"/>
    <n v="152"/>
    <n v="0.51877133105802042"/>
    <n v="293"/>
    <n v="141"/>
    <n v="152"/>
    <n v="0.51877133105802042"/>
  </r>
  <r>
    <x v="18"/>
    <x v="48"/>
    <s v="TAIPEI"/>
    <m/>
    <m/>
    <m/>
    <m/>
    <s v=""/>
    <n v="28"/>
    <n v="28"/>
    <n v="7"/>
    <n v="0.25"/>
    <n v="0"/>
    <n v="0"/>
    <n v="0"/>
    <n v="28"/>
    <n v="28"/>
    <s v=""/>
    <s v=""/>
  </r>
  <r>
    <x v="18"/>
    <x v="82"/>
    <s v="DAR ES SALAAM"/>
    <m/>
    <m/>
    <m/>
    <m/>
    <s v=""/>
    <n v="348"/>
    <n v="259"/>
    <n v="10"/>
    <n v="3.8610038610038609E-2"/>
    <n v="6"/>
    <n v="83"/>
    <n v="0.23850574712643677"/>
    <n v="348"/>
    <n v="265"/>
    <n v="83"/>
    <n v="0.23850574712643677"/>
  </r>
  <r>
    <x v="18"/>
    <x v="49"/>
    <s v="BANGKOK"/>
    <m/>
    <m/>
    <m/>
    <m/>
    <s v=""/>
    <n v="2051"/>
    <n v="1991"/>
    <n v="89"/>
    <n v="4.4701155198392767E-2"/>
    <n v="0"/>
    <n v="60"/>
    <n v="2.9254022428083861E-2"/>
    <n v="2051"/>
    <n v="1991"/>
    <n v="60"/>
    <n v="2.9254022428083861E-2"/>
  </r>
  <r>
    <x v="18"/>
    <x v="50"/>
    <s v="TUNIS"/>
    <m/>
    <m/>
    <m/>
    <m/>
    <s v=""/>
    <n v="652"/>
    <n v="497"/>
    <n v="146"/>
    <n v="0.29376257545271628"/>
    <n v="0"/>
    <n v="155"/>
    <n v="0.23773006134969324"/>
    <n v="652"/>
    <n v="497"/>
    <n v="155"/>
    <n v="0.23773006134969324"/>
  </r>
  <r>
    <x v="18"/>
    <x v="51"/>
    <s v="ANKARA"/>
    <m/>
    <m/>
    <m/>
    <m/>
    <s v=""/>
    <n v="2901"/>
    <n v="2632"/>
    <n v="2622"/>
    <n v="0.99620060790273557"/>
    <n v="3"/>
    <n v="266"/>
    <n v="9.1692519820751467E-2"/>
    <n v="2901"/>
    <n v="2635"/>
    <n v="266"/>
    <n v="9.1692519820751467E-2"/>
  </r>
  <r>
    <x v="18"/>
    <x v="51"/>
    <s v="ISTANBUL"/>
    <m/>
    <m/>
    <m/>
    <m/>
    <s v=""/>
    <n v="6061"/>
    <n v="5585"/>
    <n v="4454"/>
    <n v="0.7974932855863921"/>
    <n v="3"/>
    <n v="473"/>
    <n v="7.8039927404718698E-2"/>
    <n v="6061"/>
    <n v="5588"/>
    <n v="473"/>
    <n v="7.8039927404718698E-2"/>
  </r>
  <r>
    <x v="18"/>
    <x v="52"/>
    <s v="KHARKIV"/>
    <m/>
    <m/>
    <m/>
    <m/>
    <s v=""/>
    <n v="1361"/>
    <n v="1183"/>
    <n v="783"/>
    <n v="0.66187658495350798"/>
    <n v="0"/>
    <n v="178"/>
    <n v="0.13078618662747979"/>
    <n v="1361"/>
    <n v="1183"/>
    <n v="178"/>
    <n v="0.13078618662747979"/>
  </r>
  <r>
    <x v="18"/>
    <x v="52"/>
    <s v="KYIV"/>
    <m/>
    <m/>
    <m/>
    <m/>
    <s v=""/>
    <n v="2468"/>
    <n v="2350"/>
    <n v="1674"/>
    <n v="0.7123404255319149"/>
    <n v="2"/>
    <n v="116"/>
    <n v="4.7001620745542948E-2"/>
    <n v="2468"/>
    <n v="2352"/>
    <n v="116"/>
    <n v="4.7001620745542948E-2"/>
  </r>
  <r>
    <x v="18"/>
    <x v="52"/>
    <s v="LUTSK"/>
    <m/>
    <m/>
    <m/>
    <m/>
    <s v=""/>
    <n v="7283"/>
    <n v="7020"/>
    <n v="5959"/>
    <n v="0.84886039886039888"/>
    <n v="1"/>
    <n v="262"/>
    <n v="3.597418646162296E-2"/>
    <n v="7283"/>
    <n v="7021"/>
    <n v="262"/>
    <n v="3.597418646162296E-2"/>
  </r>
  <r>
    <x v="18"/>
    <x v="52"/>
    <s v="LVIV"/>
    <m/>
    <m/>
    <m/>
    <m/>
    <s v=""/>
    <n v="10909"/>
    <n v="10215"/>
    <n v="8911"/>
    <n v="0.87234459128732256"/>
    <n v="0"/>
    <n v="694"/>
    <n v="6.3617196809973423E-2"/>
    <n v="10909"/>
    <n v="10215"/>
    <n v="694"/>
    <n v="6.3617196809973423E-2"/>
  </r>
  <r>
    <x v="18"/>
    <x v="52"/>
    <s v="ODESA"/>
    <m/>
    <m/>
    <m/>
    <m/>
    <s v=""/>
    <n v="783"/>
    <n v="684"/>
    <n v="347"/>
    <n v="0.50730994152046782"/>
    <m/>
    <n v="99"/>
    <n v="0.12643678160919541"/>
    <n v="783"/>
    <n v="684"/>
    <n v="99"/>
    <n v="0.12643678160919541"/>
  </r>
  <r>
    <x v="18"/>
    <x v="52"/>
    <s v="VINNYTSYA"/>
    <m/>
    <m/>
    <m/>
    <m/>
    <s v=""/>
    <n v="1828"/>
    <n v="1711"/>
    <n v="1335"/>
    <n v="0.7802454704850964"/>
    <n v="0"/>
    <n v="117"/>
    <n v="6.4004376367614885E-2"/>
    <n v="1828"/>
    <n v="1711"/>
    <n v="117"/>
    <n v="6.4004376367614885E-2"/>
  </r>
  <r>
    <x v="18"/>
    <x v="53"/>
    <s v="ABU DHABI"/>
    <m/>
    <m/>
    <m/>
    <m/>
    <s v=""/>
    <n v="1762"/>
    <n v="1366"/>
    <n v="478"/>
    <n v="0.34992679355783307"/>
    <n v="17"/>
    <n v="379"/>
    <n v="0.21509648127128264"/>
    <n v="1762"/>
    <n v="1383"/>
    <n v="379"/>
    <n v="0.21509648127128264"/>
  </r>
  <r>
    <x v="18"/>
    <x v="54"/>
    <s v="LONDON"/>
    <m/>
    <m/>
    <m/>
    <m/>
    <s v=""/>
    <n v="2352"/>
    <n v="2286"/>
    <n v="1802"/>
    <n v="0.78827646544181973"/>
    <n v="19"/>
    <n v="26"/>
    <n v="1.1054421768707483E-2"/>
    <n v="2352"/>
    <n v="2305"/>
    <n v="26"/>
    <n v="1.1054421768707483E-2"/>
  </r>
  <r>
    <x v="18"/>
    <x v="55"/>
    <s v="CHICAGO, IL"/>
    <m/>
    <m/>
    <m/>
    <m/>
    <s v=""/>
    <n v="326"/>
    <n v="325"/>
    <n v="147"/>
    <n v="0.4523076923076923"/>
    <n v="0"/>
    <n v="1"/>
    <n v="3.0674846625766872E-3"/>
    <n v="326"/>
    <n v="325"/>
    <n v="1"/>
    <n v="3.0674846625766872E-3"/>
  </r>
  <r>
    <x v="18"/>
    <x v="55"/>
    <s v="HOUSTON, TX"/>
    <m/>
    <m/>
    <m/>
    <m/>
    <s v=""/>
    <n v="33"/>
    <n v="33"/>
    <n v="14"/>
    <n v="0.42424242424242425"/>
    <n v="0"/>
    <n v="0"/>
    <n v="0"/>
    <n v="33"/>
    <n v="33"/>
    <s v=""/>
    <s v=""/>
  </r>
  <r>
    <x v="18"/>
    <x v="55"/>
    <s v="LOS ANGELES, CA"/>
    <m/>
    <m/>
    <m/>
    <m/>
    <s v=""/>
    <n v="800"/>
    <n v="799"/>
    <n v="245"/>
    <n v="0.30663329161451813"/>
    <n v="0"/>
    <n v="1"/>
    <n v="1.25E-3"/>
    <n v="800"/>
    <n v="799"/>
    <n v="1"/>
    <n v="1.25E-3"/>
  </r>
  <r>
    <x v="18"/>
    <x v="55"/>
    <s v="NEW YORK, NY"/>
    <m/>
    <m/>
    <m/>
    <m/>
    <s v=""/>
    <n v="700"/>
    <n v="662"/>
    <n v="183"/>
    <n v="0.27643504531722052"/>
    <n v="9"/>
    <n v="29"/>
    <n v="4.1428571428571426E-2"/>
    <n v="700"/>
    <n v="671"/>
    <n v="29"/>
    <n v="4.1428571428571426E-2"/>
  </r>
  <r>
    <x v="18"/>
    <x v="55"/>
    <s v="WASHINGTON, DC"/>
    <m/>
    <m/>
    <m/>
    <m/>
    <s v=""/>
    <n v="224"/>
    <n v="223"/>
    <n v="196"/>
    <n v="0.87892376681614348"/>
    <n v="0"/>
    <n v="1"/>
    <n v="4.464285714285714E-3"/>
    <n v="224"/>
    <n v="223"/>
    <n v="1"/>
    <n v="4.464285714285714E-3"/>
  </r>
  <r>
    <x v="18"/>
    <x v="94"/>
    <s v="TASHKENT"/>
    <m/>
    <m/>
    <m/>
    <m/>
    <s v=""/>
    <n v="2445"/>
    <n v="2030"/>
    <n v="608"/>
    <n v="0.29950738916256159"/>
    <n v="39"/>
    <n v="376"/>
    <n v="0.15378323108384459"/>
    <n v="2445"/>
    <n v="2069"/>
    <n v="376"/>
    <n v="0.15378323108384459"/>
  </r>
  <r>
    <x v="18"/>
    <x v="56"/>
    <s v="CARACAS"/>
    <m/>
    <m/>
    <m/>
    <m/>
    <s v=""/>
    <n v="57"/>
    <n v="55"/>
    <n v="49"/>
    <n v="0.89090909090909087"/>
    <n v="0"/>
    <n v="2"/>
    <n v="3.5087719298245612E-2"/>
    <n v="57"/>
    <n v="55"/>
    <n v="2"/>
    <n v="3.5087719298245612E-2"/>
  </r>
  <r>
    <x v="18"/>
    <x v="57"/>
    <s v="HANOI"/>
    <m/>
    <m/>
    <m/>
    <m/>
    <s v=""/>
    <n v="862"/>
    <n v="861"/>
    <n v="229"/>
    <n v="0.26596980255516839"/>
    <n v="1"/>
    <n v="0"/>
    <n v="0"/>
    <n v="862"/>
    <n v="862"/>
    <s v=""/>
    <s v=""/>
  </r>
  <r>
    <x v="19"/>
    <x v="1"/>
    <s v="ALGIERS"/>
    <m/>
    <m/>
    <m/>
    <m/>
    <s v=""/>
    <n v="2513"/>
    <n v="1555"/>
    <n v="448"/>
    <n v="0.28810289389067523"/>
    <n v="184"/>
    <n v="774"/>
    <n v="0.30799840827695979"/>
    <n v="2513"/>
    <n v="1739"/>
    <n v="774"/>
    <n v="0.30799840827695979"/>
  </r>
  <r>
    <x v="19"/>
    <x v="58"/>
    <s v="BENGUELA"/>
    <m/>
    <m/>
    <m/>
    <m/>
    <s v=""/>
    <n v="5099"/>
    <n v="4441"/>
    <n v="905"/>
    <n v="0.20378293177212339"/>
    <m/>
    <n v="658"/>
    <n v="0.12904491076681701"/>
    <n v="5099"/>
    <n v="4441"/>
    <n v="658"/>
    <n v="0.12904491076681701"/>
  </r>
  <r>
    <x v="19"/>
    <x v="58"/>
    <s v="LUANDA"/>
    <m/>
    <m/>
    <m/>
    <m/>
    <s v=""/>
    <n v="89727"/>
    <n v="72188"/>
    <n v="42272"/>
    <n v="0.58558209120629467"/>
    <n v="21"/>
    <n v="17518"/>
    <n v="0.19523666232014888"/>
    <n v="89727"/>
    <n v="72209"/>
    <n v="17518"/>
    <n v="0.19523666232014888"/>
  </r>
  <r>
    <x v="19"/>
    <x v="2"/>
    <s v="BUENOS AIRES"/>
    <m/>
    <m/>
    <m/>
    <m/>
    <s v=""/>
    <n v="20"/>
    <n v="18"/>
    <n v="3"/>
    <n v="0.16666666666666666"/>
    <m/>
    <n v="2"/>
    <n v="0.1"/>
    <n v="20"/>
    <n v="18"/>
    <n v="2"/>
    <n v="0.1"/>
  </r>
  <r>
    <x v="19"/>
    <x v="3"/>
    <s v="CANBERRA"/>
    <m/>
    <m/>
    <m/>
    <m/>
    <s v=""/>
    <n v="19"/>
    <n v="17"/>
    <n v="6"/>
    <n v="0.35294117647058826"/>
    <m/>
    <n v="2"/>
    <n v="0.10526315789473684"/>
    <n v="19"/>
    <n v="17"/>
    <n v="2"/>
    <n v="0.10526315789473684"/>
  </r>
  <r>
    <x v="19"/>
    <x v="3"/>
    <s v="SYDNEY"/>
    <m/>
    <m/>
    <m/>
    <m/>
    <s v=""/>
    <n v="321"/>
    <n v="294"/>
    <n v="225"/>
    <n v="0.76530612244897955"/>
    <n v="4"/>
    <n v="23"/>
    <n v="7.1651090342679122E-2"/>
    <n v="321"/>
    <n v="298"/>
    <n v="23"/>
    <n v="7.1651090342679122E-2"/>
  </r>
  <r>
    <x v="19"/>
    <x v="59"/>
    <s v="VIENNA"/>
    <m/>
    <m/>
    <m/>
    <m/>
    <s v=""/>
    <n v="2"/>
    <n v="1"/>
    <n v="1"/>
    <n v="1"/>
    <n v="1"/>
    <n v="0"/>
    <n v="0"/>
    <n v="2"/>
    <n v="2"/>
    <s v=""/>
    <s v=""/>
  </r>
  <r>
    <x v="19"/>
    <x v="6"/>
    <s v="BELO HORIZONTE"/>
    <m/>
    <m/>
    <m/>
    <m/>
    <s v=""/>
    <n v="83"/>
    <n v="22"/>
    <n v="2"/>
    <n v="9.0909090909090912E-2"/>
    <n v="1"/>
    <n v="60"/>
    <n v="0.72289156626506024"/>
    <n v="83"/>
    <n v="23"/>
    <n v="60"/>
    <n v="0.72289156626506024"/>
  </r>
  <r>
    <x v="19"/>
    <x v="6"/>
    <s v="BRASILIA"/>
    <m/>
    <m/>
    <m/>
    <m/>
    <s v=""/>
    <n v="166"/>
    <n v="125"/>
    <n v="51"/>
    <n v="0.40799999999999997"/>
    <m/>
    <n v="41"/>
    <n v="0.24698795180722891"/>
    <n v="166"/>
    <n v="125"/>
    <n v="41"/>
    <n v="0.24698795180722891"/>
  </r>
  <r>
    <x v="19"/>
    <x v="6"/>
    <s v="RIO DE JANEIRO"/>
    <n v="2"/>
    <n v="2"/>
    <m/>
    <m/>
    <n v="0"/>
    <n v="229"/>
    <n v="134"/>
    <n v="58"/>
    <n v="0.43283582089552236"/>
    <m/>
    <n v="95"/>
    <n v="0.41484716157205243"/>
    <n v="231"/>
    <n v="136"/>
    <n v="95"/>
    <n v="0.41125541125541126"/>
  </r>
  <r>
    <x v="19"/>
    <x v="6"/>
    <s v="SALVADOR DE BAHIA"/>
    <n v="4"/>
    <n v="3"/>
    <m/>
    <n v="1"/>
    <n v="0.25"/>
    <n v="122"/>
    <n v="87"/>
    <n v="5"/>
    <n v="5.7471264367816091E-2"/>
    <m/>
    <n v="35"/>
    <n v="0.28688524590163933"/>
    <n v="126"/>
    <n v="90"/>
    <n v="36"/>
    <n v="0.2857142857142857"/>
  </r>
  <r>
    <x v="19"/>
    <x v="6"/>
    <s v="SAO PAULO"/>
    <n v="2"/>
    <n v="1"/>
    <m/>
    <n v="1"/>
    <n v="0.5"/>
    <n v="284"/>
    <n v="135"/>
    <n v="45"/>
    <n v="0.33333333333333331"/>
    <m/>
    <n v="149"/>
    <n v="0.52464788732394363"/>
    <n v="286"/>
    <n v="136"/>
    <n v="150"/>
    <n v="0.52447552447552448"/>
  </r>
  <r>
    <x v="19"/>
    <x v="7"/>
    <s v="SOFIA"/>
    <n v="1"/>
    <n v="1"/>
    <m/>
    <m/>
    <n v="0"/>
    <n v="355"/>
    <n v="327"/>
    <n v="203"/>
    <n v="0.62079510703363916"/>
    <m/>
    <n v="28"/>
    <n v="7.8873239436619724E-2"/>
    <n v="356"/>
    <n v="328"/>
    <n v="28"/>
    <n v="7.8651685393258425E-2"/>
  </r>
  <r>
    <x v="19"/>
    <x v="8"/>
    <s v="MONTREAL"/>
    <m/>
    <m/>
    <m/>
    <m/>
    <s v=""/>
    <n v="164"/>
    <n v="160"/>
    <n v="9"/>
    <n v="5.6250000000000001E-2"/>
    <n v="2"/>
    <n v="2"/>
    <n v="1.2195121951219513E-2"/>
    <n v="164"/>
    <n v="162"/>
    <n v="2"/>
    <n v="1.2195121951219513E-2"/>
  </r>
  <r>
    <x v="19"/>
    <x v="8"/>
    <s v="OTTAWA"/>
    <m/>
    <m/>
    <m/>
    <m/>
    <s v=""/>
    <n v="82"/>
    <n v="77"/>
    <n v="53"/>
    <n v="0.68831168831168832"/>
    <m/>
    <n v="5"/>
    <n v="6.097560975609756E-2"/>
    <n v="82"/>
    <n v="77"/>
    <n v="5"/>
    <n v="6.097560975609756E-2"/>
  </r>
  <r>
    <x v="19"/>
    <x v="8"/>
    <s v="TORONTO"/>
    <m/>
    <m/>
    <m/>
    <m/>
    <s v=""/>
    <n v="803"/>
    <n v="756"/>
    <n v="371"/>
    <n v="0.49074074074074076"/>
    <m/>
    <n v="47"/>
    <n v="5.8530510585305104E-2"/>
    <n v="803"/>
    <n v="756"/>
    <n v="47"/>
    <n v="5.8530510585305104E-2"/>
  </r>
  <r>
    <x v="19"/>
    <x v="8"/>
    <s v="VANCOUVER"/>
    <n v="1"/>
    <n v="1"/>
    <m/>
    <m/>
    <n v="0"/>
    <n v="291"/>
    <n v="280"/>
    <n v="247"/>
    <n v="0.88214285714285712"/>
    <m/>
    <n v="11"/>
    <n v="3.7800687285223365E-2"/>
    <n v="292"/>
    <n v="281"/>
    <n v="11"/>
    <n v="3.7671232876712327E-2"/>
  </r>
  <r>
    <x v="19"/>
    <x v="162"/>
    <s v="CIDADE DA PRAIA"/>
    <m/>
    <m/>
    <m/>
    <m/>
    <s v=""/>
    <n v="19061"/>
    <n v="12664"/>
    <n v="4764"/>
    <n v="0.37618445988629184"/>
    <n v="3"/>
    <n v="6394"/>
    <n v="0.33544934683384919"/>
    <n v="19061"/>
    <n v="12667"/>
    <n v="6394"/>
    <n v="0.33544934683384919"/>
  </r>
  <r>
    <x v="19"/>
    <x v="10"/>
    <s v="BEIJING"/>
    <n v="1"/>
    <n v="1"/>
    <m/>
    <m/>
    <n v="0"/>
    <n v="12693"/>
    <n v="12020"/>
    <n v="4176"/>
    <n v="0.34742096505823628"/>
    <n v="5"/>
    <n v="668"/>
    <n v="5.262743244307886E-2"/>
    <n v="12694"/>
    <n v="12026"/>
    <n v="668"/>
    <n v="5.262328659209075E-2"/>
  </r>
  <r>
    <x v="19"/>
    <x v="10"/>
    <s v="GUANGZHOU (CANTON)"/>
    <m/>
    <m/>
    <m/>
    <m/>
    <s v=""/>
    <n v="167"/>
    <n v="160"/>
    <n v="29"/>
    <n v="0.18124999999999999"/>
    <m/>
    <n v="7"/>
    <n v="4.1916167664670656E-2"/>
    <n v="167"/>
    <n v="160"/>
    <n v="7"/>
    <n v="4.1916167664670656E-2"/>
  </r>
  <r>
    <x v="19"/>
    <x v="10"/>
    <s v="SHANGHAI"/>
    <m/>
    <m/>
    <m/>
    <m/>
    <s v=""/>
    <n v="14871"/>
    <n v="14208"/>
    <n v="3003"/>
    <n v="0.21135979729729729"/>
    <n v="17"/>
    <n v="646"/>
    <n v="4.3440252841100126E-2"/>
    <n v="14871"/>
    <n v="14225"/>
    <n v="646"/>
    <n v="4.3440252841100126E-2"/>
  </r>
  <r>
    <x v="19"/>
    <x v="11"/>
    <s v="BOGOTA"/>
    <n v="1"/>
    <n v="1"/>
    <n v="1"/>
    <m/>
    <n v="0"/>
    <n v="29"/>
    <n v="21"/>
    <n v="13"/>
    <n v="0.61904761904761907"/>
    <m/>
    <n v="8"/>
    <n v="0.27586206896551724"/>
    <n v="30"/>
    <n v="22"/>
    <n v="8"/>
    <n v="0.26666666666666666"/>
  </r>
  <r>
    <x v="19"/>
    <x v="12"/>
    <s v="ZAGREB"/>
    <m/>
    <m/>
    <m/>
    <m/>
    <s v=""/>
    <n v="4"/>
    <n v="4"/>
    <n v="2"/>
    <n v="0.5"/>
    <m/>
    <n v="0"/>
    <n v="0"/>
    <n v="4"/>
    <n v="4"/>
    <s v=""/>
    <s v=""/>
  </r>
  <r>
    <x v="19"/>
    <x v="13"/>
    <s v="HAVANA"/>
    <m/>
    <m/>
    <m/>
    <m/>
    <s v=""/>
    <n v="631"/>
    <n v="566"/>
    <n v="75"/>
    <n v="0.13250883392226148"/>
    <m/>
    <n v="65"/>
    <n v="0.10301109350237718"/>
    <n v="631"/>
    <n v="566"/>
    <n v="65"/>
    <n v="0.10301109350237718"/>
  </r>
  <r>
    <x v="19"/>
    <x v="14"/>
    <s v="NICOSIA"/>
    <m/>
    <m/>
    <m/>
    <m/>
    <s v=""/>
    <n v="125"/>
    <n v="81"/>
    <n v="46"/>
    <n v="0.5679012345679012"/>
    <n v="1"/>
    <n v="43"/>
    <n v="0.34399999999999997"/>
    <n v="125"/>
    <n v="82"/>
    <n v="43"/>
    <n v="0.34399999999999997"/>
  </r>
  <r>
    <x v="19"/>
    <x v="15"/>
    <s v="CAIRO"/>
    <m/>
    <m/>
    <m/>
    <m/>
    <s v=""/>
    <n v="2500"/>
    <n v="2160"/>
    <n v="543"/>
    <n v="0.25138888888888888"/>
    <n v="14"/>
    <n v="326"/>
    <n v="0.13039999999999999"/>
    <n v="2500"/>
    <n v="2174"/>
    <n v="326"/>
    <n v="0.13039999999999999"/>
  </r>
  <r>
    <x v="19"/>
    <x v="68"/>
    <s v="MARSEILLE"/>
    <m/>
    <m/>
    <m/>
    <m/>
    <s v=""/>
    <n v="2"/>
    <n v="1"/>
    <n v="1"/>
    <n v="1"/>
    <n v="1"/>
    <n v="0"/>
    <n v="0"/>
    <n v="2"/>
    <n v="2"/>
    <s v=""/>
    <s v=""/>
  </r>
  <r>
    <x v="19"/>
    <x v="68"/>
    <s v="PARIS"/>
    <m/>
    <m/>
    <m/>
    <m/>
    <s v=""/>
    <n v="2"/>
    <n v="2"/>
    <n v="2"/>
    <n v="1"/>
    <m/>
    <n v="0"/>
    <n v="0"/>
    <n v="2"/>
    <n v="2"/>
    <s v=""/>
    <s v=""/>
  </r>
  <r>
    <x v="19"/>
    <x v="17"/>
    <s v="BERLIN"/>
    <m/>
    <m/>
    <m/>
    <m/>
    <s v=""/>
    <n v="6"/>
    <n v="4"/>
    <n v="1"/>
    <n v="0.25"/>
    <m/>
    <n v="2"/>
    <n v="0.33333333333333331"/>
    <n v="6"/>
    <n v="4"/>
    <n v="2"/>
    <n v="0.33333333333333331"/>
  </r>
  <r>
    <x v="19"/>
    <x v="17"/>
    <s v="STUTTGART"/>
    <m/>
    <m/>
    <m/>
    <m/>
    <s v=""/>
    <n v="2"/>
    <n v="1"/>
    <m/>
    <n v="0"/>
    <m/>
    <n v="1"/>
    <n v="0.5"/>
    <n v="2"/>
    <n v="1"/>
    <n v="1"/>
    <n v="0.5"/>
  </r>
  <r>
    <x v="19"/>
    <x v="69"/>
    <s v="ATHENS"/>
    <m/>
    <m/>
    <m/>
    <m/>
    <s v=""/>
    <n v="3"/>
    <n v="3"/>
    <m/>
    <n v="0"/>
    <m/>
    <m/>
    <n v="0"/>
    <n v="3"/>
    <n v="3"/>
    <s v=""/>
    <s v=""/>
  </r>
  <r>
    <x v="19"/>
    <x v="163"/>
    <s v="BISSAU"/>
    <m/>
    <m/>
    <m/>
    <m/>
    <s v=""/>
    <n v="6877"/>
    <n v="5535"/>
    <n v="2522"/>
    <n v="0.45564588979223125"/>
    <n v="5"/>
    <n v="1337"/>
    <n v="0.19441616984150065"/>
    <n v="6877"/>
    <n v="5540"/>
    <n v="1337"/>
    <n v="0.19441616984150065"/>
  </r>
  <r>
    <x v="19"/>
    <x v="70"/>
    <s v="BUDAPEST"/>
    <m/>
    <m/>
    <m/>
    <m/>
    <s v=""/>
    <n v="7"/>
    <n v="6"/>
    <n v="1"/>
    <n v="0.16666666666666666"/>
    <m/>
    <n v="1"/>
    <n v="0.14285714285714285"/>
    <n v="7"/>
    <n v="6"/>
    <n v="1"/>
    <n v="0.14285714285714285"/>
  </r>
  <r>
    <x v="19"/>
    <x v="19"/>
    <s v="GOA"/>
    <m/>
    <m/>
    <m/>
    <m/>
    <s v=""/>
    <n v="3193"/>
    <n v="2842"/>
    <n v="71"/>
    <n v="2.4982406755805771E-2"/>
    <n v="18"/>
    <n v="333"/>
    <n v="0.10429063576573755"/>
    <n v="3193"/>
    <n v="2860"/>
    <n v="333"/>
    <n v="0.10429063576573755"/>
  </r>
  <r>
    <x v="19"/>
    <x v="19"/>
    <s v="NEW DELHI"/>
    <m/>
    <m/>
    <m/>
    <m/>
    <s v=""/>
    <n v="7940"/>
    <n v="6470"/>
    <n v="2231"/>
    <n v="0.34482225656877896"/>
    <n v="4"/>
    <n v="1466"/>
    <n v="0.18463476070528967"/>
    <n v="7940"/>
    <n v="6474"/>
    <n v="1466"/>
    <n v="0.18463476070528967"/>
  </r>
  <r>
    <x v="19"/>
    <x v="20"/>
    <s v="JAKARTA"/>
    <m/>
    <m/>
    <m/>
    <m/>
    <s v=""/>
    <n v="2917"/>
    <n v="2661"/>
    <n v="1959"/>
    <n v="0.73618940248027054"/>
    <n v="2"/>
    <n v="254"/>
    <n v="8.7075762769969145E-2"/>
    <n v="2917"/>
    <n v="2663"/>
    <n v="254"/>
    <n v="8.7075762769969145E-2"/>
  </r>
  <r>
    <x v="19"/>
    <x v="21"/>
    <s v="TEHERAN"/>
    <m/>
    <m/>
    <m/>
    <m/>
    <s v=""/>
    <n v="2178"/>
    <n v="1519"/>
    <n v="397"/>
    <n v="0.26135615536537193"/>
    <n v="42"/>
    <n v="617"/>
    <n v="0.28328741965105603"/>
    <n v="2178"/>
    <n v="1561"/>
    <n v="617"/>
    <n v="0.28328741965105603"/>
  </r>
  <r>
    <x v="19"/>
    <x v="22"/>
    <s v="DUBLIN"/>
    <m/>
    <m/>
    <m/>
    <m/>
    <s v=""/>
    <n v="656"/>
    <n v="641"/>
    <n v="422"/>
    <n v="0.65834633385335417"/>
    <n v="1"/>
    <n v="14"/>
    <n v="2.1341463414634148E-2"/>
    <n v="656"/>
    <n v="642"/>
    <n v="14"/>
    <n v="2.1341463414634148E-2"/>
  </r>
  <r>
    <x v="19"/>
    <x v="23"/>
    <s v="TEL AVIV"/>
    <m/>
    <m/>
    <m/>
    <m/>
    <s v=""/>
    <n v="342"/>
    <n v="324"/>
    <n v="90"/>
    <n v="0.27777777777777779"/>
    <n v="3"/>
    <n v="15"/>
    <n v="4.3859649122807015E-2"/>
    <n v="342"/>
    <n v="327"/>
    <n v="15"/>
    <n v="4.3859649122807015E-2"/>
  </r>
  <r>
    <x v="19"/>
    <x v="71"/>
    <s v="ROME"/>
    <m/>
    <m/>
    <m/>
    <m/>
    <s v=""/>
    <n v="2"/>
    <n v="2"/>
    <n v="1"/>
    <n v="0.5"/>
    <m/>
    <n v="0"/>
    <n v="0"/>
    <n v="2"/>
    <n v="2"/>
    <s v=""/>
    <s v=""/>
  </r>
  <r>
    <x v="19"/>
    <x v="24"/>
    <s v="TOKYO"/>
    <m/>
    <m/>
    <m/>
    <m/>
    <s v=""/>
    <n v="115"/>
    <n v="113"/>
    <m/>
    <n v="0"/>
    <n v="1"/>
    <n v="1"/>
    <n v="8.6956521739130436E-3"/>
    <n v="115"/>
    <n v="114"/>
    <n v="1"/>
    <n v="8.6956521739130436E-3"/>
  </r>
  <r>
    <x v="19"/>
    <x v="164"/>
    <s v="MACAO"/>
    <m/>
    <m/>
    <m/>
    <m/>
    <s v=""/>
    <n v="557"/>
    <n v="541"/>
    <n v="61"/>
    <n v="0.11275415896487985"/>
    <m/>
    <n v="16"/>
    <n v="2.8725314183123879E-2"/>
    <n v="557"/>
    <n v="541"/>
    <n v="16"/>
    <n v="2.8725314183123879E-2"/>
  </r>
  <r>
    <x v="19"/>
    <x v="31"/>
    <s v="MEXICO CITY"/>
    <m/>
    <m/>
    <m/>
    <m/>
    <s v=""/>
    <n v="48"/>
    <n v="45"/>
    <n v="45"/>
    <n v="1"/>
    <m/>
    <n v="3"/>
    <n v="6.25E-2"/>
    <n v="48"/>
    <n v="45"/>
    <n v="3"/>
    <n v="6.25E-2"/>
  </r>
  <r>
    <x v="19"/>
    <x v="32"/>
    <s v="RABAT"/>
    <m/>
    <m/>
    <m/>
    <m/>
    <s v=""/>
    <n v="3251"/>
    <n v="2024"/>
    <n v="766"/>
    <n v="0.3784584980237154"/>
    <n v="465"/>
    <n v="762"/>
    <n v="0.23438941864041835"/>
    <n v="3251"/>
    <n v="2489"/>
    <n v="762"/>
    <n v="0.23438941864041835"/>
  </r>
  <r>
    <x v="19"/>
    <x v="105"/>
    <s v="BEIRA"/>
    <m/>
    <m/>
    <m/>
    <m/>
    <s v=""/>
    <n v="1861"/>
    <n v="1758"/>
    <n v="204"/>
    <n v="0.11604095563139932"/>
    <n v="37"/>
    <n v="66"/>
    <n v="3.5464803868887694E-2"/>
    <n v="1861"/>
    <n v="1795"/>
    <n v="66"/>
    <n v="3.5464803868887694E-2"/>
  </r>
  <r>
    <x v="19"/>
    <x v="105"/>
    <s v="MAPUTO"/>
    <m/>
    <m/>
    <m/>
    <m/>
    <s v=""/>
    <n v="8922"/>
    <n v="8339"/>
    <n v="3406"/>
    <n v="0.4084422592637007"/>
    <n v="21"/>
    <n v="562"/>
    <n v="6.2990360905626541E-2"/>
    <n v="8922"/>
    <n v="8360"/>
    <n v="562"/>
    <n v="6.2990360905626541E-2"/>
  </r>
  <r>
    <x v="19"/>
    <x v="73"/>
    <s v="THE HAGUE"/>
    <m/>
    <m/>
    <m/>
    <m/>
    <s v=""/>
    <n v="1"/>
    <n v="1"/>
    <m/>
    <n v="0"/>
    <m/>
    <n v="0"/>
    <n v="0"/>
    <n v="1"/>
    <n v="1"/>
    <s v=""/>
    <s v=""/>
  </r>
  <r>
    <x v="19"/>
    <x v="33"/>
    <s v="ABUJA"/>
    <m/>
    <m/>
    <m/>
    <m/>
    <s v=""/>
    <n v="5939"/>
    <n v="1323"/>
    <n v="61"/>
    <n v="4.6107331821617539E-2"/>
    <n v="124"/>
    <n v="4492"/>
    <n v="0.7563562889375316"/>
    <n v="5939"/>
    <n v="1447"/>
    <n v="4492"/>
    <n v="0.7563562889375316"/>
  </r>
  <r>
    <x v="19"/>
    <x v="35"/>
    <s v="ISLAMABAD"/>
    <m/>
    <m/>
    <m/>
    <m/>
    <s v=""/>
    <n v="1898"/>
    <n v="1307"/>
    <n v="78"/>
    <n v="5.9678653404743688E-2"/>
    <n v="162"/>
    <n v="429"/>
    <n v="0.22602739726027396"/>
    <n v="1898"/>
    <n v="1469"/>
    <n v="429"/>
    <n v="0.22602739726027396"/>
  </r>
  <r>
    <x v="19"/>
    <x v="74"/>
    <s v="PANAMA CITY"/>
    <m/>
    <m/>
    <m/>
    <m/>
    <s v=""/>
    <n v="8"/>
    <n v="7"/>
    <m/>
    <n v="0"/>
    <m/>
    <n v="1"/>
    <n v="0.125"/>
    <n v="8"/>
    <n v="7"/>
    <n v="1"/>
    <n v="0.125"/>
  </r>
  <r>
    <x v="19"/>
    <x v="36"/>
    <s v="LIMA"/>
    <m/>
    <m/>
    <m/>
    <m/>
    <s v=""/>
    <n v="29"/>
    <n v="29"/>
    <n v="11"/>
    <n v="0.37931034482758619"/>
    <m/>
    <n v="0"/>
    <n v="0"/>
    <n v="29"/>
    <n v="29"/>
    <s v=""/>
    <s v=""/>
  </r>
  <r>
    <x v="19"/>
    <x v="75"/>
    <s v="WARSAW"/>
    <m/>
    <m/>
    <m/>
    <m/>
    <s v=""/>
    <n v="2"/>
    <n v="1"/>
    <m/>
    <n v="0"/>
    <n v="1"/>
    <n v="0"/>
    <n v="0"/>
    <n v="2"/>
    <n v="2"/>
    <s v=""/>
    <s v=""/>
  </r>
  <r>
    <x v="19"/>
    <x v="77"/>
    <s v="DOHA"/>
    <m/>
    <m/>
    <m/>
    <m/>
    <s v=""/>
    <n v="719"/>
    <n v="618"/>
    <n v="441"/>
    <n v="0.71359223300970875"/>
    <n v="7"/>
    <n v="94"/>
    <n v="0.13073713490959665"/>
    <n v="719"/>
    <n v="625"/>
    <n v="94"/>
    <n v="0.13073713490959665"/>
  </r>
  <r>
    <x v="19"/>
    <x v="38"/>
    <s v="BUCHAREST"/>
    <m/>
    <m/>
    <m/>
    <m/>
    <s v=""/>
    <n v="37"/>
    <n v="32"/>
    <n v="4"/>
    <n v="0.125"/>
    <m/>
    <n v="5"/>
    <n v="0.13513513513513514"/>
    <n v="37"/>
    <n v="32"/>
    <n v="5"/>
    <n v="0.13513513513513514"/>
  </r>
  <r>
    <x v="19"/>
    <x v="39"/>
    <s v="MOSCOW"/>
    <m/>
    <m/>
    <m/>
    <m/>
    <s v=""/>
    <n v="26003"/>
    <n v="25357"/>
    <n v="17718"/>
    <n v="0.6987419647434634"/>
    <n v="2"/>
    <n v="644"/>
    <n v="2.4766373110794909E-2"/>
    <n v="26003"/>
    <n v="25359"/>
    <n v="644"/>
    <n v="2.4766373110794909E-2"/>
  </r>
  <r>
    <x v="19"/>
    <x v="165"/>
    <s v="SAO TOME "/>
    <m/>
    <m/>
    <m/>
    <m/>
    <s v=""/>
    <n v="3504"/>
    <n v="2940"/>
    <n v="264"/>
    <n v="8.9795918367346933E-2"/>
    <n v="10"/>
    <n v="554"/>
    <n v="0.15810502283105024"/>
    <n v="3504"/>
    <n v="2950"/>
    <n v="554"/>
    <n v="0.15810502283105024"/>
  </r>
  <r>
    <x v="19"/>
    <x v="40"/>
    <s v="RIYADH"/>
    <m/>
    <m/>
    <m/>
    <m/>
    <s v=""/>
    <n v="6509"/>
    <n v="5870"/>
    <n v="4951"/>
    <n v="0.84344122657580922"/>
    <m/>
    <n v="639"/>
    <n v="9.8171762175449373E-2"/>
    <n v="6509"/>
    <n v="5870"/>
    <n v="639"/>
    <n v="9.8171762175449373E-2"/>
  </r>
  <r>
    <x v="19"/>
    <x v="41"/>
    <s v="DAKAR"/>
    <n v="49"/>
    <n v="34"/>
    <m/>
    <n v="15"/>
    <n v="0.30612244897959184"/>
    <n v="4130"/>
    <n v="1479"/>
    <n v="502"/>
    <n v="0.33941852603110212"/>
    <m/>
    <n v="2651"/>
    <n v="0.64188861985472156"/>
    <n v="4179"/>
    <n v="1513"/>
    <n v="2666"/>
    <n v="0.63795166307729123"/>
  </r>
  <r>
    <x v="19"/>
    <x v="42"/>
    <s v="BELGRADE"/>
    <m/>
    <m/>
    <m/>
    <m/>
    <s v=""/>
    <n v="10"/>
    <n v="9"/>
    <n v="4"/>
    <n v="0.44444444444444442"/>
    <m/>
    <n v="1"/>
    <n v="0.1"/>
    <n v="10"/>
    <n v="9"/>
    <n v="1"/>
    <n v="0.1"/>
  </r>
  <r>
    <x v="19"/>
    <x v="45"/>
    <s v="CAPE TOWN"/>
    <m/>
    <m/>
    <m/>
    <m/>
    <s v=""/>
    <n v="3645"/>
    <n v="3582"/>
    <n v="1696"/>
    <n v="0.47347850362925742"/>
    <n v="7"/>
    <n v="56"/>
    <n v="1.5363511659807956E-2"/>
    <n v="3645"/>
    <n v="3589"/>
    <n v="56"/>
    <n v="1.5363511659807956E-2"/>
  </r>
  <r>
    <x v="19"/>
    <x v="45"/>
    <s v="JOHANNESBURG"/>
    <m/>
    <m/>
    <m/>
    <m/>
    <s v=""/>
    <n v="6676"/>
    <n v="6421"/>
    <n v="6336"/>
    <n v="0.98676218657529979"/>
    <n v="2"/>
    <n v="253"/>
    <n v="3.7896944278010783E-2"/>
    <n v="6676"/>
    <n v="6423"/>
    <n v="253"/>
    <n v="3.7896944278010783E-2"/>
  </r>
  <r>
    <x v="19"/>
    <x v="45"/>
    <s v="PRETORIA"/>
    <m/>
    <m/>
    <m/>
    <m/>
    <s v=""/>
    <n v="11"/>
    <n v="10"/>
    <n v="2"/>
    <n v="0.2"/>
    <m/>
    <n v="1"/>
    <n v="9.0909090909090912E-2"/>
    <n v="11"/>
    <n v="10"/>
    <n v="1"/>
    <n v="9.0909090909090912E-2"/>
  </r>
  <r>
    <x v="19"/>
    <x v="46"/>
    <s v="SEOUL"/>
    <m/>
    <m/>
    <m/>
    <m/>
    <s v=""/>
    <n v="130"/>
    <n v="127"/>
    <n v="42"/>
    <n v="0.33070866141732286"/>
    <m/>
    <n v="3"/>
    <n v="2.3076923076923078E-2"/>
    <n v="130"/>
    <n v="127"/>
    <n v="3"/>
    <n v="2.3076923076923078E-2"/>
  </r>
  <r>
    <x v="19"/>
    <x v="80"/>
    <s v="BARCELONA"/>
    <m/>
    <m/>
    <m/>
    <m/>
    <s v=""/>
    <n v="1"/>
    <n v="1"/>
    <n v="1"/>
    <n v="1"/>
    <m/>
    <n v="0"/>
    <n v="0"/>
    <n v="1"/>
    <n v="1"/>
    <s v=""/>
    <s v=""/>
  </r>
  <r>
    <x v="19"/>
    <x v="80"/>
    <s v="SEVILLA"/>
    <m/>
    <m/>
    <m/>
    <m/>
    <s v=""/>
    <n v="3"/>
    <n v="2"/>
    <n v="1"/>
    <n v="0.5"/>
    <m/>
    <n v="1"/>
    <n v="0.33333333333333331"/>
    <n v="3"/>
    <n v="2"/>
    <n v="1"/>
    <n v="0.33333333333333331"/>
  </r>
  <r>
    <x v="19"/>
    <x v="81"/>
    <s v="BERN"/>
    <m/>
    <m/>
    <m/>
    <m/>
    <s v=""/>
    <n v="1"/>
    <n v="1"/>
    <m/>
    <n v="0"/>
    <m/>
    <n v="0"/>
    <n v="0"/>
    <n v="1"/>
    <n v="1"/>
    <s v=""/>
    <s v=""/>
  </r>
  <r>
    <x v="19"/>
    <x v="49"/>
    <s v="BANGKOK"/>
    <m/>
    <m/>
    <m/>
    <m/>
    <s v=""/>
    <n v="1709"/>
    <n v="1581"/>
    <n v="905"/>
    <n v="0.57242251739405436"/>
    <n v="77"/>
    <n v="51"/>
    <n v="2.984201287302516E-2"/>
    <n v="1709"/>
    <n v="1658"/>
    <n v="51"/>
    <n v="2.984201287302516E-2"/>
  </r>
  <r>
    <x v="19"/>
    <x v="166"/>
    <s v="DILI"/>
    <n v="3"/>
    <n v="3"/>
    <m/>
    <m/>
    <n v="0"/>
    <n v="51"/>
    <n v="48"/>
    <n v="10"/>
    <n v="0.20833333333333334"/>
    <m/>
    <n v="3"/>
    <n v="5.8823529411764705E-2"/>
    <n v="54"/>
    <n v="51"/>
    <n v="3"/>
    <n v="5.5555555555555552E-2"/>
  </r>
  <r>
    <x v="19"/>
    <x v="50"/>
    <s v="TUNIS"/>
    <m/>
    <m/>
    <m/>
    <m/>
    <s v=""/>
    <n v="1447"/>
    <n v="1276"/>
    <n v="333"/>
    <n v="0.2609717868338558"/>
    <n v="4"/>
    <n v="167"/>
    <n v="0.11541119557705598"/>
    <n v="1447"/>
    <n v="1280"/>
    <n v="167"/>
    <n v="0.11541119557705598"/>
  </r>
  <r>
    <x v="19"/>
    <x v="51"/>
    <s v="ANKARA"/>
    <m/>
    <m/>
    <m/>
    <m/>
    <s v=""/>
    <n v="897"/>
    <n v="863"/>
    <n v="503"/>
    <n v="0.58285052143684823"/>
    <n v="7"/>
    <n v="27"/>
    <n v="3.0100334448160536E-2"/>
    <n v="897"/>
    <n v="870"/>
    <n v="27"/>
    <n v="3.0100334448160536E-2"/>
  </r>
  <r>
    <x v="19"/>
    <x v="52"/>
    <s v="KYIV"/>
    <m/>
    <m/>
    <m/>
    <m/>
    <s v=""/>
    <n v="621"/>
    <n v="483"/>
    <n v="267"/>
    <n v="0.55279503105590067"/>
    <m/>
    <n v="138"/>
    <n v="0.22222222222222221"/>
    <n v="621"/>
    <n v="483"/>
    <n v="138"/>
    <n v="0.22222222222222221"/>
  </r>
  <r>
    <x v="19"/>
    <x v="53"/>
    <s v="ABU DHABI"/>
    <m/>
    <m/>
    <m/>
    <m/>
    <s v=""/>
    <n v="2708"/>
    <n v="1909"/>
    <n v="984"/>
    <n v="0.51545311681508643"/>
    <n v="52"/>
    <n v="747"/>
    <n v="0.27584933530280648"/>
    <n v="2708"/>
    <n v="1961"/>
    <n v="747"/>
    <n v="0.27584933530280648"/>
  </r>
  <r>
    <x v="19"/>
    <x v="54"/>
    <s v="LONDON"/>
    <m/>
    <m/>
    <m/>
    <m/>
    <s v=""/>
    <n v="4793"/>
    <n v="4754"/>
    <n v="3434"/>
    <n v="0.72233908287757675"/>
    <n v="10"/>
    <n v="29"/>
    <n v="6.0504902983517629E-3"/>
    <n v="4793"/>
    <n v="4764"/>
    <n v="29"/>
    <n v="6.0504902983517629E-3"/>
  </r>
  <r>
    <x v="19"/>
    <x v="54"/>
    <s v="MANCHESTER"/>
    <m/>
    <m/>
    <m/>
    <m/>
    <s v=""/>
    <n v="1855"/>
    <n v="1811"/>
    <n v="890"/>
    <n v="0.49144119271120928"/>
    <n v="6"/>
    <n v="38"/>
    <n v="2.0485175202156335E-2"/>
    <n v="1855"/>
    <n v="1817"/>
    <n v="38"/>
    <n v="2.0485175202156335E-2"/>
  </r>
  <r>
    <x v="19"/>
    <x v="55"/>
    <s v="BOSTON, MA"/>
    <m/>
    <m/>
    <m/>
    <m/>
    <s v=""/>
    <n v="389"/>
    <n v="385"/>
    <n v="256"/>
    <n v="0.66493506493506493"/>
    <m/>
    <n v="4"/>
    <n v="1.0282776349614395E-2"/>
    <n v="389"/>
    <n v="385"/>
    <n v="4"/>
    <n v="1.0282776349614395E-2"/>
  </r>
  <r>
    <x v="19"/>
    <x v="55"/>
    <s v="NEW BEDFORD, MA"/>
    <m/>
    <m/>
    <m/>
    <m/>
    <s v=""/>
    <n v="211"/>
    <n v="209"/>
    <n v="11"/>
    <n v="5.2631578947368418E-2"/>
    <m/>
    <n v="2"/>
    <n v="9.4786729857819912E-3"/>
    <n v="211"/>
    <n v="209"/>
    <n v="2"/>
    <n v="9.4786729857819912E-3"/>
  </r>
  <r>
    <x v="19"/>
    <x v="55"/>
    <s v="NEW YORK, NY"/>
    <m/>
    <m/>
    <m/>
    <m/>
    <s v=""/>
    <n v="574"/>
    <n v="562"/>
    <n v="192"/>
    <n v="0.34163701067615659"/>
    <n v="1"/>
    <n v="11"/>
    <n v="1.9163763066202089E-2"/>
    <n v="574"/>
    <n v="563"/>
    <n v="11"/>
    <n v="1.9163763066202089E-2"/>
  </r>
  <r>
    <x v="19"/>
    <x v="55"/>
    <s v="NEWARK, NJ"/>
    <m/>
    <m/>
    <m/>
    <m/>
    <s v=""/>
    <n v="385"/>
    <n v="371"/>
    <n v="264"/>
    <n v="0.71159029649595684"/>
    <m/>
    <n v="14"/>
    <n v="3.6363636363636362E-2"/>
    <n v="385"/>
    <n v="371"/>
    <n v="14"/>
    <n v="3.6363636363636362E-2"/>
  </r>
  <r>
    <x v="19"/>
    <x v="55"/>
    <s v="SAN FRANCISCO, CA"/>
    <m/>
    <m/>
    <m/>
    <m/>
    <s v=""/>
    <n v="991"/>
    <n v="969"/>
    <n v="641"/>
    <n v="0.66150670794633648"/>
    <n v="1"/>
    <n v="21"/>
    <n v="2.119071644803229E-2"/>
    <n v="991"/>
    <n v="970"/>
    <n v="21"/>
    <n v="2.119071644803229E-2"/>
  </r>
  <r>
    <x v="19"/>
    <x v="55"/>
    <s v="WASHINGTON, DC"/>
    <m/>
    <m/>
    <m/>
    <m/>
    <s v=""/>
    <n v="988"/>
    <n v="969"/>
    <n v="336"/>
    <n v="0.34674922600619196"/>
    <n v="2"/>
    <n v="17"/>
    <n v="1.7206477732793522E-2"/>
    <n v="988"/>
    <n v="971"/>
    <n v="17"/>
    <n v="1.7206477732793522E-2"/>
  </r>
  <r>
    <x v="19"/>
    <x v="56"/>
    <s v="CARACAS"/>
    <m/>
    <m/>
    <m/>
    <m/>
    <s v=""/>
    <n v="12"/>
    <n v="10"/>
    <n v="4"/>
    <n v="0.4"/>
    <m/>
    <n v="2"/>
    <n v="0.16666666666666666"/>
    <n v="12"/>
    <n v="10"/>
    <n v="2"/>
    <n v="0.16666666666666666"/>
  </r>
  <r>
    <x v="19"/>
    <x v="56"/>
    <s v="VALENCIA"/>
    <m/>
    <m/>
    <m/>
    <m/>
    <s v=""/>
    <n v="15"/>
    <n v="3"/>
    <m/>
    <n v="0"/>
    <m/>
    <n v="12"/>
    <n v="0.8"/>
    <n v="15"/>
    <n v="3"/>
    <n v="12"/>
    <n v="0.8"/>
  </r>
  <r>
    <x v="19"/>
    <x v="145"/>
    <s v="HARARE"/>
    <m/>
    <m/>
    <m/>
    <m/>
    <s v=""/>
    <n v="372"/>
    <n v="357"/>
    <n v="122"/>
    <n v="0.34173669467787116"/>
    <m/>
    <n v="15"/>
    <n v="4.0322580645161289E-2"/>
    <n v="372"/>
    <n v="357"/>
    <n v="15"/>
    <n v="4.0322580645161289E-2"/>
  </r>
  <r>
    <x v="20"/>
    <x v="2"/>
    <s v="BUENOS AIRES"/>
    <m/>
    <m/>
    <m/>
    <m/>
    <s v=""/>
    <n v="1"/>
    <n v="1"/>
    <n v="1"/>
    <n v="1"/>
    <n v="0"/>
    <n v="0"/>
    <n v="0"/>
    <n v="1"/>
    <n v="1"/>
    <s v=""/>
    <s v=""/>
  </r>
  <r>
    <x v="20"/>
    <x v="3"/>
    <s v="CANBERRA"/>
    <m/>
    <m/>
    <m/>
    <m/>
    <s v=""/>
    <n v="16"/>
    <n v="16"/>
    <n v="4"/>
    <n v="0.25"/>
    <n v="0"/>
    <n v="0"/>
    <n v="0"/>
    <n v="16"/>
    <n v="16"/>
    <s v=""/>
    <s v=""/>
  </r>
  <r>
    <x v="20"/>
    <x v="86"/>
    <s v="MINSK"/>
    <m/>
    <m/>
    <m/>
    <m/>
    <s v=""/>
    <n v="3961"/>
    <n v="3956"/>
    <n v="1874"/>
    <n v="0.47371081900910011"/>
    <n v="0"/>
    <n v="5"/>
    <n v="1.2623074981065387E-3"/>
    <n v="3961"/>
    <n v="3956"/>
    <n v="5"/>
    <n v="1.2623074981065387E-3"/>
  </r>
  <r>
    <x v="20"/>
    <x v="5"/>
    <s v="SARAJEVO"/>
    <m/>
    <m/>
    <m/>
    <m/>
    <s v=""/>
    <n v="208"/>
    <n v="204"/>
    <n v="204"/>
    <n v="1"/>
    <n v="0"/>
    <n v="4"/>
    <n v="1.9230769230769232E-2"/>
    <n v="208"/>
    <n v="204"/>
    <n v="4"/>
    <n v="1.9230769230769232E-2"/>
  </r>
  <r>
    <x v="20"/>
    <x v="7"/>
    <s v="SOFIA"/>
    <m/>
    <m/>
    <m/>
    <m/>
    <s v=""/>
    <n v="36"/>
    <n v="37"/>
    <n v="25"/>
    <n v="0.67567567567567566"/>
    <n v="0"/>
    <n v="0"/>
    <n v="0"/>
    <n v="36"/>
    <n v="37"/>
    <s v=""/>
    <s v=""/>
  </r>
  <r>
    <x v="20"/>
    <x v="8"/>
    <s v="OTTAWA"/>
    <m/>
    <m/>
    <m/>
    <m/>
    <s v=""/>
    <n v="23"/>
    <n v="21"/>
    <n v="15"/>
    <n v="0.7142857142857143"/>
    <n v="0"/>
    <n v="2"/>
    <n v="8.6956521739130432E-2"/>
    <n v="23"/>
    <n v="21"/>
    <n v="2"/>
    <n v="8.6956521739130432E-2"/>
  </r>
  <r>
    <x v="20"/>
    <x v="10"/>
    <s v="BEIJING"/>
    <m/>
    <m/>
    <m/>
    <m/>
    <s v=""/>
    <n v="1598"/>
    <n v="1508"/>
    <n v="139"/>
    <n v="9.217506631299735E-2"/>
    <n v="0"/>
    <n v="90"/>
    <n v="5.6320400500625784E-2"/>
    <n v="1598"/>
    <n v="1508"/>
    <n v="90"/>
    <n v="5.6320400500625784E-2"/>
  </r>
  <r>
    <x v="20"/>
    <x v="10"/>
    <s v="SHANGHAI"/>
    <m/>
    <m/>
    <m/>
    <m/>
    <s v=""/>
    <n v="382"/>
    <n v="367"/>
    <n v="34"/>
    <n v="9.264305177111716E-2"/>
    <n v="0"/>
    <n v="15"/>
    <n v="3.9267015706806283E-2"/>
    <n v="382"/>
    <n v="367"/>
    <n v="15"/>
    <n v="3.9267015706806283E-2"/>
  </r>
  <r>
    <x v="20"/>
    <x v="12"/>
    <s v="ZAGREB"/>
    <m/>
    <m/>
    <m/>
    <m/>
    <s v=""/>
    <n v="5"/>
    <n v="5"/>
    <n v="5"/>
    <n v="1"/>
    <n v="0"/>
    <n v="0"/>
    <n v="0"/>
    <n v="5"/>
    <n v="5"/>
    <s v=""/>
    <s v=""/>
  </r>
  <r>
    <x v="20"/>
    <x v="13"/>
    <s v="HAVANA"/>
    <m/>
    <m/>
    <m/>
    <m/>
    <s v=""/>
    <n v="113"/>
    <n v="112"/>
    <n v="0"/>
    <n v="0"/>
    <n v="0"/>
    <n v="1"/>
    <n v="8.8495575221238937E-3"/>
    <n v="113"/>
    <n v="112"/>
    <n v="1"/>
    <n v="8.8495575221238937E-3"/>
  </r>
  <r>
    <x v="20"/>
    <x v="14"/>
    <s v="NICOSIA"/>
    <m/>
    <m/>
    <m/>
    <m/>
    <s v=""/>
    <n v="973"/>
    <n v="948"/>
    <n v="902"/>
    <n v="0.95147679324894519"/>
    <n v="4"/>
    <n v="21"/>
    <n v="2.1582733812949641E-2"/>
    <n v="973"/>
    <n v="952"/>
    <n v="21"/>
    <n v="2.1582733812949641E-2"/>
  </r>
  <r>
    <x v="20"/>
    <x v="66"/>
    <s v="PRAGUE"/>
    <m/>
    <m/>
    <m/>
    <m/>
    <s v=""/>
    <n v="1"/>
    <n v="1"/>
    <n v="0"/>
    <n v="0"/>
    <n v="0"/>
    <n v="0"/>
    <n v="0"/>
    <n v="1"/>
    <n v="1"/>
    <s v=""/>
    <s v=""/>
  </r>
  <r>
    <x v="20"/>
    <x v="15"/>
    <s v="CAIRO"/>
    <m/>
    <m/>
    <m/>
    <m/>
    <s v=""/>
    <n v="399"/>
    <n v="370"/>
    <n v="175"/>
    <n v="0.47297297297297297"/>
    <n v="0"/>
    <n v="29"/>
    <n v="7.2681704260651625E-2"/>
    <n v="399"/>
    <n v="370"/>
    <n v="29"/>
    <n v="7.2681704260651625E-2"/>
  </r>
  <r>
    <x v="20"/>
    <x v="68"/>
    <s v="PARIS"/>
    <m/>
    <m/>
    <m/>
    <m/>
    <s v=""/>
    <n v="2"/>
    <n v="2"/>
    <n v="2"/>
    <n v="1"/>
    <n v="0"/>
    <n v="0"/>
    <n v="0"/>
    <n v="2"/>
    <n v="2"/>
    <s v=""/>
    <s v=""/>
  </r>
  <r>
    <x v="20"/>
    <x v="19"/>
    <s v="NEW DELHI"/>
    <n v="2"/>
    <n v="0"/>
    <n v="0"/>
    <n v="2"/>
    <n v="1"/>
    <n v="804"/>
    <n v="527"/>
    <n v="175"/>
    <n v="0.33206831119544594"/>
    <n v="235"/>
    <n v="42"/>
    <n v="5.2238805970149252E-2"/>
    <n v="806"/>
    <n v="762"/>
    <n v="44"/>
    <n v="5.4590570719602979E-2"/>
  </r>
  <r>
    <x v="20"/>
    <x v="20"/>
    <s v="JAKARTA"/>
    <m/>
    <m/>
    <m/>
    <m/>
    <s v=""/>
    <n v="286"/>
    <n v="284"/>
    <n v="107"/>
    <n v="0.37676056338028169"/>
    <n v="1"/>
    <n v="1"/>
    <n v="3.4965034965034965E-3"/>
    <n v="286"/>
    <n v="285"/>
    <n v="1"/>
    <n v="3.4965034965034965E-3"/>
  </r>
  <r>
    <x v="20"/>
    <x v="21"/>
    <s v="TEHERAN"/>
    <m/>
    <m/>
    <m/>
    <m/>
    <s v=""/>
    <n v="1386"/>
    <n v="800"/>
    <n v="57"/>
    <n v="7.1249999999999994E-2"/>
    <n v="6"/>
    <n v="580"/>
    <n v="0.41847041847041849"/>
    <n v="1386"/>
    <n v="806"/>
    <n v="580"/>
    <n v="0.41847041847041849"/>
  </r>
  <r>
    <x v="20"/>
    <x v="22"/>
    <s v="DUBLIN"/>
    <m/>
    <m/>
    <m/>
    <m/>
    <s v=""/>
    <n v="40"/>
    <n v="39"/>
    <n v="8"/>
    <n v="0.20512820512820512"/>
    <n v="1"/>
    <n v="0"/>
    <n v="0"/>
    <n v="40"/>
    <n v="40"/>
    <s v=""/>
    <s v=""/>
  </r>
  <r>
    <x v="20"/>
    <x v="23"/>
    <s v="TEL AVIV"/>
    <m/>
    <m/>
    <m/>
    <m/>
    <s v=""/>
    <n v="115"/>
    <n v="111"/>
    <n v="101"/>
    <n v="0.90990990990990994"/>
    <n v="3"/>
    <n v="1"/>
    <n v="8.6956521739130436E-3"/>
    <n v="115"/>
    <n v="114"/>
    <n v="1"/>
    <n v="8.6956521739130436E-3"/>
  </r>
  <r>
    <x v="20"/>
    <x v="24"/>
    <s v="TOKYO"/>
    <m/>
    <m/>
    <m/>
    <m/>
    <s v=""/>
    <n v="13"/>
    <n v="13"/>
    <n v="3"/>
    <n v="0.23076923076923078"/>
    <n v="0"/>
    <n v="0"/>
    <n v="0"/>
    <n v="13"/>
    <n v="13"/>
    <s v=""/>
    <s v=""/>
  </r>
  <r>
    <x v="20"/>
    <x v="26"/>
    <s v="ASTANA"/>
    <m/>
    <m/>
    <m/>
    <m/>
    <s v=""/>
    <n v="551"/>
    <n v="543"/>
    <n v="195"/>
    <n v="0.35911602209944754"/>
    <n v="0"/>
    <n v="8"/>
    <n v="1.4519056261343012E-2"/>
    <n v="551"/>
    <n v="543"/>
    <n v="8"/>
    <n v="1.4519056261343012E-2"/>
  </r>
  <r>
    <x v="20"/>
    <x v="27"/>
    <s v="NAIROBI"/>
    <m/>
    <m/>
    <m/>
    <m/>
    <s v=""/>
    <n v="132"/>
    <n v="109"/>
    <n v="20"/>
    <n v="0.1834862385321101"/>
    <n v="2"/>
    <n v="21"/>
    <n v="0.15909090909090909"/>
    <n v="132"/>
    <n v="111"/>
    <n v="21"/>
    <n v="0.15909090909090909"/>
  </r>
  <r>
    <x v="20"/>
    <x v="103"/>
    <s v="PRISTINA"/>
    <m/>
    <m/>
    <m/>
    <m/>
    <s v=""/>
    <n v="183"/>
    <n v="8"/>
    <n v="8"/>
    <n v="1"/>
    <n v="138"/>
    <n v="37"/>
    <n v="0.20218579234972678"/>
    <n v="183"/>
    <n v="146"/>
    <n v="37"/>
    <n v="0.20218579234972678"/>
  </r>
  <r>
    <x v="20"/>
    <x v="28"/>
    <s v="KUWAIT"/>
    <m/>
    <m/>
    <m/>
    <m/>
    <s v=""/>
    <n v="818"/>
    <n v="805"/>
    <n v="802"/>
    <n v="0.99627329192546588"/>
    <n v="0"/>
    <n v="13"/>
    <n v="1.5892420537897311E-2"/>
    <n v="818"/>
    <n v="805"/>
    <n v="13"/>
    <n v="1.5892420537897311E-2"/>
  </r>
  <r>
    <x v="20"/>
    <x v="29"/>
    <s v="BEIRUT"/>
    <m/>
    <m/>
    <m/>
    <m/>
    <s v=""/>
    <n v="300"/>
    <n v="274"/>
    <n v="227"/>
    <n v="0.82846715328467158"/>
    <n v="24"/>
    <n v="2"/>
    <n v="6.6666666666666671E-3"/>
    <n v="300"/>
    <n v="298"/>
    <n v="2"/>
    <n v="6.6666666666666671E-3"/>
  </r>
  <r>
    <x v="20"/>
    <x v="31"/>
    <s v="MEXICO CITY"/>
    <m/>
    <m/>
    <m/>
    <m/>
    <s v=""/>
    <n v="4"/>
    <n v="4"/>
    <n v="1"/>
    <n v="0.25"/>
    <n v="0"/>
    <n v="0"/>
    <n v="0"/>
    <n v="4"/>
    <n v="4"/>
    <s v=""/>
    <s v=""/>
  </r>
  <r>
    <x v="20"/>
    <x v="34"/>
    <s v="SKOPJE"/>
    <m/>
    <m/>
    <m/>
    <m/>
    <s v=""/>
    <n v="4"/>
    <n v="4"/>
    <n v="4"/>
    <n v="1"/>
    <n v="0"/>
    <n v="0"/>
    <n v="0"/>
    <n v="4"/>
    <n v="4"/>
    <s v=""/>
    <s v=""/>
  </r>
  <r>
    <x v="20"/>
    <x v="75"/>
    <s v="WARSAW"/>
    <m/>
    <m/>
    <m/>
    <m/>
    <s v=""/>
    <n v="1"/>
    <n v="1"/>
    <n v="1"/>
    <n v="1"/>
    <n v="0"/>
    <n v="0"/>
    <n v="0"/>
    <n v="1"/>
    <n v="1"/>
    <s v=""/>
    <s v=""/>
  </r>
  <r>
    <x v="20"/>
    <x v="38"/>
    <s v="BUCHAREST"/>
    <m/>
    <m/>
    <m/>
    <m/>
    <s v=""/>
    <n v="64"/>
    <n v="63"/>
    <n v="51"/>
    <n v="0.80952380952380953"/>
    <n v="1"/>
    <n v="0"/>
    <n v="0"/>
    <n v="64"/>
    <n v="64"/>
    <s v=""/>
    <s v=""/>
  </r>
  <r>
    <x v="20"/>
    <x v="39"/>
    <s v="MOSCOW"/>
    <n v="8"/>
    <m/>
    <m/>
    <n v="8"/>
    <n v="1"/>
    <n v="7331"/>
    <n v="7296"/>
    <n v="6664"/>
    <n v="0.91337719298245612"/>
    <n v="5"/>
    <n v="30"/>
    <n v="4.092211158095758E-3"/>
    <n v="7339"/>
    <n v="7301"/>
    <n v="38"/>
    <n v="5.1778171412999044E-3"/>
  </r>
  <r>
    <x v="20"/>
    <x v="39"/>
    <s v="ST. PETERSBURG"/>
    <m/>
    <m/>
    <m/>
    <m/>
    <s v=""/>
    <n v="2182"/>
    <n v="2154"/>
    <n v="2034"/>
    <n v="0.94428969359331472"/>
    <n v="1"/>
    <n v="27"/>
    <n v="1.237396883593034E-2"/>
    <n v="2182"/>
    <n v="2155"/>
    <n v="27"/>
    <n v="1.237396883593034E-2"/>
  </r>
  <r>
    <x v="20"/>
    <x v="42"/>
    <s v="BELGRADE"/>
    <m/>
    <m/>
    <m/>
    <m/>
    <s v=""/>
    <n v="59"/>
    <n v="46"/>
    <n v="35"/>
    <n v="0.76086956521739135"/>
    <n v="0"/>
    <n v="13"/>
    <n v="0.22033898305084745"/>
    <n v="59"/>
    <n v="46"/>
    <n v="13"/>
    <n v="0.22033898305084745"/>
  </r>
  <r>
    <x v="20"/>
    <x v="45"/>
    <s v="PRETORIA"/>
    <m/>
    <m/>
    <m/>
    <m/>
    <s v=""/>
    <n v="327"/>
    <n v="323"/>
    <n v="68"/>
    <n v="0.21052631578947367"/>
    <n v="0"/>
    <n v="4"/>
    <n v="1.2232415902140673E-2"/>
    <n v="327"/>
    <n v="323"/>
    <n v="4"/>
    <n v="1.2232415902140673E-2"/>
  </r>
  <r>
    <x v="20"/>
    <x v="46"/>
    <s v="SEOUL"/>
    <m/>
    <m/>
    <m/>
    <m/>
    <s v=""/>
    <n v="21"/>
    <n v="20"/>
    <n v="4"/>
    <n v="0.2"/>
    <n v="0"/>
    <n v="1"/>
    <n v="4.7619047619047616E-2"/>
    <n v="21"/>
    <n v="20"/>
    <n v="1"/>
    <n v="4.7619047619047616E-2"/>
  </r>
  <r>
    <x v="20"/>
    <x v="48"/>
    <s v="TAIPEI"/>
    <m/>
    <m/>
    <m/>
    <m/>
    <s v=""/>
    <n v="5"/>
    <n v="5"/>
    <n v="2"/>
    <n v="0.4"/>
    <n v="0"/>
    <n v="0"/>
    <n v="0"/>
    <n v="5"/>
    <n v="5"/>
    <s v=""/>
    <s v=""/>
  </r>
  <r>
    <x v="20"/>
    <x v="49"/>
    <s v="BANGKOK"/>
    <m/>
    <m/>
    <m/>
    <m/>
    <s v=""/>
    <n v="240"/>
    <n v="239"/>
    <n v="40"/>
    <n v="0.16736401673640167"/>
    <n v="1"/>
    <n v="0"/>
    <n v="0"/>
    <n v="240"/>
    <n v="240"/>
    <s v=""/>
    <s v=""/>
  </r>
  <r>
    <x v="20"/>
    <x v="51"/>
    <s v="ANKARA"/>
    <m/>
    <m/>
    <m/>
    <m/>
    <s v=""/>
    <n v="334"/>
    <n v="303"/>
    <n v="195"/>
    <n v="0.64356435643564358"/>
    <n v="0"/>
    <n v="31"/>
    <n v="9.2814371257485026E-2"/>
    <n v="334"/>
    <n v="303"/>
    <n v="31"/>
    <n v="9.2814371257485026E-2"/>
  </r>
  <r>
    <x v="20"/>
    <x v="51"/>
    <s v="ISTANBUL"/>
    <m/>
    <m/>
    <m/>
    <m/>
    <s v=""/>
    <n v="1114"/>
    <n v="1060"/>
    <n v="633"/>
    <n v="0.59716981132075475"/>
    <n v="0"/>
    <n v="54"/>
    <n v="4.8473967684021541E-2"/>
    <n v="1114"/>
    <n v="1060"/>
    <n v="54"/>
    <n v="4.8473967684021541E-2"/>
  </r>
  <r>
    <x v="20"/>
    <x v="52"/>
    <s v="KYIV"/>
    <m/>
    <m/>
    <m/>
    <m/>
    <s v=""/>
    <n v="573"/>
    <n v="569"/>
    <n v="382"/>
    <n v="0.67135325131810197"/>
    <n v="0"/>
    <n v="4"/>
    <n v="6.9808027923211171E-3"/>
    <n v="573"/>
    <n v="569"/>
    <n v="4"/>
    <n v="6.9808027923211171E-3"/>
  </r>
  <r>
    <x v="20"/>
    <x v="52"/>
    <s v="UZHHOROD"/>
    <m/>
    <m/>
    <m/>
    <m/>
    <s v=""/>
    <n v="1145"/>
    <n v="1121"/>
    <n v="1040"/>
    <n v="0.92774308652988402"/>
    <n v="0"/>
    <n v="24"/>
    <n v="2.0960698689956331E-2"/>
    <n v="1145"/>
    <n v="1121"/>
    <n v="24"/>
    <n v="2.0960698689956331E-2"/>
  </r>
  <r>
    <x v="20"/>
    <x v="54"/>
    <s v="LONDON"/>
    <m/>
    <m/>
    <m/>
    <m/>
    <s v=""/>
    <n v="382"/>
    <n v="362"/>
    <n v="246"/>
    <n v="0.6795580110497238"/>
    <n v="5"/>
    <n v="15"/>
    <n v="3.9267015706806283E-2"/>
    <n v="382"/>
    <n v="367"/>
    <n v="15"/>
    <n v="3.9267015706806283E-2"/>
  </r>
  <r>
    <x v="20"/>
    <x v="55"/>
    <s v="NEW YORK, NY"/>
    <m/>
    <m/>
    <m/>
    <m/>
    <s v=""/>
    <n v="42"/>
    <n v="42"/>
    <n v="27"/>
    <n v="0.6428571428571429"/>
    <n v="0"/>
    <n v="0"/>
    <n v="0"/>
    <n v="42"/>
    <n v="42"/>
    <s v=""/>
    <s v=""/>
  </r>
  <r>
    <x v="20"/>
    <x v="55"/>
    <s v="WASHINGTON, DC"/>
    <m/>
    <m/>
    <m/>
    <m/>
    <s v=""/>
    <n v="51"/>
    <n v="51"/>
    <n v="43"/>
    <n v="0.84313725490196079"/>
    <n v="0"/>
    <n v="0"/>
    <n v="0"/>
    <n v="51"/>
    <n v="51"/>
    <s v=""/>
    <s v=""/>
  </r>
  <r>
    <x v="20"/>
    <x v="94"/>
    <s v="TASHKENT"/>
    <m/>
    <m/>
    <m/>
    <m/>
    <s v=""/>
    <n v="309"/>
    <n v="264"/>
    <n v="35"/>
    <n v="0.13257575757575757"/>
    <n v="20"/>
    <n v="25"/>
    <n v="8.0906148867313912E-2"/>
    <n v="309"/>
    <n v="284"/>
    <n v="25"/>
    <n v="8.0906148867313912E-2"/>
  </r>
  <r>
    <x v="20"/>
    <x v="57"/>
    <s v="HANOI"/>
    <m/>
    <m/>
    <m/>
    <m/>
    <s v=""/>
    <n v="263"/>
    <n v="242"/>
    <n v="22"/>
    <n v="9.0909090909090912E-2"/>
    <n v="3"/>
    <n v="18"/>
    <n v="6.8441064638783272E-2"/>
    <n v="263"/>
    <n v="245"/>
    <n v="18"/>
    <n v="6.8441064638783272E-2"/>
  </r>
  <r>
    <x v="21"/>
    <x v="0"/>
    <s v="TIRANA"/>
    <m/>
    <m/>
    <m/>
    <m/>
    <s v=""/>
    <n v="27"/>
    <n v="11"/>
    <n v="10"/>
    <n v="0.90909090909090906"/>
    <n v="15"/>
    <n v="1"/>
    <n v="3.7037037037037035E-2"/>
    <n v="27"/>
    <n v="26"/>
    <n v="1"/>
    <n v="3.7037037037037035E-2"/>
  </r>
  <r>
    <x v="21"/>
    <x v="2"/>
    <s v="BUENOS AIRES"/>
    <m/>
    <m/>
    <m/>
    <m/>
    <s v=""/>
    <n v="3"/>
    <m/>
    <m/>
    <s v=""/>
    <m/>
    <n v="3"/>
    <n v="1"/>
    <n v="3"/>
    <s v=""/>
    <n v="3"/>
    <n v="1"/>
  </r>
  <r>
    <x v="21"/>
    <x v="3"/>
    <s v="CANBERRA"/>
    <m/>
    <m/>
    <m/>
    <m/>
    <s v=""/>
    <n v="34"/>
    <n v="34"/>
    <n v="30"/>
    <n v="0.88235294117647056"/>
    <m/>
    <m/>
    <n v="0"/>
    <n v="34"/>
    <n v="34"/>
    <s v=""/>
    <s v=""/>
  </r>
  <r>
    <x v="21"/>
    <x v="5"/>
    <s v="BANJA LUKA"/>
    <m/>
    <m/>
    <m/>
    <m/>
    <s v=""/>
    <n v="8"/>
    <n v="6"/>
    <n v="6"/>
    <n v="1"/>
    <n v="1"/>
    <n v="1"/>
    <n v="0.125"/>
    <n v="8"/>
    <n v="7"/>
    <n v="1"/>
    <n v="0.125"/>
  </r>
  <r>
    <x v="21"/>
    <x v="5"/>
    <s v="SARAJEVO"/>
    <m/>
    <m/>
    <m/>
    <m/>
    <s v=""/>
    <n v="56"/>
    <n v="46"/>
    <n v="46"/>
    <n v="1"/>
    <n v="2"/>
    <n v="8"/>
    <n v="0.14285714285714285"/>
    <n v="56"/>
    <n v="48"/>
    <n v="8"/>
    <n v="0.14285714285714285"/>
  </r>
  <r>
    <x v="21"/>
    <x v="7"/>
    <s v="SOFIA"/>
    <m/>
    <m/>
    <m/>
    <m/>
    <s v=""/>
    <n v="6"/>
    <n v="6"/>
    <n v="6"/>
    <n v="1"/>
    <m/>
    <m/>
    <n v="0"/>
    <n v="6"/>
    <n v="6"/>
    <s v=""/>
    <s v=""/>
  </r>
  <r>
    <x v="21"/>
    <x v="8"/>
    <s v="OTTAWA"/>
    <m/>
    <m/>
    <m/>
    <m/>
    <s v=""/>
    <n v="20"/>
    <n v="13"/>
    <n v="13"/>
    <n v="1"/>
    <n v="5"/>
    <n v="2"/>
    <n v="0.1"/>
    <n v="20"/>
    <n v="18"/>
    <n v="2"/>
    <n v="0.1"/>
  </r>
  <r>
    <x v="21"/>
    <x v="10"/>
    <s v="BEIJING"/>
    <m/>
    <m/>
    <m/>
    <m/>
    <s v=""/>
    <n v="3879"/>
    <n v="3632"/>
    <n v="2536"/>
    <n v="0.69823788546255505"/>
    <n v="3"/>
    <n v="244"/>
    <n v="6.2902810002577983E-2"/>
    <n v="3879"/>
    <n v="3635"/>
    <n v="244"/>
    <n v="6.2902810002577983E-2"/>
  </r>
  <r>
    <x v="21"/>
    <x v="12"/>
    <s v="ZAGREB"/>
    <m/>
    <m/>
    <m/>
    <m/>
    <s v=""/>
    <n v="336"/>
    <n v="268"/>
    <n v="257"/>
    <n v="0.95895522388059706"/>
    <n v="63"/>
    <n v="5"/>
    <n v="1.488095238095238E-2"/>
    <n v="336"/>
    <n v="331"/>
    <n v="5"/>
    <n v="1.488095238095238E-2"/>
  </r>
  <r>
    <x v="21"/>
    <x v="15"/>
    <s v="CAIRO"/>
    <m/>
    <m/>
    <m/>
    <m/>
    <s v=""/>
    <n v="540"/>
    <n v="411"/>
    <n v="411"/>
    <n v="1"/>
    <n v="3"/>
    <n v="126"/>
    <n v="0.23333333333333334"/>
    <n v="540"/>
    <n v="414"/>
    <n v="126"/>
    <n v="0.23333333333333334"/>
  </r>
  <r>
    <x v="21"/>
    <x v="68"/>
    <s v="PARIS"/>
    <m/>
    <m/>
    <m/>
    <m/>
    <s v=""/>
    <n v="4"/>
    <m/>
    <m/>
    <s v=""/>
    <n v="4"/>
    <m/>
    <n v="0"/>
    <n v="4"/>
    <n v="4"/>
    <s v=""/>
    <s v=""/>
  </r>
  <r>
    <x v="21"/>
    <x v="19"/>
    <s v="NEW DELHI"/>
    <m/>
    <m/>
    <m/>
    <m/>
    <s v=""/>
    <n v="2630"/>
    <n v="2117"/>
    <n v="2056"/>
    <n v="0.97118564005668395"/>
    <n v="15"/>
    <n v="498"/>
    <n v="0.18935361216730037"/>
    <n v="2630"/>
    <n v="2132"/>
    <n v="498"/>
    <n v="0.18935361216730037"/>
  </r>
  <r>
    <x v="21"/>
    <x v="21"/>
    <s v="TEHERAN"/>
    <m/>
    <m/>
    <m/>
    <m/>
    <s v=""/>
    <n v="280"/>
    <n v="197"/>
    <n v="92"/>
    <n v="0.46700507614213199"/>
    <m/>
    <n v="83"/>
    <n v="0.29642857142857143"/>
    <n v="280"/>
    <n v="197"/>
    <n v="83"/>
    <n v="0.29642857142857143"/>
  </r>
  <r>
    <x v="21"/>
    <x v="23"/>
    <s v="TEL AVIV"/>
    <m/>
    <m/>
    <m/>
    <m/>
    <s v=""/>
    <n v="108"/>
    <n v="74"/>
    <n v="73"/>
    <n v="0.98648648648648651"/>
    <n v="32"/>
    <n v="2"/>
    <n v="1.8518518518518517E-2"/>
    <n v="108"/>
    <n v="106"/>
    <n v="2"/>
    <n v="1.8518518518518517E-2"/>
  </r>
  <r>
    <x v="21"/>
    <x v="24"/>
    <s v="TOKYO"/>
    <m/>
    <m/>
    <m/>
    <m/>
    <s v=""/>
    <n v="43"/>
    <n v="41"/>
    <n v="23"/>
    <n v="0.56097560975609762"/>
    <m/>
    <n v="2"/>
    <n v="4.6511627906976744E-2"/>
    <n v="43"/>
    <n v="41"/>
    <n v="2"/>
    <n v="4.6511627906976744E-2"/>
  </r>
  <r>
    <x v="21"/>
    <x v="103"/>
    <s v="PRISTINA"/>
    <m/>
    <m/>
    <m/>
    <m/>
    <s v=""/>
    <n v="4692"/>
    <n v="50"/>
    <n v="43"/>
    <n v="0.86"/>
    <n v="3371"/>
    <n v="1271"/>
    <n v="0.27088661551577153"/>
    <n v="4692"/>
    <n v="3421"/>
    <n v="1271"/>
    <n v="0.27088661551577153"/>
  </r>
  <r>
    <x v="21"/>
    <x v="151"/>
    <s v="PODGORICA"/>
    <m/>
    <m/>
    <m/>
    <m/>
    <s v=""/>
    <n v="604"/>
    <n v="564"/>
    <n v="557"/>
    <n v="0.98758865248226946"/>
    <n v="30"/>
    <n v="10"/>
    <n v="1.6556291390728478E-2"/>
    <n v="604"/>
    <n v="594"/>
    <n v="10"/>
    <n v="1.6556291390728478E-2"/>
  </r>
  <r>
    <x v="21"/>
    <x v="34"/>
    <s v="SKOPJE"/>
    <m/>
    <m/>
    <m/>
    <m/>
    <s v=""/>
    <n v="32"/>
    <n v="29"/>
    <n v="29"/>
    <n v="1"/>
    <n v="2"/>
    <n v="1"/>
    <n v="3.125E-2"/>
    <n v="32"/>
    <n v="31"/>
    <n v="1"/>
    <n v="3.125E-2"/>
  </r>
  <r>
    <x v="21"/>
    <x v="39"/>
    <s v="MOSCOW"/>
    <m/>
    <m/>
    <m/>
    <m/>
    <s v=""/>
    <n v="10696"/>
    <n v="10539"/>
    <n v="10187"/>
    <n v="0.96660024670272326"/>
    <n v="5"/>
    <n v="152"/>
    <n v="1.4210919970082274E-2"/>
    <n v="10696"/>
    <n v="10544"/>
    <n v="152"/>
    <n v="1.4210919970082274E-2"/>
  </r>
  <r>
    <x v="21"/>
    <x v="42"/>
    <s v="BELGRADE"/>
    <m/>
    <m/>
    <m/>
    <m/>
    <s v=""/>
    <n v="656"/>
    <n v="602"/>
    <n v="561"/>
    <n v="0.93189368770764125"/>
    <n v="30"/>
    <n v="24"/>
    <n v="3.6585365853658534E-2"/>
    <n v="656"/>
    <n v="632"/>
    <n v="24"/>
    <n v="3.6585365853658534E-2"/>
  </r>
  <r>
    <x v="21"/>
    <x v="51"/>
    <s v="ANKARA"/>
    <m/>
    <m/>
    <m/>
    <m/>
    <s v=""/>
    <n v="1095"/>
    <n v="906"/>
    <n v="846"/>
    <n v="0.93377483443708609"/>
    <m/>
    <n v="189"/>
    <n v="0.17260273972602741"/>
    <n v="1095"/>
    <n v="906"/>
    <n v="189"/>
    <n v="0.17260273972602741"/>
  </r>
  <r>
    <x v="21"/>
    <x v="52"/>
    <s v="KYIV"/>
    <m/>
    <m/>
    <m/>
    <m/>
    <s v=""/>
    <n v="251"/>
    <n v="240"/>
    <n v="235"/>
    <n v="0.97916666666666663"/>
    <n v="3"/>
    <n v="8"/>
    <n v="3.1872509960159362E-2"/>
    <n v="251"/>
    <n v="243"/>
    <n v="8"/>
    <n v="3.1872509960159362E-2"/>
  </r>
  <r>
    <x v="21"/>
    <x v="54"/>
    <s v="LONDON"/>
    <m/>
    <m/>
    <m/>
    <m/>
    <s v=""/>
    <n v="244"/>
    <n v="230"/>
    <n v="215"/>
    <n v="0.93478260869565222"/>
    <n v="13"/>
    <n v="1"/>
    <n v="4.0983606557377051E-3"/>
    <n v="244"/>
    <n v="243"/>
    <n v="1"/>
    <n v="4.0983606557377051E-3"/>
  </r>
  <r>
    <x v="21"/>
    <x v="55"/>
    <s v="CLEVELAND, OH"/>
    <m/>
    <m/>
    <m/>
    <m/>
    <s v=""/>
    <n v="55"/>
    <n v="55"/>
    <n v="53"/>
    <n v="0.96363636363636362"/>
    <m/>
    <m/>
    <n v="0"/>
    <n v="55"/>
    <n v="55"/>
    <s v=""/>
    <s v=""/>
  </r>
  <r>
    <x v="21"/>
    <x v="55"/>
    <s v="WASHINGTON, DC"/>
    <m/>
    <m/>
    <m/>
    <m/>
    <s v=""/>
    <n v="104"/>
    <n v="100"/>
    <n v="100"/>
    <n v="1"/>
    <n v="3"/>
    <n v="1"/>
    <n v="9.6153846153846159E-3"/>
    <n v="104"/>
    <n v="103"/>
    <n v="1"/>
    <n v="9.6153846153846159E-3"/>
  </r>
  <r>
    <x v="22"/>
    <x v="84"/>
    <s v="KABUL"/>
    <n v="1"/>
    <n v="1"/>
    <m/>
    <m/>
    <n v="0"/>
    <n v="60"/>
    <n v="4"/>
    <n v="3"/>
    <n v="0.75"/>
    <n v="50"/>
    <n v="4"/>
    <n v="6.6666666666666666E-2"/>
    <n v="61"/>
    <n v="55"/>
    <n v="4"/>
    <n v="6.5573770491803282E-2"/>
  </r>
  <r>
    <x v="22"/>
    <x v="0"/>
    <s v="TIRANA"/>
    <n v="1"/>
    <n v="1"/>
    <m/>
    <m/>
    <n v="0"/>
    <n v="103"/>
    <n v="83"/>
    <n v="11"/>
    <n v="0.13253012048192772"/>
    <n v="7"/>
    <n v="9"/>
    <n v="8.7378640776699032E-2"/>
    <n v="104"/>
    <n v="91"/>
    <n v="9"/>
    <n v="8.6538461538461536E-2"/>
  </r>
  <r>
    <x v="22"/>
    <x v="1"/>
    <s v="ALGIERS"/>
    <m/>
    <m/>
    <m/>
    <m/>
    <s v=""/>
    <n v="59479"/>
    <n v="40439"/>
    <n v="16809"/>
    <n v="0.41566309750488389"/>
    <n v="244"/>
    <n v="16739"/>
    <n v="0.28142705828948034"/>
    <n v="59479"/>
    <n v="40683"/>
    <n v="16739"/>
    <n v="0.28142705828948034"/>
  </r>
  <r>
    <x v="22"/>
    <x v="1"/>
    <s v="ORAN"/>
    <m/>
    <m/>
    <m/>
    <m/>
    <s v=""/>
    <n v="44327"/>
    <n v="27630"/>
    <n v="13314"/>
    <n v="0.48186753528773074"/>
    <n v="126"/>
    <n v="13831"/>
    <n v="0.3120220181830487"/>
    <n v="44327"/>
    <n v="27756"/>
    <n v="13831"/>
    <n v="0.3120220181830487"/>
  </r>
  <r>
    <x v="22"/>
    <x v="167"/>
    <s v="ANDORRA LA VELLA"/>
    <m/>
    <m/>
    <m/>
    <m/>
    <s v=""/>
    <n v="138"/>
    <n v="136"/>
    <n v="111"/>
    <n v="0.81617647058823528"/>
    <m/>
    <m/>
    <n v="0"/>
    <n v="138"/>
    <n v="136"/>
    <s v=""/>
    <s v=""/>
  </r>
  <r>
    <x v="22"/>
    <x v="58"/>
    <s v="LUANDA"/>
    <m/>
    <m/>
    <m/>
    <m/>
    <s v=""/>
    <n v="3720"/>
    <n v="2071"/>
    <n v="209"/>
    <n v="0.10091743119266056"/>
    <m/>
    <n v="1565"/>
    <n v="0.42069892473118281"/>
    <n v="3720"/>
    <n v="2071"/>
    <n v="1565"/>
    <n v="0.42069892473118281"/>
  </r>
  <r>
    <x v="22"/>
    <x v="2"/>
    <s v="BAHIA BLANCA"/>
    <m/>
    <m/>
    <m/>
    <m/>
    <s v=""/>
    <n v="9"/>
    <n v="9"/>
    <m/>
    <n v="0"/>
    <m/>
    <m/>
    <n v="0"/>
    <n v="9"/>
    <n v="9"/>
    <s v=""/>
    <s v=""/>
  </r>
  <r>
    <x v="22"/>
    <x v="2"/>
    <s v="BUENOS AIRES"/>
    <n v="1"/>
    <n v="1"/>
    <m/>
    <m/>
    <n v="0"/>
    <n v="540"/>
    <n v="465"/>
    <n v="19"/>
    <n v="4.0860215053763443E-2"/>
    <m/>
    <n v="46"/>
    <n v="8.5185185185185183E-2"/>
    <n v="541"/>
    <n v="466"/>
    <n v="46"/>
    <n v="8.5027726432532341E-2"/>
  </r>
  <r>
    <x v="22"/>
    <x v="2"/>
    <s v="CORDOBA"/>
    <m/>
    <m/>
    <m/>
    <m/>
    <s v=""/>
    <n v="35"/>
    <n v="35"/>
    <m/>
    <n v="0"/>
    <m/>
    <m/>
    <n v="0"/>
    <n v="35"/>
    <n v="35"/>
    <s v=""/>
    <s v=""/>
  </r>
  <r>
    <x v="22"/>
    <x v="2"/>
    <s v="MENDOZA"/>
    <m/>
    <m/>
    <m/>
    <m/>
    <s v=""/>
    <n v="13"/>
    <n v="10"/>
    <m/>
    <n v="0"/>
    <m/>
    <m/>
    <n v="0"/>
    <n v="13"/>
    <n v="10"/>
    <s v=""/>
    <s v=""/>
  </r>
  <r>
    <x v="22"/>
    <x v="2"/>
    <s v="ROSARIO (Santa Fé)"/>
    <m/>
    <m/>
    <m/>
    <m/>
    <s v=""/>
    <n v="18"/>
    <n v="18"/>
    <m/>
    <n v="0"/>
    <m/>
    <m/>
    <n v="0"/>
    <n v="18"/>
    <n v="18"/>
    <s v=""/>
    <s v=""/>
  </r>
  <r>
    <x v="22"/>
    <x v="3"/>
    <s v="CANBERRA"/>
    <m/>
    <m/>
    <m/>
    <m/>
    <s v=""/>
    <n v="56"/>
    <n v="60"/>
    <n v="1"/>
    <n v="1.6666666666666666E-2"/>
    <m/>
    <m/>
    <n v="0"/>
    <n v="56"/>
    <n v="60"/>
    <s v=""/>
    <s v=""/>
  </r>
  <r>
    <x v="22"/>
    <x v="3"/>
    <s v="MELBOURNE"/>
    <m/>
    <m/>
    <m/>
    <m/>
    <s v=""/>
    <n v="837"/>
    <n v="899"/>
    <n v="3"/>
    <n v="3.3370411568409346E-3"/>
    <n v="1"/>
    <n v="9"/>
    <n v="1.0752688172043012E-2"/>
    <n v="837"/>
    <n v="900"/>
    <n v="9"/>
    <n v="1.0752688172043012E-2"/>
  </r>
  <r>
    <x v="22"/>
    <x v="3"/>
    <s v="SYDNEY"/>
    <m/>
    <m/>
    <m/>
    <m/>
    <s v=""/>
    <n v="493"/>
    <n v="491"/>
    <m/>
    <n v="0"/>
    <m/>
    <m/>
    <n v="0"/>
    <n v="493"/>
    <n v="491"/>
    <s v=""/>
    <s v=""/>
  </r>
  <r>
    <x v="22"/>
    <x v="59"/>
    <s v="VIENNA"/>
    <m/>
    <m/>
    <m/>
    <m/>
    <s v=""/>
    <n v="2"/>
    <n v="1"/>
    <m/>
    <n v="0"/>
    <m/>
    <m/>
    <n v="0"/>
    <n v="2"/>
    <n v="1"/>
    <s v=""/>
    <s v=""/>
  </r>
  <r>
    <x v="22"/>
    <x v="96"/>
    <s v="DHAKA"/>
    <n v="5"/>
    <n v="1"/>
    <m/>
    <n v="4"/>
    <n v="0.8"/>
    <n v="2217"/>
    <n v="1363"/>
    <n v="118"/>
    <n v="8.6573734409391048E-2"/>
    <n v="5"/>
    <n v="737"/>
    <n v="0.33243121335137571"/>
    <n v="2222"/>
    <n v="1369"/>
    <n v="741"/>
    <n v="0.33348334833483351"/>
  </r>
  <r>
    <x v="22"/>
    <x v="60"/>
    <s v="BRUSSELS"/>
    <m/>
    <m/>
    <m/>
    <m/>
    <s v=""/>
    <n v="17"/>
    <n v="16"/>
    <m/>
    <n v="0"/>
    <n v="1"/>
    <m/>
    <n v="0"/>
    <n v="17"/>
    <n v="17"/>
    <s v=""/>
    <s v=""/>
  </r>
  <r>
    <x v="22"/>
    <x v="110"/>
    <s v="LA PAZ"/>
    <m/>
    <m/>
    <m/>
    <m/>
    <s v=""/>
    <n v="11145"/>
    <n v="8384"/>
    <n v="626"/>
    <n v="7.4666030534351141E-2"/>
    <m/>
    <n v="2395"/>
    <n v="0.2148945715567519"/>
    <n v="11145"/>
    <n v="8384"/>
    <n v="2395"/>
    <n v="0.2148945715567519"/>
  </r>
  <r>
    <x v="22"/>
    <x v="110"/>
    <s v="SANTA CRUZ DE LA SIERRA"/>
    <n v="6"/>
    <n v="6"/>
    <m/>
    <m/>
    <n v="0"/>
    <n v="8033"/>
    <n v="5243"/>
    <n v="277"/>
    <n v="5.2832347892428001E-2"/>
    <m/>
    <n v="2229"/>
    <n v="0.27748039337731856"/>
    <n v="8039"/>
    <n v="5249"/>
    <n v="2229"/>
    <n v="0.27727329269809675"/>
  </r>
  <r>
    <x v="22"/>
    <x v="5"/>
    <s v="SARAJEVO"/>
    <m/>
    <m/>
    <m/>
    <m/>
    <s v=""/>
    <n v="24"/>
    <n v="24"/>
    <n v="3"/>
    <n v="0.125"/>
    <m/>
    <m/>
    <n v="0"/>
    <n v="24"/>
    <n v="24"/>
    <s v=""/>
    <s v=""/>
  </r>
  <r>
    <x v="22"/>
    <x v="6"/>
    <s v="BRASILIA"/>
    <n v="2"/>
    <n v="2"/>
    <m/>
    <m/>
    <n v="0"/>
    <n v="48"/>
    <n v="42"/>
    <n v="2"/>
    <n v="4.7619047619047616E-2"/>
    <m/>
    <m/>
    <n v="0"/>
    <n v="50"/>
    <n v="44"/>
    <s v=""/>
    <s v=""/>
  </r>
  <r>
    <x v="22"/>
    <x v="6"/>
    <s v="PORTO ALEGRE"/>
    <n v="3"/>
    <n v="3"/>
    <m/>
    <m/>
    <n v="0"/>
    <n v="19"/>
    <n v="16"/>
    <n v="1"/>
    <n v="6.25E-2"/>
    <m/>
    <n v="2"/>
    <n v="0.10526315789473684"/>
    <n v="22"/>
    <n v="19"/>
    <n v="2"/>
    <n v="9.0909090909090912E-2"/>
  </r>
  <r>
    <x v="22"/>
    <x v="6"/>
    <s v="RIO DE JANEIRO"/>
    <m/>
    <m/>
    <m/>
    <m/>
    <s v=""/>
    <n v="89"/>
    <n v="78"/>
    <n v="23"/>
    <n v="0.29487179487179488"/>
    <m/>
    <n v="4"/>
    <n v="4.49438202247191E-2"/>
    <n v="89"/>
    <n v="78"/>
    <n v="4"/>
    <n v="4.49438202247191E-2"/>
  </r>
  <r>
    <x v="22"/>
    <x v="6"/>
    <s v="SALVADOR DE BAHIA"/>
    <n v="4"/>
    <n v="4"/>
    <m/>
    <m/>
    <n v="0"/>
    <n v="25"/>
    <n v="18"/>
    <n v="11"/>
    <n v="0.61111111111111116"/>
    <m/>
    <n v="4"/>
    <n v="0.16"/>
    <n v="29"/>
    <n v="22"/>
    <n v="4"/>
    <n v="0.13793103448275862"/>
  </r>
  <r>
    <x v="22"/>
    <x v="6"/>
    <s v="SAO PAULO"/>
    <n v="3"/>
    <n v="3"/>
    <m/>
    <m/>
    <n v="0"/>
    <n v="323"/>
    <n v="270"/>
    <n v="43"/>
    <n v="0.15925925925925927"/>
    <m/>
    <n v="50"/>
    <n v="0.15479876160990713"/>
    <n v="326"/>
    <n v="273"/>
    <n v="50"/>
    <n v="0.15337423312883436"/>
  </r>
  <r>
    <x v="22"/>
    <x v="7"/>
    <s v="SOFIA"/>
    <m/>
    <m/>
    <m/>
    <m/>
    <s v=""/>
    <n v="300"/>
    <n v="283"/>
    <n v="21"/>
    <n v="7.4204946996466431E-2"/>
    <n v="2"/>
    <n v="9"/>
    <n v="0.03"/>
    <n v="300"/>
    <n v="285"/>
    <n v="9"/>
    <n v="0.03"/>
  </r>
  <r>
    <x v="22"/>
    <x v="63"/>
    <s v="YAONDE"/>
    <n v="3"/>
    <n v="3"/>
    <m/>
    <m/>
    <n v="0"/>
    <n v="1728"/>
    <n v="847"/>
    <n v="44"/>
    <n v="5.1948051948051951E-2"/>
    <n v="11"/>
    <n v="848"/>
    <n v="0.49074074074074076"/>
    <n v="1731"/>
    <n v="861"/>
    <n v="848"/>
    <n v="0.48989023685730793"/>
  </r>
  <r>
    <x v="22"/>
    <x v="8"/>
    <s v="MONTREAL"/>
    <m/>
    <m/>
    <m/>
    <m/>
    <s v=""/>
    <n v="523"/>
    <n v="491"/>
    <n v="16"/>
    <n v="3.2586558044806514E-2"/>
    <n v="3"/>
    <n v="9"/>
    <n v="1.7208413001912046E-2"/>
    <n v="523"/>
    <n v="494"/>
    <n v="9"/>
    <n v="1.7208413001912046E-2"/>
  </r>
  <r>
    <x v="22"/>
    <x v="8"/>
    <s v="OTTAWA"/>
    <m/>
    <m/>
    <m/>
    <m/>
    <s v=""/>
    <n v="234"/>
    <n v="225"/>
    <n v="8"/>
    <n v="3.5555555555555556E-2"/>
    <n v="1"/>
    <n v="4"/>
    <n v="1.7094017094017096E-2"/>
    <n v="234"/>
    <n v="226"/>
    <n v="4"/>
    <n v="1.7094017094017096E-2"/>
  </r>
  <r>
    <x v="22"/>
    <x v="8"/>
    <s v="TORONTO"/>
    <m/>
    <m/>
    <m/>
    <m/>
    <s v=""/>
    <n v="1243"/>
    <n v="1206"/>
    <n v="26"/>
    <n v="2.1558872305140961E-2"/>
    <n v="1"/>
    <m/>
    <n v="0"/>
    <n v="1243"/>
    <n v="1207"/>
    <s v=""/>
    <s v=""/>
  </r>
  <r>
    <x v="22"/>
    <x v="162"/>
    <s v="CIDADE DA PRAIA"/>
    <m/>
    <m/>
    <m/>
    <m/>
    <s v=""/>
    <n v="1097"/>
    <n v="679"/>
    <n v="173"/>
    <n v="0.25478645066273931"/>
    <m/>
    <n v="358"/>
    <n v="0.32634457611668188"/>
    <n v="1097"/>
    <n v="679"/>
    <n v="358"/>
    <n v="0.32634457611668188"/>
  </r>
  <r>
    <x v="22"/>
    <x v="9"/>
    <s v="SANTIAGO DE CHILE"/>
    <n v="4"/>
    <n v="4"/>
    <m/>
    <m/>
    <n v="0"/>
    <n v="527"/>
    <n v="404"/>
    <n v="22"/>
    <n v="5.4455445544554455E-2"/>
    <m/>
    <n v="100"/>
    <n v="0.18975332068311196"/>
    <n v="531"/>
    <n v="408"/>
    <n v="100"/>
    <n v="0.18832391713747645"/>
  </r>
  <r>
    <x v="22"/>
    <x v="10"/>
    <s v="BEIJING"/>
    <m/>
    <m/>
    <m/>
    <m/>
    <s v=""/>
    <n v="90428"/>
    <n v="88393"/>
    <n v="2331"/>
    <n v="2.6370866471326915E-2"/>
    <n v="1"/>
    <n v="1253"/>
    <n v="1.385632768611492E-2"/>
    <n v="90428"/>
    <n v="88394"/>
    <n v="1253"/>
    <n v="1.385632768611492E-2"/>
  </r>
  <r>
    <x v="22"/>
    <x v="10"/>
    <s v="GUANGZHOU (CANTON)"/>
    <m/>
    <m/>
    <m/>
    <m/>
    <s v=""/>
    <n v="49000"/>
    <n v="47075"/>
    <n v="977"/>
    <n v="2.0754115772703134E-2"/>
    <n v="1"/>
    <n v="1301"/>
    <n v="2.6551020408163265E-2"/>
    <n v="49000"/>
    <n v="47076"/>
    <n v="1301"/>
    <n v="2.6551020408163265E-2"/>
  </r>
  <r>
    <x v="22"/>
    <x v="10"/>
    <s v="SHANGHAI"/>
    <m/>
    <m/>
    <m/>
    <m/>
    <s v=""/>
    <n v="102397"/>
    <n v="100182"/>
    <n v="4679"/>
    <n v="4.6704996905631749E-2"/>
    <n v="175"/>
    <n v="1089"/>
    <n v="1.063507719952733E-2"/>
    <n v="102397"/>
    <n v="100357"/>
    <n v="1089"/>
    <n v="1.063507719952733E-2"/>
  </r>
  <r>
    <x v="22"/>
    <x v="11"/>
    <s v="BOGOTA"/>
    <m/>
    <m/>
    <m/>
    <m/>
    <s v=""/>
    <n v="321"/>
    <n v="318"/>
    <n v="190"/>
    <n v="0.59748427672955973"/>
    <m/>
    <n v="2"/>
    <n v="6.2305295950155761E-3"/>
    <n v="321"/>
    <n v="318"/>
    <n v="2"/>
    <n v="6.2305295950155761E-3"/>
  </r>
  <r>
    <x v="22"/>
    <x v="64"/>
    <s v="KINSHASA"/>
    <m/>
    <m/>
    <m/>
    <m/>
    <s v=""/>
    <n v="2152"/>
    <n v="906"/>
    <n v="89"/>
    <n v="9.8233995584988965E-2"/>
    <n v="26"/>
    <n v="1092"/>
    <n v="0.50743494423791824"/>
    <n v="2152"/>
    <n v="932"/>
    <n v="1092"/>
    <n v="0.50743494423791824"/>
  </r>
  <r>
    <x v="22"/>
    <x v="147"/>
    <s v="SAN JOSE"/>
    <n v="2"/>
    <n v="2"/>
    <m/>
    <m/>
    <n v="0"/>
    <n v="102"/>
    <n v="95"/>
    <n v="21"/>
    <n v="0.22105263157894736"/>
    <m/>
    <n v="2"/>
    <n v="1.9607843137254902E-2"/>
    <n v="104"/>
    <n v="97"/>
    <n v="2"/>
    <n v="1.9230769230769232E-2"/>
  </r>
  <r>
    <x v="22"/>
    <x v="65"/>
    <s v="ABIDJAN "/>
    <n v="1"/>
    <n v="1"/>
    <m/>
    <m/>
    <n v="0"/>
    <n v="2189"/>
    <n v="1465"/>
    <n v="237"/>
    <n v="0.16177474402730374"/>
    <n v="23"/>
    <n v="553"/>
    <n v="0.25262677021470992"/>
    <n v="2190"/>
    <n v="1489"/>
    <n v="553"/>
    <n v="0.25251141552511414"/>
  </r>
  <r>
    <x v="22"/>
    <x v="12"/>
    <s v="ZAGREB"/>
    <m/>
    <m/>
    <m/>
    <m/>
    <s v=""/>
    <n v="25"/>
    <n v="25"/>
    <n v="8"/>
    <n v="0.32"/>
    <m/>
    <m/>
    <n v="0"/>
    <n v="25"/>
    <n v="25"/>
    <s v=""/>
    <s v=""/>
  </r>
  <r>
    <x v="22"/>
    <x v="13"/>
    <s v="HAVANA"/>
    <n v="44"/>
    <n v="43"/>
    <m/>
    <m/>
    <n v="0"/>
    <n v="18094"/>
    <n v="14655"/>
    <n v="819"/>
    <n v="5.5885363357215966E-2"/>
    <n v="3"/>
    <n v="2902"/>
    <n v="0.16038465789764564"/>
    <n v="18138"/>
    <n v="14701"/>
    <n v="2902"/>
    <n v="0.15999558937038263"/>
  </r>
  <r>
    <x v="22"/>
    <x v="14"/>
    <s v="NICOSIA"/>
    <n v="2"/>
    <n v="2"/>
    <m/>
    <m/>
    <n v="0"/>
    <n v="268"/>
    <n v="247"/>
    <n v="47"/>
    <n v="0.19028340080971659"/>
    <m/>
    <n v="17"/>
    <n v="6.3432835820895525E-2"/>
    <n v="270"/>
    <n v="249"/>
    <n v="17"/>
    <n v="6.2962962962962957E-2"/>
  </r>
  <r>
    <x v="22"/>
    <x v="66"/>
    <s v="PRAGUE"/>
    <m/>
    <m/>
    <m/>
    <m/>
    <s v=""/>
    <n v="1"/>
    <n v="1"/>
    <n v="1"/>
    <n v="1"/>
    <m/>
    <m/>
    <n v="0"/>
    <n v="1"/>
    <n v="1"/>
    <s v=""/>
    <s v=""/>
  </r>
  <r>
    <x v="22"/>
    <x v="117"/>
    <s v="SANTO DOMINGO"/>
    <n v="5"/>
    <n v="4"/>
    <m/>
    <m/>
    <n v="0"/>
    <n v="29634"/>
    <n v="21032"/>
    <n v="6123"/>
    <n v="0.29112780524914417"/>
    <n v="2"/>
    <n v="8363"/>
    <n v="0.28220962408044814"/>
    <n v="29639"/>
    <n v="21038"/>
    <n v="8363"/>
    <n v="0.28216201626235704"/>
  </r>
  <r>
    <x v="22"/>
    <x v="118"/>
    <s v="GUAYAQUIL"/>
    <n v="27"/>
    <n v="23"/>
    <m/>
    <m/>
    <n v="0"/>
    <n v="23253"/>
    <n v="18722"/>
    <n v="5051"/>
    <n v="0.26978955239824803"/>
    <m/>
    <n v="4089"/>
    <n v="0.17584827764159464"/>
    <n v="23280"/>
    <n v="18745"/>
    <n v="4089"/>
    <n v="0.1756443298969072"/>
  </r>
  <r>
    <x v="22"/>
    <x v="118"/>
    <s v="QUITO"/>
    <n v="3"/>
    <n v="3"/>
    <m/>
    <m/>
    <n v="0"/>
    <n v="26863"/>
    <n v="22227"/>
    <n v="4244"/>
    <n v="0.19093894812615289"/>
    <n v="1"/>
    <n v="4217"/>
    <n v="0.15698172207125041"/>
    <n v="26866"/>
    <n v="22231"/>
    <n v="4217"/>
    <n v="0.1569641926598675"/>
  </r>
  <r>
    <x v="22"/>
    <x v="15"/>
    <s v="ALEXANDRIA"/>
    <m/>
    <m/>
    <m/>
    <m/>
    <s v=""/>
    <n v="3773"/>
    <n v="2815"/>
    <n v="303"/>
    <n v="0.10763765541740675"/>
    <n v="2"/>
    <n v="920"/>
    <n v="0.24383779485820303"/>
    <n v="3773"/>
    <n v="2817"/>
    <n v="920"/>
    <n v="0.24383779485820303"/>
  </r>
  <r>
    <x v="22"/>
    <x v="15"/>
    <s v="CAIRO"/>
    <n v="1"/>
    <m/>
    <m/>
    <m/>
    <n v="0"/>
    <n v="11466"/>
    <n v="8661"/>
    <n v="276"/>
    <n v="3.1866989954970559E-2"/>
    <n v="33"/>
    <n v="1948"/>
    <n v="0.16989359846502702"/>
    <n v="11467"/>
    <n v="8694"/>
    <n v="1948"/>
    <n v="0.16987878259352926"/>
  </r>
  <r>
    <x v="22"/>
    <x v="148"/>
    <s v="SAN SALVADOR"/>
    <m/>
    <m/>
    <m/>
    <m/>
    <s v=""/>
    <n v="69"/>
    <n v="70"/>
    <n v="17"/>
    <n v="0.24285714285714285"/>
    <m/>
    <m/>
    <n v="0"/>
    <n v="69"/>
    <n v="70"/>
    <s v=""/>
    <s v=""/>
  </r>
  <r>
    <x v="22"/>
    <x v="119"/>
    <s v="BATA"/>
    <n v="63"/>
    <n v="62"/>
    <m/>
    <m/>
    <n v="0"/>
    <n v="3876"/>
    <n v="2800"/>
    <n v="406"/>
    <n v="0.14499999999999999"/>
    <n v="217"/>
    <n v="753"/>
    <n v="0.19427244582043343"/>
    <n v="3939"/>
    <n v="3079"/>
    <n v="753"/>
    <n v="0.19116527037319117"/>
  </r>
  <r>
    <x v="22"/>
    <x v="119"/>
    <s v="MALABO"/>
    <n v="6"/>
    <n v="5"/>
    <m/>
    <m/>
    <n v="0"/>
    <n v="8902"/>
    <n v="5090"/>
    <n v="1236"/>
    <n v="0.24282907662082515"/>
    <n v="1064"/>
    <n v="1877"/>
    <n v="0.21085149404628173"/>
    <n v="8908"/>
    <n v="6159"/>
    <n v="1877"/>
    <n v="0.21070947462954648"/>
  </r>
  <r>
    <x v="22"/>
    <x v="102"/>
    <s v="TALLINN"/>
    <m/>
    <m/>
    <m/>
    <m/>
    <s v=""/>
    <n v="1"/>
    <n v="1"/>
    <m/>
    <n v="0"/>
    <m/>
    <m/>
    <n v="0"/>
    <n v="1"/>
    <n v="1"/>
    <s v=""/>
    <s v=""/>
  </r>
  <r>
    <x v="22"/>
    <x v="16"/>
    <s v="ADDIS ABEBA"/>
    <m/>
    <m/>
    <m/>
    <m/>
    <s v=""/>
    <n v="981"/>
    <n v="727"/>
    <n v="57"/>
    <n v="7.8404401650618988E-2"/>
    <n v="14"/>
    <n v="199"/>
    <n v="0.20285423037716616"/>
    <n v="981"/>
    <n v="741"/>
    <n v="199"/>
    <n v="0.20285423037716616"/>
  </r>
  <r>
    <x v="22"/>
    <x v="67"/>
    <s v="HELSINKI"/>
    <m/>
    <m/>
    <m/>
    <m/>
    <s v=""/>
    <n v="6"/>
    <n v="5"/>
    <m/>
    <n v="0"/>
    <m/>
    <m/>
    <n v="0"/>
    <n v="6"/>
    <n v="5"/>
    <s v=""/>
    <s v=""/>
  </r>
  <r>
    <x v="22"/>
    <x v="68"/>
    <s v="BORDEAUX"/>
    <m/>
    <m/>
    <m/>
    <m/>
    <s v=""/>
    <n v="1"/>
    <m/>
    <m/>
    <s v=""/>
    <m/>
    <m/>
    <n v="0"/>
    <n v="1"/>
    <s v=""/>
    <s v=""/>
    <s v=""/>
  </r>
  <r>
    <x v="22"/>
    <x v="68"/>
    <s v="LYON"/>
    <m/>
    <m/>
    <m/>
    <m/>
    <s v=""/>
    <m/>
    <n v="1"/>
    <m/>
    <n v="0"/>
    <m/>
    <m/>
    <s v=""/>
    <s v=""/>
    <n v="1"/>
    <s v=""/>
    <s v=""/>
  </r>
  <r>
    <x v="22"/>
    <x v="68"/>
    <s v="MARSEILLE"/>
    <m/>
    <m/>
    <m/>
    <m/>
    <s v=""/>
    <n v="1"/>
    <m/>
    <m/>
    <s v=""/>
    <m/>
    <m/>
    <n v="0"/>
    <n v="1"/>
    <s v=""/>
    <s v=""/>
    <s v=""/>
  </r>
  <r>
    <x v="22"/>
    <x v="68"/>
    <s v="PARIS"/>
    <m/>
    <m/>
    <m/>
    <m/>
    <s v=""/>
    <n v="246"/>
    <n v="234"/>
    <n v="142"/>
    <n v="0.60683760683760679"/>
    <n v="3"/>
    <m/>
    <n v="0"/>
    <n v="246"/>
    <n v="237"/>
    <s v=""/>
    <s v=""/>
  </r>
  <r>
    <x v="22"/>
    <x v="121"/>
    <s v="LIBREVILLE"/>
    <m/>
    <m/>
    <m/>
    <m/>
    <s v=""/>
    <n v="686"/>
    <n v="452"/>
    <n v="12"/>
    <n v="2.6548672566371681E-2"/>
    <m/>
    <n v="229"/>
    <n v="0.33381924198250729"/>
    <n v="686"/>
    <n v="452"/>
    <n v="229"/>
    <n v="0.33381924198250729"/>
  </r>
  <r>
    <x v="22"/>
    <x v="17"/>
    <s v="BERLIN"/>
    <m/>
    <m/>
    <m/>
    <m/>
    <s v=""/>
    <n v="3"/>
    <n v="3"/>
    <m/>
    <n v="0"/>
    <m/>
    <m/>
    <n v="0"/>
    <n v="3"/>
    <n v="3"/>
    <s v=""/>
    <s v=""/>
  </r>
  <r>
    <x v="22"/>
    <x v="17"/>
    <s v="DUSSELDORF"/>
    <m/>
    <m/>
    <m/>
    <m/>
    <s v=""/>
    <n v="9"/>
    <n v="8"/>
    <m/>
    <n v="0"/>
    <m/>
    <m/>
    <n v="0"/>
    <n v="9"/>
    <n v="8"/>
    <s v=""/>
    <s v=""/>
  </r>
  <r>
    <x v="22"/>
    <x v="17"/>
    <s v="FRANKFURT/MAIN"/>
    <m/>
    <m/>
    <m/>
    <m/>
    <s v=""/>
    <n v="5"/>
    <n v="4"/>
    <m/>
    <n v="0"/>
    <n v="1"/>
    <m/>
    <n v="0"/>
    <n v="5"/>
    <n v="5"/>
    <s v=""/>
    <s v=""/>
  </r>
  <r>
    <x v="22"/>
    <x v="17"/>
    <s v="HAMBURG"/>
    <m/>
    <m/>
    <m/>
    <m/>
    <s v=""/>
    <n v="7"/>
    <n v="3"/>
    <m/>
    <n v="0"/>
    <n v="4"/>
    <m/>
    <n v="0"/>
    <n v="7"/>
    <n v="7"/>
    <s v=""/>
    <s v=""/>
  </r>
  <r>
    <x v="22"/>
    <x v="17"/>
    <s v="MUNICH"/>
    <m/>
    <m/>
    <m/>
    <m/>
    <s v=""/>
    <n v="2"/>
    <n v="2"/>
    <m/>
    <n v="0"/>
    <m/>
    <m/>
    <n v="0"/>
    <n v="2"/>
    <n v="2"/>
    <s v=""/>
    <s v=""/>
  </r>
  <r>
    <x v="22"/>
    <x v="88"/>
    <s v="ACCRA"/>
    <m/>
    <m/>
    <m/>
    <m/>
    <s v=""/>
    <n v="3152"/>
    <n v="1615"/>
    <n v="261"/>
    <n v="0.16160990712074302"/>
    <n v="31"/>
    <n v="1293"/>
    <n v="0.41021573604060912"/>
    <n v="3152"/>
    <n v="1646"/>
    <n v="1293"/>
    <n v="0.41021573604060912"/>
  </r>
  <r>
    <x v="22"/>
    <x v="69"/>
    <s v="ATHENS"/>
    <m/>
    <m/>
    <m/>
    <m/>
    <s v=""/>
    <n v="13"/>
    <n v="11"/>
    <m/>
    <n v="0"/>
    <n v="1"/>
    <m/>
    <n v="0"/>
    <n v="13"/>
    <n v="12"/>
    <s v=""/>
    <s v=""/>
  </r>
  <r>
    <x v="22"/>
    <x v="122"/>
    <s v="GUATEMALA CITY"/>
    <n v="2"/>
    <n v="2"/>
    <m/>
    <m/>
    <n v="0"/>
    <n v="141"/>
    <n v="134"/>
    <n v="10"/>
    <n v="7.4626865671641784E-2"/>
    <n v="1"/>
    <m/>
    <n v="0"/>
    <n v="143"/>
    <n v="137"/>
    <s v=""/>
    <s v=""/>
  </r>
  <r>
    <x v="22"/>
    <x v="123"/>
    <s v="CONAKRY"/>
    <n v="12"/>
    <n v="10"/>
    <m/>
    <m/>
    <n v="0"/>
    <n v="545"/>
    <n v="225"/>
    <n v="1"/>
    <n v="4.4444444444444444E-3"/>
    <m/>
    <n v="286"/>
    <n v="0.52477064220183489"/>
    <n v="557"/>
    <n v="235"/>
    <n v="286"/>
    <n v="0.51346499102333931"/>
  </r>
  <r>
    <x v="22"/>
    <x v="163"/>
    <s v="BISSAU"/>
    <n v="14"/>
    <n v="9"/>
    <m/>
    <n v="4"/>
    <n v="0.2857142857142857"/>
    <n v="1383"/>
    <n v="887"/>
    <n v="97"/>
    <n v="0.10935738444193913"/>
    <n v="4"/>
    <n v="407"/>
    <n v="0.29428778018799712"/>
    <n v="1397"/>
    <n v="900"/>
    <n v="411"/>
    <n v="0.294201861130995"/>
  </r>
  <r>
    <x v="22"/>
    <x v="124"/>
    <s v="PORT AU PRINCE"/>
    <n v="28"/>
    <n v="15"/>
    <m/>
    <n v="13"/>
    <n v="0.4642857142857143"/>
    <n v="1153"/>
    <n v="790"/>
    <n v="176"/>
    <n v="0.22278481012658227"/>
    <m/>
    <n v="321"/>
    <n v="0.27840416305290544"/>
    <n v="1181"/>
    <n v="805"/>
    <n v="334"/>
    <n v="0.28281117696867064"/>
  </r>
  <r>
    <x v="22"/>
    <x v="149"/>
    <s v="TEGUCIGALPA"/>
    <n v="1"/>
    <n v="1"/>
    <m/>
    <m/>
    <n v="0"/>
    <n v="29"/>
    <n v="27"/>
    <n v="3"/>
    <n v="0.1111111111111111"/>
    <m/>
    <m/>
    <n v="0"/>
    <n v="30"/>
    <n v="28"/>
    <s v=""/>
    <s v=""/>
  </r>
  <r>
    <x v="22"/>
    <x v="18"/>
    <s v="HONG KONG"/>
    <m/>
    <m/>
    <m/>
    <m/>
    <s v=""/>
    <n v="1318"/>
    <n v="1298"/>
    <n v="280"/>
    <n v="0.21571648690292758"/>
    <m/>
    <n v="15"/>
    <n v="1.1380880121396054E-2"/>
    <n v="1318"/>
    <n v="1298"/>
    <n v="15"/>
    <n v="1.1380880121396054E-2"/>
  </r>
  <r>
    <x v="22"/>
    <x v="70"/>
    <s v="BUDAPEST"/>
    <n v="3"/>
    <n v="3"/>
    <m/>
    <m/>
    <n v="0"/>
    <n v="2"/>
    <n v="1"/>
    <m/>
    <n v="0"/>
    <m/>
    <m/>
    <n v="0"/>
    <n v="5"/>
    <n v="4"/>
    <s v=""/>
    <s v=""/>
  </r>
  <r>
    <x v="22"/>
    <x v="19"/>
    <s v="MUMBAI"/>
    <n v="7"/>
    <n v="7"/>
    <m/>
    <m/>
    <n v="0"/>
    <n v="40958"/>
    <n v="38838"/>
    <n v="409"/>
    <n v="1.0530923322519183E-2"/>
    <n v="1"/>
    <n v="2070"/>
    <n v="5.0539577127789441E-2"/>
    <n v="40965"/>
    <n v="38846"/>
    <n v="2070"/>
    <n v="5.0530941047235448E-2"/>
  </r>
  <r>
    <x v="22"/>
    <x v="19"/>
    <s v="NEW DELHI"/>
    <n v="1"/>
    <n v="1"/>
    <m/>
    <m/>
    <n v="0"/>
    <n v="26290"/>
    <n v="22555"/>
    <n v="812"/>
    <n v="3.6000886721347818E-2"/>
    <n v="8"/>
    <n v="3089"/>
    <n v="0.11749714720426017"/>
    <n v="26291"/>
    <n v="22564"/>
    <n v="3089"/>
    <n v="0.11749267810277281"/>
  </r>
  <r>
    <x v="22"/>
    <x v="20"/>
    <s v="JAKARTA"/>
    <m/>
    <m/>
    <m/>
    <m/>
    <s v=""/>
    <n v="16126"/>
    <n v="15598"/>
    <n v="175"/>
    <n v="1.1219387100910373E-2"/>
    <n v="6"/>
    <n v="416"/>
    <n v="2.5796849807763859E-2"/>
    <n v="16126"/>
    <n v="15604"/>
    <n v="416"/>
    <n v="2.5796849807763859E-2"/>
  </r>
  <r>
    <x v="22"/>
    <x v="21"/>
    <s v="TEHERAN"/>
    <m/>
    <m/>
    <m/>
    <m/>
    <s v=""/>
    <n v="23219"/>
    <n v="14649"/>
    <n v="828"/>
    <n v="5.6522629531026006E-2"/>
    <n v="65"/>
    <n v="7581"/>
    <n v="0.32649984926138076"/>
    <n v="23219"/>
    <n v="14714"/>
    <n v="7581"/>
    <n v="0.32649984926138076"/>
  </r>
  <r>
    <x v="22"/>
    <x v="89"/>
    <s v="BAGHDAD"/>
    <m/>
    <m/>
    <m/>
    <m/>
    <s v=""/>
    <n v="1352"/>
    <n v="1184"/>
    <n v="476"/>
    <n v="0.40202702702702703"/>
    <n v="9"/>
    <n v="58"/>
    <n v="4.2899408284023666E-2"/>
    <n v="1352"/>
    <n v="1193"/>
    <n v="58"/>
    <n v="4.2899408284023666E-2"/>
  </r>
  <r>
    <x v="22"/>
    <x v="22"/>
    <s v="DUBLIN"/>
    <n v="1"/>
    <m/>
    <m/>
    <m/>
    <n v="0"/>
    <n v="2747"/>
    <n v="2602"/>
    <n v="282"/>
    <n v="0.1083781706379708"/>
    <n v="8"/>
    <n v="23"/>
    <n v="8.3727702948671271E-3"/>
    <n v="2748"/>
    <n v="2610"/>
    <n v="23"/>
    <n v="8.3697234352256185E-3"/>
  </r>
  <r>
    <x v="22"/>
    <x v="23"/>
    <s v="JERUSALEM"/>
    <n v="8"/>
    <n v="7"/>
    <m/>
    <n v="1"/>
    <n v="0.125"/>
    <n v="5352"/>
    <n v="3905"/>
    <n v="568"/>
    <n v="0.14545454545454545"/>
    <n v="67"/>
    <n v="787"/>
    <n v="0.14704783258594917"/>
    <n v="5360"/>
    <n v="3979"/>
    <n v="788"/>
    <n v="0.14701492537313432"/>
  </r>
  <r>
    <x v="22"/>
    <x v="23"/>
    <s v="TEL AVIV"/>
    <n v="2"/>
    <n v="2"/>
    <m/>
    <m/>
    <n v="0"/>
    <n v="568"/>
    <n v="543"/>
    <n v="74"/>
    <n v="0.13627992633517497"/>
    <n v="4"/>
    <n v="9"/>
    <n v="1.5845070422535211E-2"/>
    <n v="570"/>
    <n v="549"/>
    <n v="9"/>
    <n v="1.5789473684210527E-2"/>
  </r>
  <r>
    <x v="22"/>
    <x v="71"/>
    <s v="MILAN"/>
    <m/>
    <m/>
    <m/>
    <m/>
    <s v=""/>
    <n v="9"/>
    <n v="8"/>
    <m/>
    <n v="0"/>
    <m/>
    <m/>
    <n v="0"/>
    <n v="9"/>
    <n v="8"/>
    <s v=""/>
    <s v=""/>
  </r>
  <r>
    <x v="22"/>
    <x v="71"/>
    <s v="ROME"/>
    <n v="5"/>
    <n v="5"/>
    <m/>
    <m/>
    <n v="0"/>
    <n v="13"/>
    <n v="11"/>
    <m/>
    <n v="0"/>
    <n v="2"/>
    <m/>
    <n v="0"/>
    <n v="18"/>
    <n v="18"/>
    <s v=""/>
    <s v=""/>
  </r>
  <r>
    <x v="22"/>
    <x v="72"/>
    <s v="KINGSTON"/>
    <n v="7"/>
    <n v="7"/>
    <m/>
    <m/>
    <n v="0"/>
    <n v="2929"/>
    <n v="2848"/>
    <n v="470"/>
    <n v="0.16502808988764045"/>
    <m/>
    <n v="46"/>
    <n v="1.5705018777739842E-2"/>
    <n v="2936"/>
    <n v="2855"/>
    <n v="46"/>
    <n v="1.5667574931880108E-2"/>
  </r>
  <r>
    <x v="22"/>
    <x v="24"/>
    <s v="TOKYO"/>
    <m/>
    <m/>
    <m/>
    <m/>
    <s v=""/>
    <n v="1509"/>
    <n v="1405"/>
    <n v="9"/>
    <n v="6.405693950177936E-3"/>
    <m/>
    <n v="65"/>
    <n v="4.3074884029158385E-2"/>
    <n v="1509"/>
    <n v="1405"/>
    <n v="65"/>
    <n v="4.3074884029158385E-2"/>
  </r>
  <r>
    <x v="22"/>
    <x v="25"/>
    <s v="AMMAN"/>
    <m/>
    <m/>
    <m/>
    <m/>
    <s v=""/>
    <n v="7680"/>
    <n v="6055"/>
    <n v="637"/>
    <n v="0.10520231213872833"/>
    <n v="116"/>
    <n v="1009"/>
    <n v="0.13138020833333333"/>
    <n v="7680"/>
    <n v="6171"/>
    <n v="1009"/>
    <n v="0.13138020833333333"/>
  </r>
  <r>
    <x v="22"/>
    <x v="26"/>
    <s v="ASTANA"/>
    <m/>
    <m/>
    <m/>
    <m/>
    <s v=""/>
    <n v="13131"/>
    <n v="12871"/>
    <n v="954"/>
    <n v="7.4120114987180477E-2"/>
    <n v="4"/>
    <n v="201"/>
    <n v="1.5307288096870002E-2"/>
    <n v="13131"/>
    <n v="12875"/>
    <n v="201"/>
    <n v="1.5307288096870002E-2"/>
  </r>
  <r>
    <x v="22"/>
    <x v="27"/>
    <s v="NAIROBI"/>
    <m/>
    <m/>
    <m/>
    <m/>
    <s v=""/>
    <n v="3927"/>
    <n v="3493"/>
    <n v="124"/>
    <n v="3.5499570569710849E-2"/>
    <n v="14"/>
    <n v="370"/>
    <n v="9.421950598421186E-2"/>
    <n v="3927"/>
    <n v="3507"/>
    <n v="370"/>
    <n v="9.421950598421186E-2"/>
  </r>
  <r>
    <x v="22"/>
    <x v="28"/>
    <s v="KUWAIT"/>
    <m/>
    <m/>
    <m/>
    <m/>
    <s v=""/>
    <n v="24464"/>
    <n v="22184"/>
    <n v="18247"/>
    <n v="0.82252975117201588"/>
    <n v="41"/>
    <n v="2012"/>
    <n v="8.2243296272073246E-2"/>
    <n v="24464"/>
    <n v="22225"/>
    <n v="2012"/>
    <n v="8.2243296272073246E-2"/>
  </r>
  <r>
    <x v="22"/>
    <x v="29"/>
    <s v="BEIRUT"/>
    <m/>
    <m/>
    <m/>
    <m/>
    <s v=""/>
    <n v="17055"/>
    <n v="14707"/>
    <n v="1351"/>
    <n v="9.1861018562589242E-2"/>
    <n v="209"/>
    <n v="1650"/>
    <n v="9.674582233948989E-2"/>
    <n v="17055"/>
    <n v="14916"/>
    <n v="1650"/>
    <n v="9.674582233948989E-2"/>
  </r>
  <r>
    <x v="22"/>
    <x v="30"/>
    <s v="KUALA LUMPUR"/>
    <m/>
    <m/>
    <m/>
    <m/>
    <s v=""/>
    <n v="632"/>
    <n v="604"/>
    <n v="25"/>
    <n v="4.1390728476821195E-2"/>
    <m/>
    <n v="5"/>
    <n v="7.9113924050632917E-3"/>
    <n v="632"/>
    <n v="604"/>
    <n v="5"/>
    <n v="7.9113924050632917E-3"/>
  </r>
  <r>
    <x v="22"/>
    <x v="100"/>
    <s v="BAMAKO"/>
    <n v="5"/>
    <n v="3"/>
    <m/>
    <n v="2"/>
    <n v="0.4"/>
    <n v="1497"/>
    <n v="1016"/>
    <n v="341"/>
    <n v="0.33562992125984253"/>
    <n v="43"/>
    <n v="396"/>
    <n v="0.26452905811623245"/>
    <n v="1502"/>
    <n v="1062"/>
    <n v="398"/>
    <n v="0.26498002663115844"/>
  </r>
  <r>
    <x v="22"/>
    <x v="127"/>
    <s v="VALETTA"/>
    <m/>
    <m/>
    <m/>
    <m/>
    <s v=""/>
    <n v="5"/>
    <n v="5"/>
    <n v="1"/>
    <n v="0.2"/>
    <m/>
    <m/>
    <n v="0"/>
    <n v="5"/>
    <n v="5"/>
    <s v=""/>
    <s v=""/>
  </r>
  <r>
    <x v="22"/>
    <x v="128"/>
    <s v="NOUAKCHOTT"/>
    <n v="2"/>
    <n v="2"/>
    <m/>
    <m/>
    <n v="0"/>
    <n v="9351"/>
    <n v="6904"/>
    <n v="2993"/>
    <n v="0.43351680185399766"/>
    <n v="61"/>
    <n v="1583"/>
    <n v="0.16928670730403164"/>
    <n v="9353"/>
    <n v="6967"/>
    <n v="1583"/>
    <n v="0.16925050785844115"/>
  </r>
  <r>
    <x v="22"/>
    <x v="31"/>
    <s v="GUADALAJARA"/>
    <n v="6"/>
    <n v="5"/>
    <m/>
    <m/>
    <n v="0"/>
    <n v="142"/>
    <n v="145"/>
    <n v="3"/>
    <n v="2.0689655172413793E-2"/>
    <m/>
    <m/>
    <n v="0"/>
    <n v="148"/>
    <n v="150"/>
    <s v=""/>
    <s v=""/>
  </r>
  <r>
    <x v="22"/>
    <x v="31"/>
    <s v="MEXICO CITY"/>
    <n v="4"/>
    <n v="3"/>
    <m/>
    <m/>
    <n v="0"/>
    <n v="332"/>
    <n v="285"/>
    <n v="16"/>
    <n v="5.6140350877192984E-2"/>
    <m/>
    <n v="35"/>
    <n v="0.10542168674698796"/>
    <n v="336"/>
    <n v="288"/>
    <n v="35"/>
    <n v="0.10416666666666667"/>
  </r>
  <r>
    <x v="22"/>
    <x v="31"/>
    <s v="MONTERREY"/>
    <m/>
    <m/>
    <m/>
    <m/>
    <s v=""/>
    <n v="98"/>
    <n v="80"/>
    <n v="2"/>
    <n v="2.5000000000000001E-2"/>
    <m/>
    <n v="9"/>
    <n v="9.1836734693877556E-2"/>
    <n v="98"/>
    <n v="80"/>
    <n v="9"/>
    <n v="9.1836734693877556E-2"/>
  </r>
  <r>
    <x v="22"/>
    <x v="32"/>
    <s v="AGADIR"/>
    <m/>
    <m/>
    <m/>
    <m/>
    <s v=""/>
    <n v="11028"/>
    <n v="7973"/>
    <n v="3239"/>
    <n v="0.40624608052176092"/>
    <n v="31"/>
    <n v="2515"/>
    <n v="0.22805585781646717"/>
    <n v="11028"/>
    <n v="8004"/>
    <n v="2515"/>
    <n v="0.22805585781646717"/>
  </r>
  <r>
    <x v="22"/>
    <x v="32"/>
    <s v="CASABLANCA"/>
    <n v="2"/>
    <n v="2"/>
    <m/>
    <m/>
    <n v="0"/>
    <n v="63314"/>
    <n v="55683"/>
    <n v="18150"/>
    <n v="0.32595226550293627"/>
    <n v="66"/>
    <n v="4911"/>
    <n v="7.7565783239094035E-2"/>
    <n v="63316"/>
    <n v="55751"/>
    <n v="4911"/>
    <n v="7.7563333122749378E-2"/>
  </r>
  <r>
    <x v="22"/>
    <x v="32"/>
    <s v="NADOR"/>
    <m/>
    <m/>
    <m/>
    <m/>
    <s v=""/>
    <n v="26866"/>
    <n v="13419"/>
    <n v="3912"/>
    <n v="0.29152693941426333"/>
    <n v="698"/>
    <n v="10808"/>
    <n v="0.40229286086503385"/>
    <n v="26866"/>
    <n v="14117"/>
    <n v="10808"/>
    <n v="0.40229286086503385"/>
  </r>
  <r>
    <x v="22"/>
    <x v="32"/>
    <s v="RABAT"/>
    <m/>
    <m/>
    <m/>
    <m/>
    <s v=""/>
    <n v="23342"/>
    <n v="16377"/>
    <n v="5898"/>
    <n v="0.36013921963729623"/>
    <n v="64"/>
    <n v="5992"/>
    <n v="0.25670465255762148"/>
    <n v="23342"/>
    <n v="16441"/>
    <n v="5992"/>
    <n v="0.25670465255762148"/>
  </r>
  <r>
    <x v="22"/>
    <x v="32"/>
    <s v="TANGER"/>
    <n v="1"/>
    <m/>
    <m/>
    <m/>
    <n v="0"/>
    <n v="60924"/>
    <n v="51960"/>
    <n v="26526"/>
    <n v="0.51050808314087759"/>
    <n v="219"/>
    <n v="7011"/>
    <n v="0.1150778018514871"/>
    <n v="60925"/>
    <n v="52179"/>
    <n v="7011"/>
    <n v="0.11507591300779647"/>
  </r>
  <r>
    <x v="22"/>
    <x v="32"/>
    <s v="TETOUAN"/>
    <m/>
    <m/>
    <m/>
    <m/>
    <s v=""/>
    <n v="15494"/>
    <n v="11910"/>
    <n v="4261"/>
    <n v="0.35776658270361039"/>
    <n v="300"/>
    <n v="2283"/>
    <n v="0.14734736026849102"/>
    <n v="15494"/>
    <n v="12210"/>
    <n v="2283"/>
    <n v="0.14734736026849102"/>
  </r>
  <r>
    <x v="22"/>
    <x v="105"/>
    <s v="MAPUTO"/>
    <n v="1"/>
    <n v="1"/>
    <m/>
    <m/>
    <n v="0"/>
    <n v="1155"/>
    <n v="1037"/>
    <n v="75"/>
    <n v="7.2324011571841845E-2"/>
    <n v="1"/>
    <n v="54"/>
    <n v="4.6753246753246755E-2"/>
    <n v="1156"/>
    <n v="1039"/>
    <n v="54"/>
    <n v="4.6712802768166091E-2"/>
  </r>
  <r>
    <x v="22"/>
    <x v="106"/>
    <s v="WINDHOEK"/>
    <m/>
    <m/>
    <m/>
    <m/>
    <s v=""/>
    <n v="1425"/>
    <n v="1339"/>
    <n v="176"/>
    <n v="0.13144137415982077"/>
    <n v="2"/>
    <n v="40"/>
    <n v="2.8070175438596492E-2"/>
    <n v="1425"/>
    <n v="1341"/>
    <n v="40"/>
    <n v="2.8070175438596492E-2"/>
  </r>
  <r>
    <x v="22"/>
    <x v="73"/>
    <s v="AMSTERDAM"/>
    <m/>
    <m/>
    <m/>
    <m/>
    <s v=""/>
    <n v="4"/>
    <n v="4"/>
    <m/>
    <n v="0"/>
    <m/>
    <m/>
    <n v="0"/>
    <n v="4"/>
    <n v="4"/>
    <s v=""/>
    <s v=""/>
  </r>
  <r>
    <x v="22"/>
    <x v="132"/>
    <s v="WELLINGTON"/>
    <m/>
    <m/>
    <m/>
    <m/>
    <s v=""/>
    <n v="198"/>
    <n v="233"/>
    <n v="11"/>
    <n v="4.7210300429184553E-2"/>
    <m/>
    <n v="3"/>
    <n v="1.5151515151515152E-2"/>
    <n v="198"/>
    <n v="233"/>
    <n v="3"/>
    <n v="1.5151515151515152E-2"/>
  </r>
  <r>
    <x v="22"/>
    <x v="133"/>
    <s v="MANAGUA"/>
    <n v="1"/>
    <n v="1"/>
    <m/>
    <m/>
    <n v="0"/>
    <n v="28"/>
    <n v="23"/>
    <n v="6"/>
    <n v="0.2608695652173913"/>
    <m/>
    <m/>
    <n v="0"/>
    <n v="29"/>
    <n v="24"/>
    <s v=""/>
    <s v=""/>
  </r>
  <r>
    <x v="22"/>
    <x v="134"/>
    <s v="NIAMEY"/>
    <n v="2"/>
    <n v="1"/>
    <m/>
    <n v="1"/>
    <n v="0.5"/>
    <n v="840"/>
    <n v="664"/>
    <n v="222"/>
    <n v="0.33433734939759036"/>
    <n v="24"/>
    <n v="131"/>
    <n v="0.15595238095238095"/>
    <n v="842"/>
    <n v="689"/>
    <n v="132"/>
    <n v="0.15676959619952494"/>
  </r>
  <r>
    <x v="22"/>
    <x v="33"/>
    <s v="ABUJA"/>
    <n v="1"/>
    <n v="1"/>
    <m/>
    <m/>
    <n v="0"/>
    <n v="128"/>
    <n v="107"/>
    <n v="7"/>
    <n v="6.5420560747663545E-2"/>
    <n v="8"/>
    <m/>
    <n v="0"/>
    <n v="129"/>
    <n v="116"/>
    <s v=""/>
    <s v=""/>
  </r>
  <r>
    <x v="22"/>
    <x v="33"/>
    <s v="LAGOS"/>
    <n v="6"/>
    <n v="4"/>
    <m/>
    <n v="1"/>
    <n v="0.16666666666666666"/>
    <n v="6548"/>
    <n v="2752"/>
    <n v="92"/>
    <n v="3.3430232558139532E-2"/>
    <n v="35"/>
    <n v="3515"/>
    <n v="0.53680513133781305"/>
    <n v="6554"/>
    <n v="2791"/>
    <n v="3516"/>
    <n v="0.53646628013426911"/>
  </r>
  <r>
    <x v="22"/>
    <x v="34"/>
    <s v="SKOPJE"/>
    <m/>
    <m/>
    <m/>
    <m/>
    <s v=""/>
    <n v="139"/>
    <n v="22"/>
    <m/>
    <n v="0"/>
    <n v="103"/>
    <n v="8"/>
    <n v="5.7553956834532377E-2"/>
    <n v="139"/>
    <n v="125"/>
    <n v="8"/>
    <n v="5.7553956834532377E-2"/>
  </r>
  <r>
    <x v="22"/>
    <x v="101"/>
    <s v="OSLO"/>
    <m/>
    <m/>
    <m/>
    <m/>
    <s v=""/>
    <n v="7"/>
    <n v="7"/>
    <m/>
    <n v="0"/>
    <m/>
    <m/>
    <m/>
    <n v="7"/>
    <n v="7"/>
    <s v=""/>
    <s v=""/>
  </r>
  <r>
    <x v="22"/>
    <x v="135"/>
    <s v="MUSCAT"/>
    <m/>
    <m/>
    <m/>
    <m/>
    <s v=""/>
    <n v="8419"/>
    <n v="7860"/>
    <n v="2101"/>
    <n v="0.26730279898218828"/>
    <n v="59"/>
    <n v="278"/>
    <n v="3.3020548758759947E-2"/>
    <n v="8419"/>
    <n v="7919"/>
    <n v="278"/>
    <n v="3.3020548758759947E-2"/>
  </r>
  <r>
    <x v="22"/>
    <x v="35"/>
    <s v="ISLAMABAD"/>
    <n v="33"/>
    <n v="26"/>
    <m/>
    <n v="6"/>
    <n v="0.18181818181818182"/>
    <n v="10114"/>
    <n v="5545"/>
    <n v="758"/>
    <n v="0.13669972948602344"/>
    <n v="16"/>
    <n v="3908"/>
    <n v="0.38639509590666404"/>
    <n v="10147"/>
    <n v="5587"/>
    <n v="3914"/>
    <n v="0.38572977234650635"/>
  </r>
  <r>
    <x v="22"/>
    <x v="74"/>
    <s v="PANAMA CITY"/>
    <n v="1"/>
    <n v="1"/>
    <m/>
    <m/>
    <n v="0"/>
    <n v="624"/>
    <n v="556"/>
    <n v="114"/>
    <n v="0.20503597122302158"/>
    <m/>
    <n v="17"/>
    <n v="2.7243589743589744E-2"/>
    <n v="625"/>
    <n v="557"/>
    <n v="17"/>
    <n v="2.7199999999999998E-2"/>
  </r>
  <r>
    <x v="22"/>
    <x v="136"/>
    <s v="ASUNCION"/>
    <n v="3"/>
    <n v="4"/>
    <m/>
    <m/>
    <n v="0"/>
    <n v="42"/>
    <n v="38"/>
    <n v="5"/>
    <n v="0.13157894736842105"/>
    <m/>
    <n v="6"/>
    <n v="0.14285714285714285"/>
    <n v="45"/>
    <n v="42"/>
    <n v="6"/>
    <n v="0.13333333333333333"/>
  </r>
  <r>
    <x v="22"/>
    <x v="36"/>
    <s v="LIMA"/>
    <m/>
    <m/>
    <m/>
    <m/>
    <s v=""/>
    <n v="272"/>
    <n v="248"/>
    <n v="95"/>
    <n v="0.38306451612903225"/>
    <m/>
    <n v="1"/>
    <n v="3.6764705882352941E-3"/>
    <n v="272"/>
    <n v="248"/>
    <n v="1"/>
    <n v="3.6764705882352941E-3"/>
  </r>
  <r>
    <x v="22"/>
    <x v="37"/>
    <s v="MANILA"/>
    <n v="1"/>
    <n v="1"/>
    <m/>
    <m/>
    <n v="0"/>
    <n v="19410"/>
    <n v="17872"/>
    <n v="2787"/>
    <n v="0.15594225604297224"/>
    <n v="8"/>
    <n v="1426"/>
    <n v="7.3467284904688304E-2"/>
    <n v="19411"/>
    <n v="17881"/>
    <n v="1426"/>
    <n v="7.346350007727577E-2"/>
  </r>
  <r>
    <x v="22"/>
    <x v="75"/>
    <s v="WARSAW"/>
    <m/>
    <m/>
    <m/>
    <m/>
    <s v=""/>
    <n v="10"/>
    <n v="8"/>
    <m/>
    <n v="0"/>
    <m/>
    <n v="2"/>
    <n v="0.2"/>
    <n v="10"/>
    <n v="8"/>
    <n v="2"/>
    <n v="0.2"/>
  </r>
  <r>
    <x v="22"/>
    <x v="76"/>
    <s v="LISBON"/>
    <m/>
    <m/>
    <m/>
    <m/>
    <s v=""/>
    <n v="8"/>
    <n v="8"/>
    <m/>
    <n v="0"/>
    <m/>
    <m/>
    <n v="0"/>
    <n v="8"/>
    <n v="8"/>
    <s v=""/>
    <s v=""/>
  </r>
  <r>
    <x v="22"/>
    <x v="77"/>
    <s v="DOHA"/>
    <m/>
    <m/>
    <m/>
    <m/>
    <s v=""/>
    <n v="7531"/>
    <n v="6672"/>
    <n v="2894"/>
    <n v="0.43375299760191849"/>
    <n v="140"/>
    <n v="340"/>
    <n v="4.5146726862302484E-2"/>
    <n v="7531"/>
    <n v="6812"/>
    <n v="340"/>
    <n v="4.5146726862302484E-2"/>
  </r>
  <r>
    <x v="22"/>
    <x v="38"/>
    <s v="BUCHAREST"/>
    <n v="1"/>
    <m/>
    <m/>
    <m/>
    <n v="0"/>
    <n v="384"/>
    <n v="353"/>
    <n v="53"/>
    <n v="0.1501416430594901"/>
    <m/>
    <n v="23"/>
    <n v="5.9895833333333336E-2"/>
    <n v="385"/>
    <n v="353"/>
    <n v="23"/>
    <n v="5.9740259740259739E-2"/>
  </r>
  <r>
    <x v="22"/>
    <x v="39"/>
    <s v="MOSCOW"/>
    <n v="2"/>
    <n v="2"/>
    <m/>
    <m/>
    <n v="0"/>
    <n v="484235"/>
    <n v="477319"/>
    <n v="438670"/>
    <n v="0.9190289931890413"/>
    <n v="108"/>
    <n v="6563"/>
    <n v="1.3553336706351254E-2"/>
    <n v="484237"/>
    <n v="477429"/>
    <n v="6563"/>
    <n v="1.3553280728238444E-2"/>
  </r>
  <r>
    <x v="22"/>
    <x v="39"/>
    <s v="ST. PETERSBURG"/>
    <m/>
    <m/>
    <m/>
    <m/>
    <s v=""/>
    <n v="19973"/>
    <n v="19802"/>
    <n v="11959"/>
    <n v="0.60392889607110389"/>
    <n v="4"/>
    <n v="64"/>
    <n v="3.2043258398838431E-3"/>
    <n v="19973"/>
    <n v="19806"/>
    <n v="64"/>
    <n v="3.2043258398838431E-3"/>
  </r>
  <r>
    <x v="22"/>
    <x v="40"/>
    <s v="RIYADH"/>
    <m/>
    <m/>
    <m/>
    <m/>
    <s v=""/>
    <n v="40181"/>
    <n v="36046"/>
    <n v="29404"/>
    <n v="0.81573544914831053"/>
    <n v="573"/>
    <n v="966"/>
    <n v="2.4041213508872353E-2"/>
    <n v="40181"/>
    <n v="36619"/>
    <n v="966"/>
    <n v="2.4041213508872353E-2"/>
  </r>
  <r>
    <x v="22"/>
    <x v="41"/>
    <s v="DAKAR"/>
    <n v="8"/>
    <n v="3"/>
    <m/>
    <n v="5"/>
    <n v="0.625"/>
    <n v="8357"/>
    <n v="4239"/>
    <n v="357"/>
    <n v="8.4217975937721165E-2"/>
    <n v="4"/>
    <n v="3658"/>
    <n v="0.43771688404929998"/>
    <n v="8365"/>
    <n v="4246"/>
    <n v="3663"/>
    <n v="0.43789599521817096"/>
  </r>
  <r>
    <x v="22"/>
    <x v="42"/>
    <s v="BELGRADE"/>
    <m/>
    <m/>
    <m/>
    <m/>
    <s v=""/>
    <n v="268"/>
    <n v="250"/>
    <n v="5"/>
    <n v="0.02"/>
    <m/>
    <n v="11"/>
    <n v="4.1044776119402986E-2"/>
    <n v="268"/>
    <n v="250"/>
    <n v="11"/>
    <n v="4.1044776119402986E-2"/>
  </r>
  <r>
    <x v="22"/>
    <x v="79"/>
    <s v="SINGAPORE"/>
    <m/>
    <m/>
    <m/>
    <m/>
    <s v=""/>
    <n v="2779"/>
    <n v="2704"/>
    <n v="344"/>
    <n v="0.12721893491124261"/>
    <m/>
    <n v="55"/>
    <n v="1.9791291831594098E-2"/>
    <n v="2779"/>
    <n v="2704"/>
    <n v="55"/>
    <n v="1.9791291831594098E-2"/>
  </r>
  <r>
    <x v="22"/>
    <x v="43"/>
    <s v="BRATISLAVA"/>
    <m/>
    <m/>
    <m/>
    <m/>
    <s v=""/>
    <n v="2"/>
    <n v="2"/>
    <n v="2"/>
    <n v="1"/>
    <m/>
    <m/>
    <n v="0"/>
    <n v="2"/>
    <n v="2"/>
    <s v=""/>
    <s v=""/>
  </r>
  <r>
    <x v="22"/>
    <x v="45"/>
    <s v="CAPE TOWN"/>
    <n v="3"/>
    <n v="3"/>
    <m/>
    <m/>
    <n v="0"/>
    <n v="9139"/>
    <n v="8876"/>
    <n v="582"/>
    <n v="6.5570076611086076E-2"/>
    <m/>
    <n v="163"/>
    <n v="1.7835649414596783E-2"/>
    <n v="9142"/>
    <n v="8879"/>
    <n v="163"/>
    <n v="1.7829796543425945E-2"/>
  </r>
  <r>
    <x v="22"/>
    <x v="45"/>
    <s v="PRETORIA"/>
    <n v="3"/>
    <n v="3"/>
    <m/>
    <m/>
    <n v="0"/>
    <n v="12680"/>
    <n v="12377"/>
    <n v="1806"/>
    <n v="0.14591581158600631"/>
    <n v="20"/>
    <n v="119"/>
    <n v="9.3848580441640381E-3"/>
    <n v="12683"/>
    <n v="12400"/>
    <n v="119"/>
    <n v="9.3826381770874406E-3"/>
  </r>
  <r>
    <x v="22"/>
    <x v="46"/>
    <s v="SEOUL"/>
    <n v="2"/>
    <n v="2"/>
    <m/>
    <m/>
    <n v="0"/>
    <n v="332"/>
    <n v="309"/>
    <n v="3"/>
    <n v="9.7087378640776691E-3"/>
    <m/>
    <n v="10"/>
    <n v="3.0120481927710843E-2"/>
    <n v="334"/>
    <n v="311"/>
    <n v="10"/>
    <n v="2.9940119760479042E-2"/>
  </r>
  <r>
    <x v="22"/>
    <x v="140"/>
    <s v="KHARTOUM"/>
    <m/>
    <m/>
    <m/>
    <m/>
    <s v=""/>
    <n v="1399"/>
    <n v="863"/>
    <n v="83"/>
    <n v="9.6176129779837777E-2"/>
    <n v="14"/>
    <n v="438"/>
    <n v="0.31308077197998568"/>
    <n v="1399"/>
    <n v="877"/>
    <n v="438"/>
    <n v="0.31308077197998568"/>
  </r>
  <r>
    <x v="22"/>
    <x v="93"/>
    <s v="STOCKHOLM"/>
    <n v="1"/>
    <n v="1"/>
    <m/>
    <m/>
    <n v="0"/>
    <n v="1"/>
    <n v="1"/>
    <m/>
    <n v="0"/>
    <m/>
    <m/>
    <n v="0"/>
    <n v="2"/>
    <n v="2"/>
    <s v=""/>
    <s v=""/>
  </r>
  <r>
    <x v="22"/>
    <x v="81"/>
    <s v="BERN"/>
    <m/>
    <m/>
    <m/>
    <m/>
    <s v=""/>
    <n v="1"/>
    <n v="1"/>
    <m/>
    <n v="0"/>
    <m/>
    <m/>
    <n v="0"/>
    <n v="1"/>
    <n v="1"/>
    <s v=""/>
    <s v=""/>
  </r>
  <r>
    <x v="22"/>
    <x v="81"/>
    <s v="GENEVA"/>
    <m/>
    <m/>
    <m/>
    <m/>
    <s v=""/>
    <n v="8"/>
    <n v="5"/>
    <n v="1"/>
    <n v="0.2"/>
    <n v="2"/>
    <m/>
    <n v="0"/>
    <n v="8"/>
    <n v="7"/>
    <s v=""/>
    <s v=""/>
  </r>
  <r>
    <x v="22"/>
    <x v="81"/>
    <s v="ZURICH"/>
    <m/>
    <m/>
    <m/>
    <m/>
    <s v=""/>
    <n v="2"/>
    <n v="2"/>
    <m/>
    <n v="0"/>
    <m/>
    <m/>
    <n v="0"/>
    <n v="2"/>
    <n v="2"/>
    <s v=""/>
    <s v=""/>
  </r>
  <r>
    <x v="22"/>
    <x v="82"/>
    <s v="DAR ES SALAAM"/>
    <m/>
    <m/>
    <m/>
    <m/>
    <s v=""/>
    <n v="889"/>
    <n v="704"/>
    <n v="35"/>
    <n v="4.9715909090909088E-2"/>
    <n v="3"/>
    <n v="142"/>
    <n v="0.15973003374578179"/>
    <n v="889"/>
    <n v="707"/>
    <n v="142"/>
    <n v="0.15973003374578179"/>
  </r>
  <r>
    <x v="22"/>
    <x v="49"/>
    <s v="BANGKOK"/>
    <m/>
    <m/>
    <m/>
    <m/>
    <s v=""/>
    <n v="13218"/>
    <n v="12928"/>
    <n v="446"/>
    <n v="3.4498762376237627E-2"/>
    <n v="33"/>
    <n v="189"/>
    <n v="1.4298683613254653E-2"/>
    <n v="13218"/>
    <n v="12961"/>
    <n v="189"/>
    <n v="1.4298683613254653E-2"/>
  </r>
  <r>
    <x v="22"/>
    <x v="154"/>
    <s v="PORT OF SPAIN"/>
    <n v="3"/>
    <n v="4"/>
    <m/>
    <m/>
    <n v="0"/>
    <n v="141"/>
    <n v="140"/>
    <n v="67"/>
    <n v="0.47857142857142859"/>
    <m/>
    <n v="1"/>
    <n v="7.0921985815602835E-3"/>
    <n v="144"/>
    <n v="144"/>
    <n v="1"/>
    <n v="6.9444444444444441E-3"/>
  </r>
  <r>
    <x v="22"/>
    <x v="50"/>
    <s v="TUNIS"/>
    <n v="1"/>
    <m/>
    <m/>
    <m/>
    <n v="0"/>
    <n v="9553"/>
    <n v="7174"/>
    <n v="1337"/>
    <n v="0.18636743797044883"/>
    <n v="30"/>
    <n v="1931"/>
    <n v="0.20213545483094317"/>
    <n v="9554"/>
    <n v="7204"/>
    <n v="1931"/>
    <n v="0.20211429767636593"/>
  </r>
  <r>
    <x v="22"/>
    <x v="51"/>
    <s v="ANKARA"/>
    <m/>
    <m/>
    <m/>
    <m/>
    <s v=""/>
    <n v="10364"/>
    <n v="8362"/>
    <n v="1359"/>
    <n v="0.16252092800765366"/>
    <n v="14"/>
    <n v="1640"/>
    <n v="0.15824006175221922"/>
    <n v="10364"/>
    <n v="8376"/>
    <n v="1640"/>
    <n v="0.15824006175221922"/>
  </r>
  <r>
    <x v="22"/>
    <x v="51"/>
    <s v="ISTANBUL"/>
    <n v="6"/>
    <n v="6"/>
    <m/>
    <m/>
    <n v="0"/>
    <n v="33507"/>
    <n v="32260"/>
    <n v="8446"/>
    <n v="0.26181029138251705"/>
    <n v="5"/>
    <n v="791"/>
    <n v="2.3607007490972037E-2"/>
    <n v="33513"/>
    <n v="32271"/>
    <n v="791"/>
    <n v="2.3602781010354189E-2"/>
  </r>
  <r>
    <x v="22"/>
    <x v="52"/>
    <s v="KYIV"/>
    <n v="2"/>
    <n v="1"/>
    <m/>
    <m/>
    <n v="0"/>
    <n v="3221"/>
    <n v="2819"/>
    <n v="379"/>
    <n v="0.13444483859524653"/>
    <n v="4"/>
    <n v="334"/>
    <n v="0.10369450481217013"/>
    <n v="3223"/>
    <n v="2824"/>
    <n v="334"/>
    <n v="0.10363015823766678"/>
  </r>
  <r>
    <x v="22"/>
    <x v="53"/>
    <s v="ABU DHABI"/>
    <m/>
    <m/>
    <m/>
    <m/>
    <s v=""/>
    <n v="19999"/>
    <n v="15932"/>
    <n v="1605"/>
    <n v="0.10074064775295004"/>
    <n v="453"/>
    <n v="2751"/>
    <n v="0.1375568778438922"/>
    <n v="19999"/>
    <n v="16385"/>
    <n v="2751"/>
    <n v="0.1375568778438922"/>
  </r>
  <r>
    <x v="22"/>
    <x v="54"/>
    <s v="EDINBURGH"/>
    <m/>
    <m/>
    <m/>
    <m/>
    <s v=""/>
    <n v="5084"/>
    <n v="4771"/>
    <n v="66"/>
    <n v="1.3833577866275414E-2"/>
    <n v="3"/>
    <n v="72"/>
    <n v="1.4162077104642014E-2"/>
    <n v="5084"/>
    <n v="4774"/>
    <n v="72"/>
    <n v="1.4162077104642014E-2"/>
  </r>
  <r>
    <x v="22"/>
    <x v="54"/>
    <s v="LONDON"/>
    <n v="15"/>
    <n v="12"/>
    <m/>
    <m/>
    <n v="0"/>
    <n v="20493"/>
    <n v="19583"/>
    <n v="768"/>
    <n v="3.9217688811724452E-2"/>
    <n v="27"/>
    <n v="298"/>
    <n v="1.4541550773434832E-2"/>
    <n v="20508"/>
    <n v="19622"/>
    <n v="298"/>
    <n v="1.4530914764969769E-2"/>
  </r>
  <r>
    <x v="22"/>
    <x v="143"/>
    <s v="MONTEVIDEO"/>
    <m/>
    <m/>
    <m/>
    <m/>
    <s v=""/>
    <n v="79"/>
    <n v="80"/>
    <n v="3"/>
    <n v="3.7499999999999999E-2"/>
    <m/>
    <m/>
    <n v="0"/>
    <n v="79"/>
    <n v="80"/>
    <s v=""/>
    <s v=""/>
  </r>
  <r>
    <x v="22"/>
    <x v="55"/>
    <s v="BOSTON, MA"/>
    <m/>
    <m/>
    <m/>
    <m/>
    <s v=""/>
    <n v="1154"/>
    <n v="1155"/>
    <n v="16"/>
    <n v="1.3852813852813853E-2"/>
    <m/>
    <m/>
    <n v="0"/>
    <n v="1154"/>
    <n v="1155"/>
    <s v=""/>
    <s v=""/>
  </r>
  <r>
    <x v="22"/>
    <x v="55"/>
    <s v="CHICAGO, IL"/>
    <m/>
    <m/>
    <m/>
    <m/>
    <s v=""/>
    <n v="1887"/>
    <n v="1839"/>
    <n v="137"/>
    <n v="7.4497009244154436E-2"/>
    <m/>
    <n v="10"/>
    <n v="5.2994170641229464E-3"/>
    <n v="1887"/>
    <n v="1839"/>
    <n v="10"/>
    <n v="5.2994170641229464E-3"/>
  </r>
  <r>
    <x v="22"/>
    <x v="55"/>
    <s v="HOUSTON, TX"/>
    <n v="1"/>
    <n v="1"/>
    <m/>
    <m/>
    <n v="0"/>
    <n v="1075"/>
    <n v="1040"/>
    <n v="100"/>
    <n v="9.6153846153846159E-2"/>
    <m/>
    <n v="6"/>
    <n v="5.5813953488372094E-3"/>
    <n v="1076"/>
    <n v="1041"/>
    <n v="6"/>
    <n v="5.5762081784386614E-3"/>
  </r>
  <r>
    <x v="22"/>
    <x v="55"/>
    <s v="LOS ANGELES, CA"/>
    <m/>
    <m/>
    <m/>
    <m/>
    <s v=""/>
    <n v="1648"/>
    <n v="1624"/>
    <n v="182"/>
    <n v="0.11206896551724138"/>
    <m/>
    <m/>
    <n v="0"/>
    <n v="1648"/>
    <n v="1624"/>
    <s v=""/>
    <s v=""/>
  </r>
  <r>
    <x v="22"/>
    <x v="55"/>
    <s v="MIAMI, FL"/>
    <m/>
    <m/>
    <m/>
    <m/>
    <s v=""/>
    <n v="4748"/>
    <n v="4718"/>
    <n v="139"/>
    <n v="2.9461636286562103E-2"/>
    <m/>
    <n v="20"/>
    <n v="4.2122999157540014E-3"/>
    <n v="4748"/>
    <n v="4718"/>
    <n v="20"/>
    <n v="4.2122999157540014E-3"/>
  </r>
  <r>
    <x v="22"/>
    <x v="55"/>
    <s v="NEW YORK, NY"/>
    <m/>
    <m/>
    <m/>
    <m/>
    <s v=""/>
    <n v="9904"/>
    <n v="9404"/>
    <n v="535"/>
    <n v="5.689068481497235E-2"/>
    <n v="79"/>
    <n v="201"/>
    <n v="2.0294830371567044E-2"/>
    <n v="9904"/>
    <n v="9483"/>
    <n v="201"/>
    <n v="2.0294830371567044E-2"/>
  </r>
  <r>
    <x v="22"/>
    <x v="55"/>
    <s v="SAN FRANCISCO, CA"/>
    <n v="1"/>
    <n v="1"/>
    <m/>
    <m/>
    <n v="0"/>
    <n v="2108"/>
    <n v="2102"/>
    <n v="70"/>
    <n v="3.3301617507136061E-2"/>
    <n v="1"/>
    <m/>
    <n v="0"/>
    <n v="2109"/>
    <n v="2104"/>
    <s v=""/>
    <s v=""/>
  </r>
  <r>
    <x v="22"/>
    <x v="55"/>
    <s v="SAN JUAN, PR"/>
    <m/>
    <m/>
    <m/>
    <m/>
    <s v=""/>
    <n v="120"/>
    <n v="116"/>
    <n v="5"/>
    <n v="4.3103448275862072E-2"/>
    <m/>
    <m/>
    <n v="0"/>
    <n v="120"/>
    <n v="116"/>
    <s v=""/>
    <s v=""/>
  </r>
  <r>
    <x v="22"/>
    <x v="55"/>
    <s v="WASHINGTON, DC"/>
    <n v="5"/>
    <n v="5"/>
    <m/>
    <m/>
    <n v="0"/>
    <n v="1900"/>
    <n v="1881"/>
    <n v="100"/>
    <n v="5.3163211057947898E-2"/>
    <n v="1"/>
    <m/>
    <n v="0"/>
    <n v="1905"/>
    <n v="1887"/>
    <s v=""/>
    <s v=""/>
  </r>
  <r>
    <x v="22"/>
    <x v="56"/>
    <s v="CARACAS"/>
    <n v="3"/>
    <n v="1"/>
    <m/>
    <n v="1"/>
    <n v="0.33333333333333331"/>
    <n v="143"/>
    <n v="90"/>
    <n v="13"/>
    <n v="0.14444444444444443"/>
    <m/>
    <n v="49"/>
    <n v="0.34265734265734266"/>
    <n v="146"/>
    <n v="91"/>
    <n v="50"/>
    <n v="0.34246575342465752"/>
  </r>
  <r>
    <x v="22"/>
    <x v="57"/>
    <s v="HANOI"/>
    <m/>
    <m/>
    <m/>
    <m/>
    <s v=""/>
    <n v="2620"/>
    <n v="2275"/>
    <n v="50"/>
    <n v="2.197802197802198E-2"/>
    <n v="2"/>
    <n v="239"/>
    <n v="9.1221374045801523E-2"/>
    <n v="2620"/>
    <n v="2277"/>
    <n v="239"/>
    <n v="9.1221374045801523E-2"/>
  </r>
  <r>
    <x v="22"/>
    <x v="145"/>
    <s v="HARARE"/>
    <m/>
    <m/>
    <m/>
    <m/>
    <s v=""/>
    <n v="608"/>
    <n v="591"/>
    <n v="39"/>
    <n v="6.5989847715736044E-2"/>
    <m/>
    <n v="7"/>
    <n v="1.1513157894736841E-2"/>
    <n v="608"/>
    <n v="591"/>
    <n v="7"/>
    <n v="1.1513157894736841E-2"/>
  </r>
  <r>
    <x v="23"/>
    <x v="84"/>
    <s v="KABUL"/>
    <m/>
    <m/>
    <m/>
    <m/>
    <s v=""/>
    <n v="35"/>
    <n v="21"/>
    <n v="3"/>
    <n v="0.14285714285714285"/>
    <m/>
    <n v="3"/>
    <n v="8.5714285714285715E-2"/>
    <n v="35"/>
    <n v="21"/>
    <n v="3"/>
    <n v="8.5714285714285715E-2"/>
  </r>
  <r>
    <x v="23"/>
    <x v="1"/>
    <s v="ALGIERS"/>
    <m/>
    <m/>
    <m/>
    <m/>
    <s v=""/>
    <n v="5"/>
    <m/>
    <m/>
    <s v=""/>
    <m/>
    <m/>
    <n v="0"/>
    <n v="5"/>
    <s v=""/>
    <s v=""/>
    <s v=""/>
  </r>
  <r>
    <x v="23"/>
    <x v="2"/>
    <s v="BUENOS AIRES"/>
    <m/>
    <m/>
    <m/>
    <m/>
    <s v=""/>
    <n v="1"/>
    <m/>
    <m/>
    <s v=""/>
    <m/>
    <m/>
    <n v="0"/>
    <n v="1"/>
    <s v=""/>
    <s v=""/>
    <s v=""/>
  </r>
  <r>
    <x v="23"/>
    <x v="3"/>
    <s v="CANBERRA"/>
    <m/>
    <m/>
    <m/>
    <m/>
    <s v=""/>
    <n v="10"/>
    <n v="7"/>
    <n v="5"/>
    <n v="0.7142857142857143"/>
    <m/>
    <m/>
    <n v="0"/>
    <n v="10"/>
    <n v="7"/>
    <s v=""/>
    <s v=""/>
  </r>
  <r>
    <x v="23"/>
    <x v="96"/>
    <s v="DHAKA"/>
    <n v="4"/>
    <n v="3"/>
    <m/>
    <m/>
    <n v="0"/>
    <n v="7025"/>
    <n v="4237"/>
    <n v="943"/>
    <n v="0.22256313429313193"/>
    <n v="56"/>
    <n v="2637"/>
    <n v="0.37537366548042705"/>
    <n v="7029"/>
    <n v="4296"/>
    <n v="2637"/>
    <n v="0.37516005121638923"/>
  </r>
  <r>
    <x v="23"/>
    <x v="110"/>
    <s v="LA PAZ"/>
    <m/>
    <m/>
    <m/>
    <m/>
    <s v=""/>
    <n v="6"/>
    <m/>
    <m/>
    <s v=""/>
    <m/>
    <m/>
    <n v="0"/>
    <n v="6"/>
    <s v=""/>
    <s v=""/>
    <s v=""/>
  </r>
  <r>
    <x v="23"/>
    <x v="5"/>
    <s v="SARAJEVO"/>
    <m/>
    <m/>
    <m/>
    <m/>
    <s v=""/>
    <n v="13"/>
    <n v="11"/>
    <n v="5"/>
    <n v="0.45454545454545453"/>
    <m/>
    <n v="2"/>
    <n v="0.15384615384615385"/>
    <n v="13"/>
    <n v="11"/>
    <n v="2"/>
    <n v="0.15384615384615385"/>
  </r>
  <r>
    <x v="23"/>
    <x v="9"/>
    <s v="SANTIAGO DE CHILE"/>
    <m/>
    <m/>
    <m/>
    <m/>
    <s v=""/>
    <n v="48"/>
    <n v="43"/>
    <n v="16"/>
    <n v="0.37209302325581395"/>
    <n v="1"/>
    <n v="2"/>
    <n v="4.1666666666666664E-2"/>
    <n v="48"/>
    <n v="44"/>
    <n v="2"/>
    <n v="4.1666666666666664E-2"/>
  </r>
  <r>
    <x v="23"/>
    <x v="10"/>
    <s v="BEIJING"/>
    <m/>
    <m/>
    <m/>
    <m/>
    <s v=""/>
    <n v="59036"/>
    <n v="56306"/>
    <n v="2818"/>
    <n v="5.0047952260860298E-2"/>
    <n v="115"/>
    <n v="1991"/>
    <n v="3.3725184633105226E-2"/>
    <n v="59036"/>
    <n v="56421"/>
    <n v="1991"/>
    <n v="3.3725184633105226E-2"/>
  </r>
  <r>
    <x v="23"/>
    <x v="10"/>
    <s v="SHANGHAI"/>
    <m/>
    <m/>
    <m/>
    <m/>
    <s v=""/>
    <n v="28900"/>
    <n v="28059"/>
    <n v="2201"/>
    <n v="7.8441854663387864E-2"/>
    <n v="100"/>
    <n v="452"/>
    <n v="1.5640138408304499E-2"/>
    <n v="28900"/>
    <n v="28159"/>
    <n v="452"/>
    <n v="1.5640138408304499E-2"/>
  </r>
  <r>
    <x v="23"/>
    <x v="11"/>
    <s v="BOGOTA"/>
    <m/>
    <m/>
    <m/>
    <m/>
    <s v=""/>
    <n v="1290"/>
    <n v="979"/>
    <n v="345"/>
    <n v="0.35240040858018384"/>
    <n v="3"/>
    <n v="245"/>
    <n v="0.18992248062015504"/>
    <n v="1290"/>
    <n v="982"/>
    <n v="245"/>
    <n v="0.18992248062015504"/>
  </r>
  <r>
    <x v="23"/>
    <x v="64"/>
    <s v="KINSHASA"/>
    <m/>
    <m/>
    <m/>
    <m/>
    <s v=""/>
    <n v="54"/>
    <n v="1"/>
    <n v="1"/>
    <n v="1"/>
    <n v="6"/>
    <m/>
    <n v="0"/>
    <n v="54"/>
    <n v="7"/>
    <s v=""/>
    <s v=""/>
  </r>
  <r>
    <x v="23"/>
    <x v="12"/>
    <s v="ZAGREB"/>
    <m/>
    <m/>
    <m/>
    <m/>
    <s v=""/>
    <n v="1"/>
    <m/>
    <m/>
    <s v=""/>
    <m/>
    <m/>
    <n v="0"/>
    <n v="1"/>
    <s v=""/>
    <s v=""/>
    <s v=""/>
  </r>
  <r>
    <x v="23"/>
    <x v="13"/>
    <s v="HAVANA"/>
    <m/>
    <m/>
    <m/>
    <m/>
    <s v=""/>
    <n v="1557"/>
    <n v="1239"/>
    <n v="66"/>
    <n v="5.3268765133171914E-2"/>
    <n v="14"/>
    <n v="275"/>
    <n v="0.17662170841361594"/>
    <n v="1557"/>
    <n v="1253"/>
    <n v="275"/>
    <n v="0.17662170841361594"/>
  </r>
  <r>
    <x v="23"/>
    <x v="15"/>
    <s v="CAIRO"/>
    <m/>
    <m/>
    <m/>
    <m/>
    <s v=""/>
    <n v="2824"/>
    <n v="1503"/>
    <n v="375"/>
    <n v="0.249500998003992"/>
    <n v="23"/>
    <n v="1248"/>
    <n v="0.44192634560906513"/>
    <n v="2824"/>
    <n v="1526"/>
    <n v="1248"/>
    <n v="0.44192634560906513"/>
  </r>
  <r>
    <x v="23"/>
    <x v="16"/>
    <s v="ADDIS ABEBA"/>
    <n v="1"/>
    <n v="1"/>
    <m/>
    <m/>
    <n v="0"/>
    <n v="2469"/>
    <n v="1867"/>
    <n v="106"/>
    <n v="5.6775575790037495E-2"/>
    <n v="35"/>
    <n v="441"/>
    <n v="0.17861482381530985"/>
    <n v="2470"/>
    <n v="1903"/>
    <n v="441"/>
    <n v="0.1785425101214575"/>
  </r>
  <r>
    <x v="23"/>
    <x v="68"/>
    <s v="PARIS"/>
    <m/>
    <m/>
    <m/>
    <m/>
    <s v=""/>
    <n v="6"/>
    <m/>
    <m/>
    <s v=""/>
    <m/>
    <m/>
    <n v="0"/>
    <n v="6"/>
    <s v=""/>
    <s v=""/>
    <s v=""/>
  </r>
  <r>
    <x v="23"/>
    <x v="17"/>
    <s v="BERLIN"/>
    <m/>
    <m/>
    <m/>
    <m/>
    <s v=""/>
    <n v="23"/>
    <m/>
    <m/>
    <s v=""/>
    <m/>
    <m/>
    <n v="0"/>
    <n v="23"/>
    <s v=""/>
    <s v=""/>
    <s v=""/>
  </r>
  <r>
    <x v="23"/>
    <x v="69"/>
    <s v="ATHENS"/>
    <m/>
    <m/>
    <m/>
    <m/>
    <s v=""/>
    <n v="14"/>
    <m/>
    <m/>
    <s v=""/>
    <m/>
    <m/>
    <n v="0"/>
    <n v="14"/>
    <s v=""/>
    <s v=""/>
    <s v=""/>
  </r>
  <r>
    <x v="23"/>
    <x v="122"/>
    <s v="GUATEMALA CITY"/>
    <m/>
    <m/>
    <m/>
    <m/>
    <s v=""/>
    <n v="25"/>
    <n v="16"/>
    <n v="12"/>
    <n v="0.75"/>
    <m/>
    <m/>
    <n v="0"/>
    <n v="25"/>
    <n v="16"/>
    <s v=""/>
    <s v=""/>
  </r>
  <r>
    <x v="23"/>
    <x v="19"/>
    <s v="NEW DELHI"/>
    <m/>
    <m/>
    <m/>
    <m/>
    <s v=""/>
    <n v="24707"/>
    <n v="22091"/>
    <n v="9005"/>
    <n v="0.40763206735774749"/>
    <n v="117"/>
    <n v="1943"/>
    <n v="7.8641680495406166E-2"/>
    <n v="24707"/>
    <n v="22208"/>
    <n v="1943"/>
    <n v="7.8641680495406166E-2"/>
  </r>
  <r>
    <x v="23"/>
    <x v="20"/>
    <s v="JAKARTA"/>
    <m/>
    <m/>
    <m/>
    <m/>
    <s v=""/>
    <n v="3018"/>
    <n v="2811"/>
    <n v="1474"/>
    <n v="0.52436855211668443"/>
    <n v="88"/>
    <n v="54"/>
    <n v="1.7892644135188866E-2"/>
    <n v="3018"/>
    <n v="2899"/>
    <n v="54"/>
    <n v="1.7892644135188866E-2"/>
  </r>
  <r>
    <x v="23"/>
    <x v="21"/>
    <s v="TEHERAN"/>
    <m/>
    <m/>
    <m/>
    <m/>
    <s v=""/>
    <n v="15612"/>
    <n v="8132"/>
    <n v="2312"/>
    <n v="0.28430890309886869"/>
    <n v="98"/>
    <n v="5121"/>
    <n v="0.32801691006917755"/>
    <n v="15612"/>
    <n v="8230"/>
    <n v="5121"/>
    <n v="0.32801691006917755"/>
  </r>
  <r>
    <x v="23"/>
    <x v="89"/>
    <s v="BAGHDAD"/>
    <m/>
    <m/>
    <m/>
    <m/>
    <s v=""/>
    <n v="199"/>
    <n v="187"/>
    <n v="65"/>
    <n v="0.34759358288770054"/>
    <m/>
    <m/>
    <n v="0"/>
    <n v="199"/>
    <n v="187"/>
    <s v=""/>
    <s v=""/>
  </r>
  <r>
    <x v="23"/>
    <x v="23"/>
    <s v="JERUSALEM"/>
    <m/>
    <m/>
    <m/>
    <m/>
    <s v=""/>
    <n v="756"/>
    <n v="441"/>
    <n v="76"/>
    <n v="0.17233560090702948"/>
    <n v="13"/>
    <n v="188"/>
    <n v="0.24867724867724866"/>
    <n v="756"/>
    <n v="454"/>
    <n v="188"/>
    <n v="0.24867724867724866"/>
  </r>
  <r>
    <x v="23"/>
    <x v="23"/>
    <s v="TEL AVIV"/>
    <m/>
    <m/>
    <m/>
    <m/>
    <s v=""/>
    <n v="40"/>
    <n v="37"/>
    <n v="4"/>
    <n v="0.10810810810810811"/>
    <m/>
    <m/>
    <n v="0"/>
    <n v="40"/>
    <n v="37"/>
    <s v=""/>
    <s v=""/>
  </r>
  <r>
    <x v="23"/>
    <x v="71"/>
    <s v="ROME"/>
    <m/>
    <m/>
    <m/>
    <m/>
    <s v=""/>
    <n v="21"/>
    <m/>
    <m/>
    <s v=""/>
    <m/>
    <m/>
    <n v="0"/>
    <n v="21"/>
    <s v=""/>
    <s v=""/>
    <s v=""/>
  </r>
  <r>
    <x v="23"/>
    <x v="24"/>
    <s v="TOKYO"/>
    <m/>
    <m/>
    <m/>
    <m/>
    <s v=""/>
    <n v="374"/>
    <n v="320"/>
    <n v="158"/>
    <n v="0.49375000000000002"/>
    <n v="7"/>
    <n v="12"/>
    <n v="3.2085561497326207E-2"/>
    <n v="374"/>
    <n v="327"/>
    <n v="12"/>
    <n v="3.2085561497326207E-2"/>
  </r>
  <r>
    <x v="23"/>
    <x v="25"/>
    <s v="AMMAN"/>
    <m/>
    <m/>
    <m/>
    <m/>
    <s v=""/>
    <n v="3075"/>
    <n v="1793"/>
    <n v="298"/>
    <n v="0.16620189626324597"/>
    <n v="151"/>
    <n v="927"/>
    <n v="0.30146341463414633"/>
    <n v="3075"/>
    <n v="1944"/>
    <n v="927"/>
    <n v="0.30146341463414633"/>
  </r>
  <r>
    <x v="23"/>
    <x v="27"/>
    <s v="NAIROBI"/>
    <m/>
    <m/>
    <m/>
    <m/>
    <s v=""/>
    <n v="1817"/>
    <n v="1278"/>
    <n v="181"/>
    <n v="0.14162754303599373"/>
    <n v="26"/>
    <n v="465"/>
    <n v="0.25591634562465604"/>
    <n v="1817"/>
    <n v="1304"/>
    <n v="465"/>
    <n v="0.25591634562465604"/>
  </r>
  <r>
    <x v="23"/>
    <x v="29"/>
    <s v="BEIRUT"/>
    <m/>
    <m/>
    <m/>
    <m/>
    <s v=""/>
    <n v="2297"/>
    <n v="1197"/>
    <n v="300"/>
    <n v="0.25062656641604009"/>
    <n v="116"/>
    <n v="892"/>
    <n v="0.38833260774923811"/>
    <n v="2297"/>
    <n v="1313"/>
    <n v="892"/>
    <n v="0.38833260774923811"/>
  </r>
  <r>
    <x v="23"/>
    <x v="168"/>
    <s v="MONROVIA"/>
    <m/>
    <m/>
    <m/>
    <m/>
    <s v=""/>
    <n v="78"/>
    <n v="74"/>
    <n v="6"/>
    <n v="8.1081081081081086E-2"/>
    <m/>
    <m/>
    <n v="0"/>
    <n v="78"/>
    <n v="74"/>
    <s v=""/>
    <s v=""/>
  </r>
  <r>
    <x v="23"/>
    <x v="100"/>
    <s v="BAMAKO"/>
    <m/>
    <m/>
    <m/>
    <m/>
    <s v=""/>
    <n v="4"/>
    <m/>
    <m/>
    <s v=""/>
    <m/>
    <m/>
    <m/>
    <n v="4"/>
    <s v=""/>
    <s v=""/>
    <s v=""/>
  </r>
  <r>
    <x v="23"/>
    <x v="31"/>
    <s v="MEXICO CITY"/>
    <m/>
    <m/>
    <m/>
    <m/>
    <s v=""/>
    <n v="3"/>
    <m/>
    <m/>
    <s v=""/>
    <m/>
    <m/>
    <m/>
    <n v="3"/>
    <s v=""/>
    <s v=""/>
    <s v=""/>
  </r>
  <r>
    <x v="23"/>
    <x v="32"/>
    <s v="RABAT"/>
    <m/>
    <m/>
    <m/>
    <m/>
    <s v=""/>
    <n v="2684"/>
    <n v="1683"/>
    <n v="722"/>
    <n v="0.42899584076054664"/>
    <n v="44"/>
    <n v="847"/>
    <n v="0.3155737704918033"/>
    <n v="2684"/>
    <n v="1727"/>
    <n v="847"/>
    <n v="0.3155737704918033"/>
  </r>
  <r>
    <x v="23"/>
    <x v="105"/>
    <s v="MAPUTO"/>
    <m/>
    <m/>
    <m/>
    <m/>
    <s v=""/>
    <n v="20"/>
    <m/>
    <m/>
    <s v=""/>
    <m/>
    <m/>
    <n v="0"/>
    <n v="20"/>
    <s v=""/>
    <s v=""/>
    <s v=""/>
  </r>
  <r>
    <x v="23"/>
    <x v="33"/>
    <s v="ABUJA"/>
    <m/>
    <m/>
    <m/>
    <m/>
    <s v=""/>
    <n v="3039"/>
    <n v="924"/>
    <n v="90"/>
    <n v="9.7402597402597407E-2"/>
    <n v="14"/>
    <n v="2002"/>
    <n v="0.65876933201711085"/>
    <n v="3039"/>
    <n v="938"/>
    <n v="2002"/>
    <n v="0.65876933201711085"/>
  </r>
  <r>
    <x v="23"/>
    <x v="92"/>
    <s v="PYONGYANG"/>
    <m/>
    <m/>
    <m/>
    <m/>
    <s v=""/>
    <n v="192"/>
    <n v="126"/>
    <n v="9"/>
    <n v="7.1428571428571425E-2"/>
    <n v="7"/>
    <m/>
    <n v="0"/>
    <n v="192"/>
    <n v="133"/>
    <s v=""/>
    <s v=""/>
  </r>
  <r>
    <x v="23"/>
    <x v="34"/>
    <s v="SKOPJE"/>
    <m/>
    <m/>
    <m/>
    <m/>
    <s v=""/>
    <n v="8951"/>
    <n v="52"/>
    <n v="18"/>
    <n v="0.34615384615384615"/>
    <n v="6807"/>
    <n v="2235"/>
    <n v="0.24969277175734556"/>
    <n v="8951"/>
    <n v="6859"/>
    <n v="2235"/>
    <n v="0.24969277175734556"/>
  </r>
  <r>
    <x v="23"/>
    <x v="35"/>
    <s v="ISLAMABAD"/>
    <m/>
    <m/>
    <m/>
    <m/>
    <s v=""/>
    <n v="3819"/>
    <n v="2017"/>
    <n v="198"/>
    <n v="9.8165592464055526E-2"/>
    <n v="32"/>
    <n v="1557"/>
    <n v="0.40769835035349566"/>
    <n v="3819"/>
    <n v="2049"/>
    <n v="1557"/>
    <n v="0.40769835035349566"/>
  </r>
  <r>
    <x v="23"/>
    <x v="38"/>
    <s v="BUCHAREST"/>
    <m/>
    <m/>
    <m/>
    <m/>
    <s v=""/>
    <n v="105"/>
    <n v="98"/>
    <n v="42"/>
    <n v="0.42857142857142855"/>
    <m/>
    <n v="2"/>
    <n v="1.9047619047619049E-2"/>
    <n v="105"/>
    <n v="98"/>
    <n v="2"/>
    <n v="1.9047619047619049E-2"/>
  </r>
  <r>
    <x v="23"/>
    <x v="39"/>
    <s v="MOSCOW"/>
    <m/>
    <m/>
    <m/>
    <m/>
    <s v=""/>
    <n v="22460"/>
    <n v="21603"/>
    <n v="14724"/>
    <n v="0.68157200388834882"/>
    <n v="92"/>
    <n v="391"/>
    <n v="1.7408726625111309E-2"/>
    <n v="22460"/>
    <n v="21695"/>
    <n v="391"/>
    <n v="1.7408726625111309E-2"/>
  </r>
  <r>
    <x v="23"/>
    <x v="40"/>
    <s v="RIYADH"/>
    <m/>
    <m/>
    <m/>
    <m/>
    <s v=""/>
    <n v="3012"/>
    <n v="1952"/>
    <n v="1468"/>
    <n v="0.75204918032786883"/>
    <n v="121"/>
    <n v="769"/>
    <n v="0.25531208499335989"/>
    <n v="3012"/>
    <n v="2073"/>
    <n v="769"/>
    <n v="0.25531208499335989"/>
  </r>
  <r>
    <x v="23"/>
    <x v="42"/>
    <s v="BELGRADE"/>
    <m/>
    <m/>
    <m/>
    <m/>
    <s v=""/>
    <n v="49"/>
    <n v="24"/>
    <n v="16"/>
    <n v="0.66666666666666663"/>
    <n v="1"/>
    <n v="4"/>
    <n v="8.1632653061224483E-2"/>
    <n v="49"/>
    <n v="25"/>
    <n v="4"/>
    <n v="8.1632653061224483E-2"/>
  </r>
  <r>
    <x v="23"/>
    <x v="79"/>
    <s v="SINGAPORE"/>
    <m/>
    <m/>
    <m/>
    <m/>
    <s v=""/>
    <n v="7"/>
    <m/>
    <m/>
    <s v=""/>
    <m/>
    <m/>
    <n v="0"/>
    <n v="7"/>
    <s v=""/>
    <s v=""/>
    <s v=""/>
  </r>
  <r>
    <x v="23"/>
    <x v="45"/>
    <s v="PRETORIA"/>
    <m/>
    <m/>
    <m/>
    <m/>
    <s v=""/>
    <n v="4606"/>
    <n v="4301"/>
    <n v="2946"/>
    <n v="0.68495698674726813"/>
    <n v="41"/>
    <n v="104"/>
    <n v="2.2579244463742945E-2"/>
    <n v="4606"/>
    <n v="4342"/>
    <n v="104"/>
    <n v="2.2579244463742945E-2"/>
  </r>
  <r>
    <x v="23"/>
    <x v="46"/>
    <s v="SEOUL"/>
    <m/>
    <m/>
    <m/>
    <m/>
    <s v=""/>
    <n v="266"/>
    <n v="204"/>
    <n v="40"/>
    <n v="0.19607843137254902"/>
    <m/>
    <n v="35"/>
    <n v="0.13157894736842105"/>
    <n v="266"/>
    <n v="204"/>
    <n v="35"/>
    <n v="0.13157894736842105"/>
  </r>
  <r>
    <x v="23"/>
    <x v="80"/>
    <s v="MADRID"/>
    <m/>
    <m/>
    <m/>
    <m/>
    <s v=""/>
    <n v="48"/>
    <m/>
    <m/>
    <s v=""/>
    <m/>
    <m/>
    <n v="0"/>
    <n v="48"/>
    <s v=""/>
    <s v=""/>
    <s v=""/>
  </r>
  <r>
    <x v="23"/>
    <x v="140"/>
    <s v="KHARTOUM"/>
    <m/>
    <m/>
    <m/>
    <m/>
    <s v=""/>
    <n v="19"/>
    <m/>
    <m/>
    <s v=""/>
    <m/>
    <m/>
    <n v="0"/>
    <n v="19"/>
    <s v=""/>
    <s v=""/>
    <s v=""/>
  </r>
  <r>
    <x v="23"/>
    <x v="82"/>
    <s v="DAR ES SALAAM"/>
    <m/>
    <m/>
    <m/>
    <m/>
    <s v=""/>
    <n v="1168"/>
    <n v="930"/>
    <n v="46"/>
    <n v="4.9462365591397849E-2"/>
    <m/>
    <n v="72"/>
    <n v="6.1643835616438353E-2"/>
    <n v="1168"/>
    <n v="930"/>
    <n v="72"/>
    <n v="6.1643835616438353E-2"/>
  </r>
  <r>
    <x v="23"/>
    <x v="49"/>
    <s v="BANGKOK"/>
    <m/>
    <m/>
    <m/>
    <m/>
    <s v=""/>
    <n v="17516"/>
    <n v="15266"/>
    <n v="2866"/>
    <n v="0.18773745578409537"/>
    <n v="49"/>
    <n v="1819"/>
    <n v="0.10384791048184518"/>
    <n v="17516"/>
    <n v="15315"/>
    <n v="1819"/>
    <n v="0.10384791048184518"/>
  </r>
  <r>
    <x v="23"/>
    <x v="51"/>
    <s v="ANKARA"/>
    <m/>
    <m/>
    <m/>
    <m/>
    <s v=""/>
    <n v="4481"/>
    <n v="3323"/>
    <n v="2234"/>
    <n v="0.67228408065001499"/>
    <n v="33"/>
    <n v="1005"/>
    <n v="0.22428029457710333"/>
    <n v="4481"/>
    <n v="3356"/>
    <n v="1005"/>
    <n v="0.22428029457710333"/>
  </r>
  <r>
    <x v="23"/>
    <x v="51"/>
    <s v="ISTANBUL"/>
    <m/>
    <m/>
    <m/>
    <m/>
    <s v=""/>
    <n v="8404"/>
    <n v="7526"/>
    <n v="6069"/>
    <n v="0.80640446452298697"/>
    <n v="101"/>
    <n v="694"/>
    <n v="8.2579723940980482E-2"/>
    <n v="8404"/>
    <n v="7627"/>
    <n v="694"/>
    <n v="8.2579723940980482E-2"/>
  </r>
  <r>
    <x v="23"/>
    <x v="83"/>
    <s v="KAMPALA"/>
    <m/>
    <m/>
    <m/>
    <m/>
    <s v=""/>
    <n v="83"/>
    <m/>
    <m/>
    <s v=""/>
    <m/>
    <m/>
    <n v="0"/>
    <n v="83"/>
    <s v=""/>
    <s v=""/>
    <s v=""/>
  </r>
  <r>
    <x v="23"/>
    <x v="52"/>
    <s v="KYIV"/>
    <m/>
    <m/>
    <m/>
    <m/>
    <s v=""/>
    <n v="606"/>
    <n v="502"/>
    <n v="294"/>
    <n v="0.58565737051792832"/>
    <n v="6"/>
    <n v="51"/>
    <n v="8.4158415841584164E-2"/>
    <n v="606"/>
    <n v="508"/>
    <n v="51"/>
    <n v="8.4158415841584164E-2"/>
  </r>
  <r>
    <x v="23"/>
    <x v="53"/>
    <s v="ABU DHABI"/>
    <m/>
    <m/>
    <m/>
    <m/>
    <s v=""/>
    <n v="3770"/>
    <n v="2863"/>
    <n v="586"/>
    <n v="0.20468040516940272"/>
    <n v="66"/>
    <n v="762"/>
    <n v="0.20212201591511936"/>
    <n v="3770"/>
    <n v="2929"/>
    <n v="762"/>
    <n v="0.20212201591511936"/>
  </r>
  <r>
    <x v="23"/>
    <x v="54"/>
    <s v="LONDON"/>
    <m/>
    <m/>
    <m/>
    <m/>
    <s v=""/>
    <n v="4148"/>
    <n v="3784"/>
    <n v="2789"/>
    <n v="0.73705073995771675"/>
    <n v="159"/>
    <n v="75"/>
    <n v="1.8081002892960461E-2"/>
    <n v="4148"/>
    <n v="3943"/>
    <n v="75"/>
    <n v="1.8081002892960461E-2"/>
  </r>
  <r>
    <x v="23"/>
    <x v="55"/>
    <s v="WASHINGTON, DC"/>
    <m/>
    <m/>
    <m/>
    <m/>
    <s v=""/>
    <n v="4551"/>
    <n v="4190"/>
    <n v="833"/>
    <n v="0.19880668257756562"/>
    <n v="39"/>
    <n v="175"/>
    <n v="3.8453087233575038E-2"/>
    <n v="4551"/>
    <n v="4229"/>
    <n v="175"/>
    <n v="3.8453087233575038E-2"/>
  </r>
  <r>
    <x v="23"/>
    <x v="57"/>
    <s v="HANOI"/>
    <m/>
    <m/>
    <m/>
    <m/>
    <s v=""/>
    <n v="33"/>
    <n v="10"/>
    <n v="4"/>
    <n v="0.4"/>
    <m/>
    <n v="1"/>
    <n v="3.0303030303030304E-2"/>
    <n v="33"/>
    <n v="10"/>
    <n v="1"/>
    <n v="3.0303030303030304E-2"/>
  </r>
  <r>
    <x v="23"/>
    <x v="95"/>
    <s v="LUSAKA"/>
    <m/>
    <m/>
    <m/>
    <m/>
    <s v=""/>
    <n v="3911"/>
    <n v="3615"/>
    <n v="1048"/>
    <n v="0.28990318118948827"/>
    <n v="10"/>
    <n v="106"/>
    <n v="2.7103042700076706E-2"/>
    <n v="3911"/>
    <n v="3625"/>
    <n v="106"/>
    <n v="2.7103042700076706E-2"/>
  </r>
  <r>
    <x v="23"/>
    <x v="145"/>
    <s v="HARARE"/>
    <m/>
    <m/>
    <m/>
    <m/>
    <s v=""/>
    <n v="1"/>
    <m/>
    <m/>
    <s v=""/>
    <m/>
    <m/>
    <n v="0"/>
    <n v="1"/>
    <s v=""/>
    <s v=""/>
    <s v=""/>
  </r>
  <r>
    <x v="24"/>
    <x v="1"/>
    <s v="ALGIERS"/>
    <m/>
    <m/>
    <m/>
    <m/>
    <s v=""/>
    <n v="3923"/>
    <n v="2501"/>
    <n v="908"/>
    <n v="0.36305477808876452"/>
    <n v="15"/>
    <n v="1407"/>
    <n v="0.35865409125669129"/>
    <n v="3923"/>
    <n v="2516"/>
    <n v="1407"/>
    <n v="0.35865409125669129"/>
  </r>
  <r>
    <x v="24"/>
    <x v="2"/>
    <s v="BUENOS AIRES"/>
    <m/>
    <m/>
    <m/>
    <m/>
    <s v=""/>
    <n v="34"/>
    <n v="33"/>
    <n v="24"/>
    <n v="0.72727272727272729"/>
    <n v="1"/>
    <n v="0"/>
    <n v="0"/>
    <n v="34"/>
    <n v="34"/>
    <s v=""/>
    <s v=""/>
  </r>
  <r>
    <x v="24"/>
    <x v="3"/>
    <s v="SYDNEY"/>
    <m/>
    <m/>
    <m/>
    <m/>
    <s v=""/>
    <n v="1119"/>
    <n v="1113"/>
    <n v="270"/>
    <n v="0.24258760107816713"/>
    <n v="5"/>
    <n v="1"/>
    <n v="8.9365504915102768E-4"/>
    <n v="1119"/>
    <n v="1118"/>
    <n v="1"/>
    <n v="8.9365504915102768E-4"/>
  </r>
  <r>
    <x v="24"/>
    <x v="59"/>
    <s v="VIENNA"/>
    <m/>
    <m/>
    <m/>
    <m/>
    <s v=""/>
    <n v="104"/>
    <n v="104"/>
    <n v="91"/>
    <n v="0.875"/>
    <n v="0"/>
    <n v="0"/>
    <n v="0"/>
    <n v="104"/>
    <n v="104"/>
    <s v=""/>
    <s v=""/>
  </r>
  <r>
    <x v="24"/>
    <x v="4"/>
    <s v="BAKU"/>
    <m/>
    <m/>
    <m/>
    <m/>
    <s v=""/>
    <n v="1399"/>
    <n v="1273"/>
    <n v="490"/>
    <n v="0.38491751767478399"/>
    <n v="1"/>
    <n v="125"/>
    <n v="8.9349535382416009E-2"/>
    <n v="1399"/>
    <n v="1274"/>
    <n v="125"/>
    <n v="8.9349535382416009E-2"/>
  </r>
  <r>
    <x v="24"/>
    <x v="96"/>
    <s v="DHAKA"/>
    <m/>
    <m/>
    <m/>
    <m/>
    <s v=""/>
    <n v="1897"/>
    <n v="1389"/>
    <n v="193"/>
    <n v="0.13894888408927286"/>
    <n v="74"/>
    <n v="434"/>
    <n v="0.22878228782287824"/>
    <n v="1897"/>
    <n v="1463"/>
    <n v="434"/>
    <n v="0.22878228782287824"/>
  </r>
  <r>
    <x v="24"/>
    <x v="6"/>
    <s v="RIO DE JANEIRO"/>
    <m/>
    <m/>
    <m/>
    <m/>
    <s v=""/>
    <n v="32"/>
    <n v="26"/>
    <n v="19"/>
    <n v="0.73076923076923073"/>
    <n v="0"/>
    <n v="6"/>
    <n v="0.1875"/>
    <n v="32"/>
    <n v="26"/>
    <n v="6"/>
    <n v="0.1875"/>
  </r>
  <r>
    <x v="24"/>
    <x v="6"/>
    <s v="SAO PAULO"/>
    <m/>
    <m/>
    <m/>
    <m/>
    <s v=""/>
    <n v="134"/>
    <n v="119"/>
    <n v="96"/>
    <n v="0.80672268907563027"/>
    <n v="2"/>
    <n v="13"/>
    <n v="9.7014925373134331E-2"/>
    <n v="134"/>
    <n v="121"/>
    <n v="13"/>
    <n v="9.7014925373134331E-2"/>
  </r>
  <r>
    <x v="24"/>
    <x v="63"/>
    <s v="YAONDE"/>
    <m/>
    <m/>
    <m/>
    <m/>
    <s v=""/>
    <n v="1476"/>
    <n v="920"/>
    <n v="322"/>
    <n v="0.35"/>
    <n v="4"/>
    <n v="552"/>
    <n v="0.37398373983739835"/>
    <n v="1476"/>
    <n v="924"/>
    <n v="552"/>
    <n v="0.37398373983739835"/>
  </r>
  <r>
    <x v="24"/>
    <x v="8"/>
    <s v="MONTREAL"/>
    <n v="2"/>
    <n v="2"/>
    <n v="1"/>
    <n v="0"/>
    <n v="0"/>
    <n v="1192"/>
    <n v="1143"/>
    <n v="1135"/>
    <n v="0.99300087489063871"/>
    <n v="25"/>
    <n v="24"/>
    <n v="2.0134228187919462E-2"/>
    <n v="1194"/>
    <n v="1170"/>
    <n v="24"/>
    <n v="2.0100502512562814E-2"/>
  </r>
  <r>
    <x v="24"/>
    <x v="8"/>
    <s v="OTTAWA"/>
    <m/>
    <m/>
    <m/>
    <m/>
    <s v=""/>
    <n v="11"/>
    <n v="11"/>
    <n v="11"/>
    <n v="1"/>
    <n v="0"/>
    <n v="0"/>
    <n v="0"/>
    <n v="11"/>
    <n v="11"/>
    <s v=""/>
    <s v=""/>
  </r>
  <r>
    <x v="24"/>
    <x v="8"/>
    <s v="VANCOUVER"/>
    <n v="10"/>
    <n v="10"/>
    <n v="0"/>
    <n v="0"/>
    <n v="0"/>
    <n v="1903"/>
    <n v="1847"/>
    <n v="1077"/>
    <n v="0.58310774228478612"/>
    <n v="7"/>
    <n v="49"/>
    <n v="2.5748817656332107E-2"/>
    <n v="1913"/>
    <n v="1864"/>
    <n v="49"/>
    <n v="2.5614218504966021E-2"/>
  </r>
  <r>
    <x v="24"/>
    <x v="9"/>
    <s v="SANTIAGO DE CHILE"/>
    <m/>
    <m/>
    <m/>
    <m/>
    <s v=""/>
    <n v="30"/>
    <n v="26"/>
    <n v="5"/>
    <n v="0.19230769230769232"/>
    <n v="0"/>
    <n v="4"/>
    <n v="0.13333333333333333"/>
    <n v="30"/>
    <n v="26"/>
    <n v="4"/>
    <n v="0.13333333333333333"/>
  </r>
  <r>
    <x v="24"/>
    <x v="10"/>
    <s v="BEIJING"/>
    <m/>
    <m/>
    <m/>
    <m/>
    <s v=""/>
    <n v="34526"/>
    <n v="33979"/>
    <n v="20539"/>
    <n v="0.60446157921068899"/>
    <n v="13"/>
    <n v="534"/>
    <n v="1.5466604877483636E-2"/>
    <n v="34526"/>
    <n v="33992"/>
    <n v="534"/>
    <n v="1.5466604877483636E-2"/>
  </r>
  <r>
    <x v="24"/>
    <x v="10"/>
    <s v="GUANGZHOU (CANTON)"/>
    <m/>
    <m/>
    <m/>
    <m/>
    <s v=""/>
    <n v="15413"/>
    <n v="15168"/>
    <n v="5341"/>
    <n v="0.35212289029535865"/>
    <n v="0"/>
    <n v="245"/>
    <n v="1.5895672484266529E-2"/>
    <n v="15413"/>
    <n v="15168"/>
    <n v="245"/>
    <n v="1.5895672484266529E-2"/>
  </r>
  <r>
    <x v="24"/>
    <x v="10"/>
    <s v="SHANGHAI"/>
    <m/>
    <m/>
    <m/>
    <m/>
    <s v=""/>
    <n v="30822"/>
    <n v="30671"/>
    <n v="11290"/>
    <n v="0.36810015976003391"/>
    <n v="3"/>
    <n v="148"/>
    <n v="4.8017649730711827E-3"/>
    <n v="30822"/>
    <n v="30674"/>
    <n v="148"/>
    <n v="4.8017649730711827E-3"/>
  </r>
  <r>
    <x v="24"/>
    <x v="11"/>
    <s v="BOGOTA"/>
    <m/>
    <m/>
    <m/>
    <m/>
    <s v=""/>
    <n v="33"/>
    <n v="27"/>
    <n v="25"/>
    <n v="0.92592592592592593"/>
    <n v="0"/>
    <n v="6"/>
    <n v="0.18181818181818182"/>
    <n v="33"/>
    <n v="27"/>
    <n v="6"/>
    <n v="0.18181818181818182"/>
  </r>
  <r>
    <x v="24"/>
    <x v="64"/>
    <s v="KINSHASA"/>
    <m/>
    <m/>
    <m/>
    <m/>
    <s v=""/>
    <n v="1554"/>
    <n v="703"/>
    <n v="94"/>
    <n v="0.1337126600284495"/>
    <n v="119"/>
    <n v="732"/>
    <n v="0.47104247104247104"/>
    <n v="1554"/>
    <n v="822"/>
    <n v="732"/>
    <n v="0.47104247104247104"/>
  </r>
  <r>
    <x v="24"/>
    <x v="147"/>
    <s v="SAN JOSE"/>
    <m/>
    <m/>
    <m/>
    <m/>
    <s v=""/>
    <n v="39"/>
    <n v="39"/>
    <n v="30"/>
    <n v="0.76923076923076927"/>
    <n v="0"/>
    <n v="0"/>
    <n v="0"/>
    <n v="39"/>
    <n v="39"/>
    <s v=""/>
    <s v=""/>
  </r>
  <r>
    <x v="24"/>
    <x v="65"/>
    <s v="ABIDJAN"/>
    <m/>
    <m/>
    <m/>
    <m/>
    <s v=""/>
    <n v="2022"/>
    <n v="1588"/>
    <n v="663"/>
    <n v="0.41750629722921917"/>
    <n v="44"/>
    <n v="390"/>
    <n v="0.19287833827893175"/>
    <n v="2022"/>
    <n v="1632"/>
    <n v="390"/>
    <n v="0.19287833827893175"/>
  </r>
  <r>
    <x v="24"/>
    <x v="13"/>
    <s v="HAVANA"/>
    <m/>
    <m/>
    <m/>
    <m/>
    <s v=""/>
    <n v="927"/>
    <n v="750"/>
    <n v="101"/>
    <n v="0.13466666666666666"/>
    <n v="0"/>
    <n v="177"/>
    <n v="0.19093851132686085"/>
    <n v="927"/>
    <n v="750"/>
    <n v="177"/>
    <n v="0.19093851132686085"/>
  </r>
  <r>
    <x v="24"/>
    <x v="117"/>
    <s v="SANTO DOMINGO"/>
    <m/>
    <m/>
    <m/>
    <m/>
    <s v=""/>
    <n v="1595"/>
    <n v="1094"/>
    <n v="275"/>
    <n v="0.25137111517367461"/>
    <n v="5"/>
    <n v="496"/>
    <n v="0.31097178683385579"/>
    <n v="1595"/>
    <n v="1099"/>
    <n v="496"/>
    <n v="0.31097178683385579"/>
  </r>
  <r>
    <x v="24"/>
    <x v="118"/>
    <s v="QUITO"/>
    <m/>
    <m/>
    <m/>
    <m/>
    <s v=""/>
    <n v="1574"/>
    <n v="1468"/>
    <n v="1455"/>
    <n v="0.99114441416893728"/>
    <n v="0"/>
    <n v="106"/>
    <n v="6.734434561626429E-2"/>
    <n v="1574"/>
    <n v="1468"/>
    <n v="106"/>
    <n v="6.734434561626429E-2"/>
  </r>
  <r>
    <x v="24"/>
    <x v="15"/>
    <s v="CAIRO"/>
    <m/>
    <m/>
    <m/>
    <m/>
    <s v=""/>
    <n v="4938"/>
    <n v="4135"/>
    <n v="2314"/>
    <n v="0.55961305925030225"/>
    <n v="80"/>
    <n v="723"/>
    <n v="0.14641555285540706"/>
    <n v="4938"/>
    <n v="4215"/>
    <n v="723"/>
    <n v="0.14641555285540706"/>
  </r>
  <r>
    <x v="24"/>
    <x v="16"/>
    <s v="ADDIS ABEBA"/>
    <m/>
    <m/>
    <m/>
    <m/>
    <s v=""/>
    <n v="1270"/>
    <n v="1130"/>
    <n v="256"/>
    <n v="0.22654867256637168"/>
    <n v="18"/>
    <n v="122"/>
    <n v="9.6062992125984251E-2"/>
    <n v="1270"/>
    <n v="1148"/>
    <n v="122"/>
    <n v="9.6062992125984251E-2"/>
  </r>
  <r>
    <x v="24"/>
    <x v="68"/>
    <s v="PARIS"/>
    <m/>
    <m/>
    <m/>
    <m/>
    <s v=""/>
    <n v="23"/>
    <n v="21"/>
    <n v="20"/>
    <n v="0.95238095238095233"/>
    <n v="1"/>
    <n v="1"/>
    <n v="4.3478260869565216E-2"/>
    <n v="23"/>
    <n v="22"/>
    <n v="1"/>
    <n v="4.3478260869565216E-2"/>
  </r>
  <r>
    <x v="24"/>
    <x v="87"/>
    <s v="TBILISSI"/>
    <m/>
    <m/>
    <m/>
    <m/>
    <s v=""/>
    <n v="87"/>
    <n v="68"/>
    <n v="24"/>
    <n v="0.35294117647058826"/>
    <n v="0"/>
    <n v="19"/>
    <n v="0.21839080459770116"/>
    <n v="87"/>
    <n v="68"/>
    <n v="19"/>
    <n v="0.21839080459770116"/>
  </r>
  <r>
    <x v="24"/>
    <x v="17"/>
    <s v="BERLIN"/>
    <m/>
    <m/>
    <m/>
    <m/>
    <s v=""/>
    <n v="3"/>
    <n v="2"/>
    <n v="1"/>
    <n v="0.5"/>
    <n v="1"/>
    <n v="0"/>
    <n v="0"/>
    <n v="3"/>
    <n v="3"/>
    <s v=""/>
    <s v=""/>
  </r>
  <r>
    <x v="24"/>
    <x v="17"/>
    <s v="FRANKFURT/MAIN"/>
    <m/>
    <m/>
    <m/>
    <m/>
    <s v=""/>
    <n v="10"/>
    <n v="7"/>
    <n v="7"/>
    <n v="1"/>
    <n v="0"/>
    <n v="3"/>
    <n v="0.3"/>
    <n v="10"/>
    <n v="7"/>
    <n v="3"/>
    <n v="0.3"/>
  </r>
  <r>
    <x v="24"/>
    <x v="17"/>
    <s v="MUNICH"/>
    <m/>
    <m/>
    <m/>
    <m/>
    <s v=""/>
    <n v="3"/>
    <n v="3"/>
    <n v="3"/>
    <n v="1"/>
    <n v="0"/>
    <n v="0"/>
    <n v="0"/>
    <n v="3"/>
    <n v="3"/>
    <s v=""/>
    <s v=""/>
  </r>
  <r>
    <x v="24"/>
    <x v="17"/>
    <s v="STUTTGART"/>
    <m/>
    <m/>
    <m/>
    <m/>
    <s v=""/>
    <n v="20"/>
    <n v="20"/>
    <n v="20"/>
    <n v="1"/>
    <n v="0"/>
    <n v="0"/>
    <n v="0"/>
    <n v="20"/>
    <n v="20"/>
    <s v=""/>
    <s v=""/>
  </r>
  <r>
    <x v="24"/>
    <x v="88"/>
    <s v="ACCRA"/>
    <n v="1"/>
    <n v="1"/>
    <n v="1"/>
    <n v="0"/>
    <n v="0"/>
    <n v="3575"/>
    <n v="1886"/>
    <n v="409"/>
    <n v="0.2168610816542948"/>
    <n v="4"/>
    <n v="1685"/>
    <n v="0.47132867132867134"/>
    <n v="3576"/>
    <n v="1891"/>
    <n v="1685"/>
    <n v="0.47119686800894856"/>
  </r>
  <r>
    <x v="24"/>
    <x v="69"/>
    <s v="ATHENS"/>
    <m/>
    <m/>
    <m/>
    <m/>
    <s v=""/>
    <n v="6"/>
    <n v="3"/>
    <n v="3"/>
    <n v="1"/>
    <n v="1"/>
    <n v="2"/>
    <n v="0.33333333333333331"/>
    <n v="6"/>
    <n v="4"/>
    <n v="2"/>
    <n v="0.33333333333333331"/>
  </r>
  <r>
    <x v="24"/>
    <x v="18"/>
    <s v="HONG KONG"/>
    <m/>
    <m/>
    <m/>
    <m/>
    <s v=""/>
    <n v="1230"/>
    <n v="1227"/>
    <n v="543"/>
    <n v="0.44254278728606355"/>
    <n v="0"/>
    <n v="3"/>
    <n v="2.4390243902439024E-3"/>
    <n v="1230"/>
    <n v="1227"/>
    <n v="3"/>
    <n v="2.4390243902439024E-3"/>
  </r>
  <r>
    <x v="24"/>
    <x v="19"/>
    <s v="NEW DELHI"/>
    <m/>
    <m/>
    <m/>
    <m/>
    <s v=""/>
    <n v="161403"/>
    <n v="152719"/>
    <n v="117544"/>
    <n v="0.7696750240638035"/>
    <n v="155"/>
    <n v="8529"/>
    <n v="5.2842883961264658E-2"/>
    <n v="161403"/>
    <n v="152874"/>
    <n v="8529"/>
    <n v="5.2842883961264658E-2"/>
  </r>
  <r>
    <x v="24"/>
    <x v="20"/>
    <s v="JAKARTA"/>
    <m/>
    <m/>
    <m/>
    <m/>
    <s v=""/>
    <n v="8452"/>
    <n v="8222"/>
    <n v="1017"/>
    <n v="0.12369253223060082"/>
    <n v="2"/>
    <n v="228"/>
    <n v="2.6975863700899196E-2"/>
    <n v="8452"/>
    <n v="8224"/>
    <n v="228"/>
    <n v="2.6975863700899196E-2"/>
  </r>
  <r>
    <x v="24"/>
    <x v="21"/>
    <s v="TEHERAN"/>
    <m/>
    <m/>
    <m/>
    <m/>
    <s v=""/>
    <n v="13330"/>
    <n v="11145"/>
    <n v="2350"/>
    <n v="0.21085688649618664"/>
    <n v="138"/>
    <n v="2047"/>
    <n v="0.15356339084771192"/>
    <n v="13330"/>
    <n v="11283"/>
    <n v="2047"/>
    <n v="0.15356339084771192"/>
  </r>
  <r>
    <x v="24"/>
    <x v="23"/>
    <s v="TEL AVIV"/>
    <m/>
    <m/>
    <m/>
    <m/>
    <s v=""/>
    <n v="227"/>
    <n v="225"/>
    <n v="101"/>
    <n v="0.44888888888888889"/>
    <n v="0"/>
    <n v="2"/>
    <n v="8.8105726872246704E-3"/>
    <n v="227"/>
    <n v="225"/>
    <n v="2"/>
    <n v="8.8105726872246704E-3"/>
  </r>
  <r>
    <x v="24"/>
    <x v="71"/>
    <s v="MILAN"/>
    <m/>
    <m/>
    <m/>
    <m/>
    <s v=""/>
    <n v="6"/>
    <n v="4"/>
    <n v="1"/>
    <n v="0.25"/>
    <n v="2"/>
    <n v="0"/>
    <n v="0"/>
    <n v="6"/>
    <n v="6"/>
    <s v=""/>
    <s v=""/>
  </r>
  <r>
    <x v="24"/>
    <x v="71"/>
    <s v="ROME"/>
    <m/>
    <m/>
    <m/>
    <m/>
    <s v=""/>
    <n v="1"/>
    <n v="1"/>
    <n v="0"/>
    <n v="0"/>
    <n v="0"/>
    <n v="0"/>
    <n v="0"/>
    <n v="1"/>
    <n v="1"/>
    <s v=""/>
    <s v=""/>
  </r>
  <r>
    <x v="24"/>
    <x v="24"/>
    <s v="TOKYO"/>
    <n v="1"/>
    <n v="1"/>
    <n v="1"/>
    <n v="0"/>
    <n v="0"/>
    <n v="744"/>
    <n v="722"/>
    <n v="665"/>
    <n v="0.92105263157894735"/>
    <n v="0"/>
    <n v="22"/>
    <n v="2.9569892473118281E-2"/>
    <n v="745"/>
    <n v="723"/>
    <n v="22"/>
    <n v="2.9530201342281879E-2"/>
  </r>
  <r>
    <x v="24"/>
    <x v="25"/>
    <s v="AMMAN"/>
    <m/>
    <m/>
    <m/>
    <m/>
    <s v=""/>
    <n v="2263"/>
    <n v="1803"/>
    <n v="526"/>
    <n v="0.29173599556295066"/>
    <n v="160"/>
    <n v="300"/>
    <n v="0.13256738842244808"/>
    <n v="2263"/>
    <n v="1963"/>
    <n v="300"/>
    <n v="0.13256738842244808"/>
  </r>
  <r>
    <x v="24"/>
    <x v="26"/>
    <s v="ASTANA"/>
    <m/>
    <m/>
    <m/>
    <m/>
    <s v=""/>
    <n v="7852"/>
    <n v="7649"/>
    <n v="4116"/>
    <n v="0.5381095568048111"/>
    <n v="0"/>
    <n v="203"/>
    <n v="2.5853285787060622E-2"/>
    <n v="7852"/>
    <n v="7649"/>
    <n v="203"/>
    <n v="2.5853285787060622E-2"/>
  </r>
  <r>
    <x v="24"/>
    <x v="27"/>
    <s v="NAIROBI"/>
    <m/>
    <m/>
    <m/>
    <m/>
    <s v=""/>
    <n v="3070"/>
    <n v="2679"/>
    <n v="927"/>
    <n v="0.34602463605823069"/>
    <n v="54"/>
    <n v="337"/>
    <n v="0.10977198697068404"/>
    <n v="3070"/>
    <n v="2733"/>
    <n v="337"/>
    <n v="0.10977198697068404"/>
  </r>
  <r>
    <x v="24"/>
    <x v="103"/>
    <s v="PRISTINA"/>
    <m/>
    <m/>
    <m/>
    <m/>
    <s v=""/>
    <n v="30712"/>
    <n v="190"/>
    <n v="180"/>
    <n v="0.94736842105263153"/>
    <n v="24504"/>
    <n v="6018"/>
    <n v="0.1959494660067726"/>
    <n v="30712"/>
    <n v="24694"/>
    <n v="6018"/>
    <n v="0.1959494660067726"/>
  </r>
  <r>
    <x v="24"/>
    <x v="150"/>
    <s v="BISHKEK"/>
    <m/>
    <m/>
    <m/>
    <m/>
    <s v=""/>
    <n v="4759"/>
    <n v="4381"/>
    <n v="651"/>
    <n v="0.14859621091075098"/>
    <n v="2"/>
    <n v="376"/>
    <n v="7.9008194998949358E-2"/>
    <n v="4759"/>
    <n v="4383"/>
    <n v="376"/>
    <n v="7.9008194998949358E-2"/>
  </r>
  <r>
    <x v="24"/>
    <x v="29"/>
    <s v="BEIRUT"/>
    <m/>
    <m/>
    <m/>
    <m/>
    <s v=""/>
    <n v="3992"/>
    <n v="3228"/>
    <n v="1694"/>
    <n v="0.52478314745972743"/>
    <n v="311"/>
    <n v="453"/>
    <n v="0.11347695390781563"/>
    <n v="3992"/>
    <n v="3539"/>
    <n v="453"/>
    <n v="0.11347695390781563"/>
  </r>
  <r>
    <x v="24"/>
    <x v="126"/>
    <s v="ANTANANARIVO"/>
    <m/>
    <m/>
    <m/>
    <m/>
    <s v=""/>
    <n v="976"/>
    <n v="801"/>
    <n v="158"/>
    <n v="0.1972534332084894"/>
    <n v="0"/>
    <n v="175"/>
    <n v="0.17930327868852458"/>
    <n v="976"/>
    <n v="801"/>
    <n v="175"/>
    <n v="0.17930327868852458"/>
  </r>
  <r>
    <x v="24"/>
    <x v="31"/>
    <s v="MEXICO CITY"/>
    <m/>
    <m/>
    <m/>
    <m/>
    <s v=""/>
    <n v="76"/>
    <n v="73"/>
    <n v="20"/>
    <n v="0.27397260273972601"/>
    <n v="0"/>
    <n v="3"/>
    <n v="3.9473684210526314E-2"/>
    <n v="76"/>
    <n v="73"/>
    <n v="3"/>
    <n v="3.9473684210526314E-2"/>
  </r>
  <r>
    <x v="24"/>
    <x v="32"/>
    <s v="RABAT"/>
    <n v="1"/>
    <n v="0"/>
    <n v="0"/>
    <n v="1"/>
    <n v="1"/>
    <n v="3902"/>
    <n v="3238"/>
    <n v="1728"/>
    <n v="0.5336627547869055"/>
    <n v="2"/>
    <n v="662"/>
    <n v="0.16965658636596617"/>
    <n v="3903"/>
    <n v="3240"/>
    <n v="663"/>
    <n v="0.16986933128362797"/>
  </r>
  <r>
    <x v="24"/>
    <x v="107"/>
    <s v="KATHMANDU"/>
    <m/>
    <m/>
    <m/>
    <m/>
    <s v=""/>
    <n v="3037"/>
    <n v="2383"/>
    <n v="261"/>
    <n v="0.10952580780528745"/>
    <n v="4"/>
    <n v="650"/>
    <n v="0.2140270003292723"/>
    <n v="3037"/>
    <n v="2387"/>
    <n v="650"/>
    <n v="0.2140270003292723"/>
  </r>
  <r>
    <x v="24"/>
    <x v="73"/>
    <s v="THE HAGUE"/>
    <m/>
    <m/>
    <m/>
    <m/>
    <s v=""/>
    <n v="3"/>
    <n v="3"/>
    <n v="2"/>
    <n v="0.66666666666666663"/>
    <n v="0"/>
    <n v="0"/>
    <n v="0"/>
    <n v="3"/>
    <n v="3"/>
    <s v=""/>
    <s v=""/>
  </r>
  <r>
    <x v="24"/>
    <x v="132"/>
    <s v="WELLINGTON"/>
    <m/>
    <m/>
    <m/>
    <m/>
    <s v=""/>
    <n v="247"/>
    <n v="247"/>
    <n v="236"/>
    <n v="0.95546558704453444"/>
    <n v="0"/>
    <n v="0"/>
    <n v="0"/>
    <n v="247"/>
    <n v="247"/>
    <s v=""/>
    <s v=""/>
  </r>
  <r>
    <x v="24"/>
    <x v="33"/>
    <s v="ABUJA"/>
    <m/>
    <m/>
    <m/>
    <m/>
    <s v=""/>
    <n v="3408"/>
    <n v="2537"/>
    <n v="1182"/>
    <n v="0.46590461174615688"/>
    <n v="161"/>
    <n v="710"/>
    <n v="0.20833333333333334"/>
    <n v="3408"/>
    <n v="2698"/>
    <n v="710"/>
    <n v="0.20833333333333334"/>
  </r>
  <r>
    <x v="24"/>
    <x v="35"/>
    <s v="ISLAMABAD"/>
    <m/>
    <m/>
    <m/>
    <m/>
    <s v=""/>
    <n v="4401"/>
    <n v="2250"/>
    <n v="206"/>
    <n v="9.1555555555555557E-2"/>
    <n v="340"/>
    <n v="1811"/>
    <n v="0.41149738695750965"/>
    <n v="4401"/>
    <n v="2590"/>
    <n v="1811"/>
    <n v="0.41149738695750965"/>
  </r>
  <r>
    <x v="24"/>
    <x v="152"/>
    <s v="RAMALLAH"/>
    <m/>
    <m/>
    <m/>
    <m/>
    <s v=""/>
    <n v="662"/>
    <n v="624"/>
    <n v="160"/>
    <n v="0.25641025641025639"/>
    <n v="8"/>
    <n v="30"/>
    <n v="4.5317220543806644E-2"/>
    <n v="662"/>
    <n v="632"/>
    <n v="30"/>
    <n v="4.5317220543806644E-2"/>
  </r>
  <r>
    <x v="24"/>
    <x v="36"/>
    <s v="LIMA"/>
    <m/>
    <m/>
    <m/>
    <m/>
    <s v=""/>
    <n v="31"/>
    <n v="27"/>
    <n v="19"/>
    <n v="0.70370370370370372"/>
    <n v="0"/>
    <n v="4"/>
    <n v="0.12903225806451613"/>
    <n v="31"/>
    <n v="27"/>
    <n v="4"/>
    <n v="0.12903225806451613"/>
  </r>
  <r>
    <x v="24"/>
    <x v="37"/>
    <s v="MANILA"/>
    <m/>
    <m/>
    <m/>
    <m/>
    <s v=""/>
    <n v="6779"/>
    <n v="6198"/>
    <n v="1556"/>
    <n v="0.25104872539528883"/>
    <n v="2"/>
    <n v="579"/>
    <n v="8.5410827555686686E-2"/>
    <n v="6779"/>
    <n v="6200"/>
    <n v="579"/>
    <n v="8.5410827555686686E-2"/>
  </r>
  <r>
    <x v="24"/>
    <x v="77"/>
    <s v="DOHA"/>
    <n v="1"/>
    <n v="1"/>
    <n v="1"/>
    <n v="0"/>
    <n v="0"/>
    <n v="8816"/>
    <n v="8460"/>
    <n v="8089"/>
    <n v="0.95614657210401888"/>
    <n v="87"/>
    <n v="269"/>
    <n v="3.0512704174228675E-2"/>
    <n v="8817"/>
    <n v="8548"/>
    <n v="269"/>
    <n v="3.0509243506861745E-2"/>
  </r>
  <r>
    <x v="24"/>
    <x v="38"/>
    <s v="BUCHAREST"/>
    <m/>
    <m/>
    <m/>
    <m/>
    <s v=""/>
    <n v="161"/>
    <n v="149"/>
    <n v="116"/>
    <n v="0.77852348993288589"/>
    <n v="6"/>
    <n v="6"/>
    <n v="3.7267080745341616E-2"/>
    <n v="161"/>
    <n v="155"/>
    <n v="6"/>
    <n v="3.7267080745341616E-2"/>
  </r>
  <r>
    <x v="24"/>
    <x v="39"/>
    <s v="MOSCOW"/>
    <n v="1"/>
    <n v="1"/>
    <n v="0"/>
    <n v="0"/>
    <n v="0"/>
    <n v="20303"/>
    <n v="20008"/>
    <n v="17533"/>
    <n v="0.87629948020791681"/>
    <n v="52"/>
    <n v="243"/>
    <n v="1.1968674580111313E-2"/>
    <n v="20304"/>
    <n v="20061"/>
    <n v="243"/>
    <n v="1.1968085106382979E-2"/>
  </r>
  <r>
    <x v="24"/>
    <x v="40"/>
    <s v="RIYADH"/>
    <m/>
    <m/>
    <m/>
    <m/>
    <s v=""/>
    <n v="20467"/>
    <n v="19041"/>
    <n v="18253"/>
    <n v="0.9586156189275773"/>
    <n v="743"/>
    <n v="683"/>
    <n v="3.3370792006644841E-2"/>
    <n v="20467"/>
    <n v="19784"/>
    <n v="683"/>
    <n v="3.3370792006644841E-2"/>
  </r>
  <r>
    <x v="24"/>
    <x v="41"/>
    <s v="DAKAR"/>
    <m/>
    <m/>
    <m/>
    <m/>
    <s v=""/>
    <n v="1525"/>
    <n v="1241"/>
    <n v="690"/>
    <n v="0.55600322320709106"/>
    <n v="22"/>
    <n v="262"/>
    <n v="0.1718032786885246"/>
    <n v="1525"/>
    <n v="1263"/>
    <n v="262"/>
    <n v="0.1718032786885246"/>
  </r>
  <r>
    <x v="24"/>
    <x v="42"/>
    <s v="BELGRADE"/>
    <m/>
    <m/>
    <m/>
    <m/>
    <s v=""/>
    <n v="1013"/>
    <n v="1003"/>
    <n v="569"/>
    <n v="0.56729810568295114"/>
    <n v="0"/>
    <n v="10"/>
    <n v="9.8716683119447184E-3"/>
    <n v="1013"/>
    <n v="1003"/>
    <n v="10"/>
    <n v="9.8716683119447184E-3"/>
  </r>
  <r>
    <x v="24"/>
    <x v="79"/>
    <s v="SINGAPORE"/>
    <n v="1"/>
    <n v="1"/>
    <n v="1"/>
    <n v="0"/>
    <n v="0"/>
    <n v="3367"/>
    <n v="3342"/>
    <n v="3210"/>
    <n v="0.96050269299820468"/>
    <n v="4"/>
    <n v="21"/>
    <n v="6.2370062370062374E-3"/>
    <n v="3368"/>
    <n v="3347"/>
    <n v="21"/>
    <n v="6.2351543942992874E-3"/>
  </r>
  <r>
    <x v="24"/>
    <x v="45"/>
    <s v="CAPE TOWN"/>
    <m/>
    <m/>
    <m/>
    <m/>
    <s v=""/>
    <n v="1217"/>
    <n v="1195"/>
    <n v="797"/>
    <n v="0.66694560669456071"/>
    <n v="0"/>
    <n v="22"/>
    <n v="1.8077239112571898E-2"/>
    <n v="1217"/>
    <n v="1195"/>
    <n v="22"/>
    <n v="1.8077239112571898E-2"/>
  </r>
  <r>
    <x v="24"/>
    <x v="45"/>
    <s v="PRETORIA"/>
    <m/>
    <m/>
    <m/>
    <m/>
    <s v=""/>
    <n v="7213"/>
    <n v="7089"/>
    <n v="6241"/>
    <n v="0.88037805050077589"/>
    <n v="35"/>
    <n v="89"/>
    <n v="1.2338832663246915E-2"/>
    <n v="7213"/>
    <n v="7124"/>
    <n v="89"/>
    <n v="1.2338832663246915E-2"/>
  </r>
  <r>
    <x v="24"/>
    <x v="46"/>
    <s v="SEOUL"/>
    <m/>
    <m/>
    <m/>
    <m/>
    <s v=""/>
    <n v="182"/>
    <n v="177"/>
    <n v="20"/>
    <n v="0.11299435028248588"/>
    <n v="0"/>
    <n v="5"/>
    <n v="2.7472527472527472E-2"/>
    <n v="182"/>
    <n v="177"/>
    <n v="5"/>
    <n v="2.7472527472527472E-2"/>
  </r>
  <r>
    <x v="24"/>
    <x v="80"/>
    <s v="BARCELONA"/>
    <m/>
    <m/>
    <m/>
    <m/>
    <s v=""/>
    <n v="7"/>
    <n v="7"/>
    <n v="6"/>
    <n v="0.8571428571428571"/>
    <n v="0"/>
    <n v="0"/>
    <n v="0"/>
    <n v="7"/>
    <n v="7"/>
    <s v=""/>
    <s v=""/>
  </r>
  <r>
    <x v="24"/>
    <x v="80"/>
    <s v="MADRID"/>
    <m/>
    <m/>
    <m/>
    <m/>
    <s v=""/>
    <n v="2"/>
    <n v="1"/>
    <n v="0"/>
    <n v="0"/>
    <n v="1"/>
    <n v="0"/>
    <n v="0"/>
    <n v="2"/>
    <n v="2"/>
    <s v=""/>
    <s v=""/>
  </r>
  <r>
    <x v="24"/>
    <x v="139"/>
    <s v="COLOMBO"/>
    <n v="32"/>
    <n v="30"/>
    <n v="23"/>
    <n v="2"/>
    <n v="6.25E-2"/>
    <n v="8503"/>
    <n v="6690"/>
    <n v="1682"/>
    <n v="0.25142002989536621"/>
    <n v="247"/>
    <n v="1566"/>
    <n v="0.18417029283782194"/>
    <n v="8535"/>
    <n v="6967"/>
    <n v="1568"/>
    <n v="0.18371411833626244"/>
  </r>
  <r>
    <x v="24"/>
    <x v="140"/>
    <s v="KHARTOUM"/>
    <m/>
    <m/>
    <m/>
    <m/>
    <s v=""/>
    <n v="1060"/>
    <n v="684"/>
    <n v="149"/>
    <n v="0.21783625730994152"/>
    <n v="155"/>
    <n v="221"/>
    <n v="0.20849056603773586"/>
    <n v="1060"/>
    <n v="839"/>
    <n v="221"/>
    <n v="0.20849056603773586"/>
  </r>
  <r>
    <x v="24"/>
    <x v="93"/>
    <s v="STOCKHOLM"/>
    <m/>
    <m/>
    <m/>
    <m/>
    <s v=""/>
    <n v="1"/>
    <n v="1"/>
    <n v="1"/>
    <n v="1"/>
    <n v="0"/>
    <n v="0"/>
    <n v="0"/>
    <n v="1"/>
    <n v="1"/>
    <s v=""/>
    <s v=""/>
  </r>
  <r>
    <x v="24"/>
    <x v="48"/>
    <s v="TAIPEI"/>
    <m/>
    <m/>
    <m/>
    <m/>
    <s v=""/>
    <n v="72"/>
    <n v="72"/>
    <n v="19"/>
    <n v="0.2638888888888889"/>
    <n v="0"/>
    <n v="0"/>
    <n v="0"/>
    <n v="72"/>
    <n v="72"/>
    <s v=""/>
    <s v=""/>
  </r>
  <r>
    <x v="24"/>
    <x v="82"/>
    <s v="DAR ES SALAAM"/>
    <m/>
    <m/>
    <m/>
    <m/>
    <s v=""/>
    <n v="1093"/>
    <n v="1023"/>
    <n v="309"/>
    <n v="0.30205278592375367"/>
    <n v="1"/>
    <n v="69"/>
    <n v="6.3129002744739246E-2"/>
    <n v="1093"/>
    <n v="1024"/>
    <n v="69"/>
    <n v="6.3129002744739246E-2"/>
  </r>
  <r>
    <x v="24"/>
    <x v="49"/>
    <s v="BANGKOK"/>
    <m/>
    <m/>
    <m/>
    <m/>
    <s v=""/>
    <n v="44189"/>
    <n v="42819"/>
    <n v="7923"/>
    <n v="0.18503468086597072"/>
    <n v="6"/>
    <n v="1364"/>
    <n v="3.0867410441512595E-2"/>
    <n v="44189"/>
    <n v="42825"/>
    <n v="1364"/>
    <n v="3.0867410441512595E-2"/>
  </r>
  <r>
    <x v="24"/>
    <x v="50"/>
    <s v="TUNIS"/>
    <m/>
    <m/>
    <m/>
    <m/>
    <s v=""/>
    <n v="3454"/>
    <n v="2680"/>
    <n v="1674"/>
    <n v="0.62462686567164183"/>
    <n v="30"/>
    <n v="744"/>
    <n v="0.21540243196294151"/>
    <n v="3454"/>
    <n v="2710"/>
    <n v="744"/>
    <n v="0.21540243196294151"/>
  </r>
  <r>
    <x v="24"/>
    <x v="51"/>
    <s v="ISTANBUL"/>
    <m/>
    <m/>
    <m/>
    <m/>
    <s v=""/>
    <n v="14852"/>
    <n v="13257"/>
    <n v="9024"/>
    <n v="0.68069699026929165"/>
    <n v="153"/>
    <n v="1442"/>
    <n v="9.7091300834904387E-2"/>
    <n v="14852"/>
    <n v="13410"/>
    <n v="1442"/>
    <n v="9.7091300834904387E-2"/>
  </r>
  <r>
    <x v="24"/>
    <x v="52"/>
    <s v="KYIV"/>
    <m/>
    <m/>
    <m/>
    <m/>
    <s v=""/>
    <n v="356"/>
    <n v="328"/>
    <n v="221"/>
    <n v="0.67378048780487809"/>
    <n v="0"/>
    <n v="28"/>
    <n v="7.8651685393258425E-2"/>
    <n v="356"/>
    <n v="328"/>
    <n v="28"/>
    <n v="7.8651685393258425E-2"/>
  </r>
  <r>
    <x v="24"/>
    <x v="53"/>
    <s v="ABU DHABI"/>
    <m/>
    <m/>
    <m/>
    <m/>
    <s v=""/>
    <n v="23355"/>
    <n v="20667"/>
    <n v="16324"/>
    <n v="0.78985822809309525"/>
    <n v="169"/>
    <n v="2519"/>
    <n v="0.10785698993791479"/>
    <n v="23355"/>
    <n v="20836"/>
    <n v="2519"/>
    <n v="0.10785698993791479"/>
  </r>
  <r>
    <x v="24"/>
    <x v="54"/>
    <s v="LONDON"/>
    <m/>
    <m/>
    <m/>
    <m/>
    <s v=""/>
    <n v="8503"/>
    <n v="8216"/>
    <n v="8202"/>
    <n v="0.99829600778967864"/>
    <n v="124"/>
    <n v="163"/>
    <n v="1.9169704810067034E-2"/>
    <n v="8503"/>
    <n v="8340"/>
    <n v="163"/>
    <n v="1.9169704810067034E-2"/>
  </r>
  <r>
    <x v="24"/>
    <x v="55"/>
    <s v="ATLANTA, GA"/>
    <m/>
    <m/>
    <m/>
    <m/>
    <s v=""/>
    <n v="1597"/>
    <n v="1592"/>
    <n v="1579"/>
    <n v="0.99183417085427139"/>
    <n v="2"/>
    <n v="3"/>
    <n v="1.878522229179712E-3"/>
    <n v="1597"/>
    <n v="1594"/>
    <n v="3"/>
    <n v="1.878522229179712E-3"/>
  </r>
  <r>
    <x v="24"/>
    <x v="55"/>
    <s v="NEW YORK, NY"/>
    <n v="1"/>
    <n v="1"/>
    <n v="1"/>
    <n v="0"/>
    <n v="0"/>
    <n v="3561"/>
    <n v="3444"/>
    <n v="3430"/>
    <n v="0.99593495934959353"/>
    <n v="100"/>
    <n v="17"/>
    <n v="4.7739399045212023E-3"/>
    <n v="3562"/>
    <n v="3545"/>
    <n v="17"/>
    <n v="4.7725996631106122E-3"/>
  </r>
  <r>
    <x v="24"/>
    <x v="55"/>
    <s v="SAN FRANCISCO, CA"/>
    <n v="1"/>
    <n v="1"/>
    <n v="0"/>
    <n v="0"/>
    <n v="0"/>
    <n v="3642"/>
    <n v="3623"/>
    <n v="3529"/>
    <n v="0.97405465084184373"/>
    <n v="13"/>
    <n v="6"/>
    <n v="1.6474464579901153E-3"/>
    <n v="3643"/>
    <n v="3637"/>
    <n v="6"/>
    <n v="1.6469942355201758E-3"/>
  </r>
  <r>
    <x v="24"/>
    <x v="55"/>
    <s v="WASHINGTON, DC"/>
    <m/>
    <m/>
    <m/>
    <m/>
    <s v=""/>
    <n v="1066"/>
    <n v="1022"/>
    <n v="511"/>
    <n v="0.5"/>
    <n v="14"/>
    <n v="30"/>
    <n v="2.8142589118198873E-2"/>
    <n v="1066"/>
    <n v="1036"/>
    <n v="30"/>
    <n v="2.8142589118198873E-2"/>
  </r>
  <r>
    <x v="24"/>
    <x v="56"/>
    <s v="CARACAS"/>
    <m/>
    <m/>
    <m/>
    <m/>
    <s v=""/>
    <n v="7"/>
    <n v="6"/>
    <n v="4"/>
    <n v="0.66666666666666663"/>
    <n v="0"/>
    <n v="1"/>
    <n v="0.14285714285714285"/>
    <n v="7"/>
    <n v="6"/>
    <n v="1"/>
    <n v="0.14285714285714285"/>
  </r>
  <r>
    <x v="24"/>
    <x v="57"/>
    <s v="HO CHI MINH"/>
    <m/>
    <m/>
    <m/>
    <m/>
    <s v=""/>
    <n v="3679"/>
    <n v="3334"/>
    <n v="501"/>
    <n v="0.15026994601079785"/>
    <n v="44"/>
    <n v="301"/>
    <n v="8.1815710790975812E-2"/>
    <n v="3679"/>
    <n v="3378"/>
    <n v="301"/>
    <n v="8.1815710790975812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0"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A4:F31" firstHeaderRow="1" firstDataRow="2" firstDataCol="1" rowPageCount="1" colPageCount="1"/>
  <pivotFields count="19">
    <pivotField axis="axisRow" compact="0" outline="0" subtotalTop="0" showAll="0" includeNewItemsInFilter="1" sortType="ascending">
      <items count="36">
        <item x="0"/>
        <item m="1" x="33"/>
        <item x="1"/>
        <item x="2"/>
        <item m="1" x="31"/>
        <item x="3"/>
        <item m="1" x="27"/>
        <item x="4"/>
        <item m="1" x="30"/>
        <item x="5"/>
        <item m="1" x="26"/>
        <item x="6"/>
        <item x="7"/>
        <item x="8"/>
        <item m="1" x="32"/>
        <item x="9"/>
        <item x="10"/>
        <item x="11"/>
        <item x="12"/>
        <item x="13"/>
        <item m="1" x="34"/>
        <item x="14"/>
        <item x="15"/>
        <item x="16"/>
        <item m="1" x="28"/>
        <item x="17"/>
        <item x="18"/>
        <item x="19"/>
        <item m="1" x="29"/>
        <item x="20"/>
        <item x="21"/>
        <item x="22"/>
        <item x="23"/>
        <item x="24"/>
        <item m="1" x="25"/>
        <item t="default"/>
      </items>
    </pivotField>
    <pivotField axis="axisPage" compact="0" outline="0" subtotalTop="0" showAll="0" includeNewItemsInFilter="1" sortType="ascending">
      <items count="196">
        <item x="84"/>
        <item x="0"/>
        <item x="1"/>
        <item x="167"/>
        <item x="58"/>
        <item x="2"/>
        <item x="85"/>
        <item x="3"/>
        <item x="59"/>
        <item x="4"/>
        <item x="108"/>
        <item x="96"/>
        <item x="86"/>
        <item x="60"/>
        <item x="109"/>
        <item m="1" x="188"/>
        <item x="110"/>
        <item x="5"/>
        <item x="146"/>
        <item x="6"/>
        <item m="1" x="187"/>
        <item x="7"/>
        <item x="61"/>
        <item x="62"/>
        <item x="111"/>
        <item x="63"/>
        <item x="8"/>
        <item x="162"/>
        <item x="112"/>
        <item x="113"/>
        <item x="9"/>
        <item x="10"/>
        <item x="11"/>
        <item x="114"/>
        <item m="1" x="179"/>
        <item x="115"/>
        <item x="64"/>
        <item m="1" x="190"/>
        <item x="147"/>
        <item x="65"/>
        <item x="12"/>
        <item x="13"/>
        <item x="14"/>
        <item x="66"/>
        <item x="97"/>
        <item x="116"/>
        <item x="117"/>
        <item x="118"/>
        <item x="15"/>
        <item x="148"/>
        <item x="119"/>
        <item x="157"/>
        <item x="102"/>
        <item x="16"/>
        <item x="120"/>
        <item x="67"/>
        <item m="1" x="189"/>
        <item x="68"/>
        <item x="121"/>
        <item x="87"/>
        <item x="17"/>
        <item x="88"/>
        <item x="69"/>
        <item x="122"/>
        <item x="123"/>
        <item x="163"/>
        <item x="124"/>
        <item m="1" x="191"/>
        <item m="1" x="175"/>
        <item x="149"/>
        <item x="18"/>
        <item x="70"/>
        <item x="98"/>
        <item x="19"/>
        <item x="20"/>
        <item x="21"/>
        <item m="1" x="177"/>
        <item x="89"/>
        <item x="22"/>
        <item x="23"/>
        <item x="71"/>
        <item x="72"/>
        <item x="24"/>
        <item x="25"/>
        <item x="26"/>
        <item x="27"/>
        <item m="1" x="180"/>
        <item m="1" x="174"/>
        <item m="1" x="193"/>
        <item m="1" x="171"/>
        <item x="103"/>
        <item x="28"/>
        <item x="150"/>
        <item m="1" x="184"/>
        <item x="125"/>
        <item x="99"/>
        <item x="29"/>
        <item x="168"/>
        <item x="156"/>
        <item m="1" x="176"/>
        <item x="104"/>
        <item x="159"/>
        <item m="1" x="186"/>
        <item x="164"/>
        <item m="1" x="185"/>
        <item x="126"/>
        <item x="160"/>
        <item x="30"/>
        <item x="100"/>
        <item x="127"/>
        <item x="128"/>
        <item x="129"/>
        <item x="31"/>
        <item x="90"/>
        <item m="1" x="178"/>
        <item x="130"/>
        <item x="91"/>
        <item x="151"/>
        <item x="32"/>
        <item x="105"/>
        <item x="131"/>
        <item x="106"/>
        <item x="107"/>
        <item x="73"/>
        <item x="132"/>
        <item x="133"/>
        <item x="134"/>
        <item x="33"/>
        <item x="92"/>
        <item x="34"/>
        <item x="101"/>
        <item x="135"/>
        <item x="35"/>
        <item m="1" x="173"/>
        <item x="152"/>
        <item x="74"/>
        <item m="1" x="183"/>
        <item x="136"/>
        <item x="36"/>
        <item x="37"/>
        <item x="75"/>
        <item x="76"/>
        <item m="1" x="170"/>
        <item x="77"/>
        <item x="38"/>
        <item x="39"/>
        <item x="78"/>
        <item x="137"/>
        <item x="158"/>
        <item x="165"/>
        <item x="40"/>
        <item x="41"/>
        <item x="42"/>
        <item x="138"/>
        <item x="79"/>
        <item x="43"/>
        <item x="44"/>
        <item x="45"/>
        <item x="46"/>
        <item x="161"/>
        <item x="80"/>
        <item x="139"/>
        <item x="140"/>
        <item x="141"/>
        <item x="93"/>
        <item x="81"/>
        <item x="47"/>
        <item m="1" x="181"/>
        <item x="48"/>
        <item m="1" x="172"/>
        <item x="153"/>
        <item x="82"/>
        <item m="1" x="182"/>
        <item x="49"/>
        <item x="166"/>
        <item x="142"/>
        <item x="154"/>
        <item x="50"/>
        <item x="51"/>
        <item x="155"/>
        <item x="83"/>
        <item x="52"/>
        <item x="53"/>
        <item x="54"/>
        <item x="143"/>
        <item x="55"/>
        <item x="94"/>
        <item x="144"/>
        <item x="56"/>
        <item m="1" x="194"/>
        <item x="57"/>
        <item m="1" x="192"/>
        <item x="95"/>
        <item x="145"/>
        <item m="1" x="169"/>
        <item t="default"/>
      </items>
      <extLst>
        <ext xmlns:x14="http://schemas.microsoft.com/office/spreadsheetml/2009/9/main" uri="{2946ED86-A175-432a-8AC1-64E0C546D7DE}">
          <x14:pivotField fillDownLabels="1"/>
        </ext>
      </extLst>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name="Total LTVs issued2" dataField="1" compact="0" outline="0" showAll="0" defaultSubtotal="0"/>
    <pivotField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i>
    <i>
      <x v="2"/>
    </i>
    <i>
      <x v="3"/>
    </i>
    <i>
      <x v="5"/>
    </i>
    <i>
      <x v="7"/>
    </i>
    <i>
      <x v="9"/>
    </i>
    <i>
      <x v="11"/>
    </i>
    <i>
      <x v="12"/>
    </i>
    <i>
      <x v="13"/>
    </i>
    <i>
      <x v="15"/>
    </i>
    <i>
      <x v="16"/>
    </i>
    <i>
      <x v="17"/>
    </i>
    <i>
      <x v="18"/>
    </i>
    <i>
      <x v="19"/>
    </i>
    <i>
      <x v="21"/>
    </i>
    <i>
      <x v="22"/>
    </i>
    <i>
      <x v="23"/>
    </i>
    <i>
      <x v="25"/>
    </i>
    <i>
      <x v="26"/>
    </i>
    <i>
      <x v="27"/>
    </i>
    <i>
      <x v="29"/>
    </i>
    <i>
      <x v="30"/>
    </i>
    <i>
      <x v="31"/>
    </i>
    <i>
      <x v="32"/>
    </i>
    <i>
      <x v="33"/>
    </i>
    <i t="grand">
      <x/>
    </i>
  </rowItems>
  <colFields count="1">
    <field x="-2"/>
  </colFields>
  <colItems count="5">
    <i>
      <x/>
    </i>
    <i i="1">
      <x v="1"/>
    </i>
    <i i="2">
      <x v="2"/>
    </i>
    <i i="3">
      <x v="3"/>
    </i>
    <i i="4">
      <x v="4"/>
    </i>
  </colItems>
  <pageFields count="1">
    <pageField fld="1" hier="-1"/>
  </pageFields>
  <dataFields count="5">
    <dataField name="Uniform visas applied for " fld="8" baseField="0" baseItem="6" numFmtId="3"/>
    <dataField name="Total  uniform visas issued (including MEV) " fld="9" baseField="0" baseItem="6" numFmtId="3"/>
    <dataField name="Multiple entry uniform visas (MEVs) issued " fld="10" baseField="0" baseItem="16" numFmtId="3"/>
    <dataField name="Total LTVs issued" fld="12" baseField="0" baseItem="1"/>
    <dataField name="Uniform visas not issued " fld="13" baseField="0" baseItem="6" numFmtId="3"/>
  </dataFields>
  <formats count="32">
    <format dxfId="153">
      <pivotArea type="all" dataOnly="0" outline="0" fieldPosition="0"/>
    </format>
    <format dxfId="152">
      <pivotArea field="1" type="button" dataOnly="0" labelOnly="1" outline="0" axis="axisPage" fieldPosition="0"/>
    </format>
    <format dxfId="151">
      <pivotArea field="1" type="button" dataOnly="0" labelOnly="1" outline="0" axis="axisPage" fieldPosition="0"/>
    </format>
    <format dxfId="150">
      <pivotArea field="1" type="button" dataOnly="0" labelOnly="1" outline="0" axis="axisPage" fieldPosition="0"/>
    </format>
    <format dxfId="149">
      <pivotArea field="1" type="button" dataOnly="0" labelOnly="1" outline="0" axis="axisPage" fieldPosition="0"/>
    </format>
    <format dxfId="148">
      <pivotArea field="1" type="button" dataOnly="0" labelOnly="1" outline="0" axis="axisPage" fieldPosition="0"/>
    </format>
    <format dxfId="147">
      <pivotArea outline="0" fieldPosition="0"/>
    </format>
    <format dxfId="146">
      <pivotArea field="0" type="button" dataOnly="0" labelOnly="1" outline="0" axis="axisRow" fieldPosition="0"/>
    </format>
    <format dxfId="145">
      <pivotArea dataOnly="0" labelOnly="1" outline="0" fieldPosition="0">
        <references count="1">
          <reference field="0" count="0"/>
        </references>
      </pivotArea>
    </format>
    <format dxfId="144">
      <pivotArea dataOnly="0" labelOnly="1" grandRow="1" outline="0" fieldPosition="0"/>
    </format>
    <format dxfId="143">
      <pivotArea type="origin" dataOnly="0" labelOnly="1" outline="0" fieldPosition="0"/>
    </format>
    <format dxfId="142">
      <pivotArea field="-2" type="button" dataOnly="0" labelOnly="1" outline="0" axis="axisCol" fieldPosition="0"/>
    </format>
    <format dxfId="141">
      <pivotArea type="topRight" dataOnly="0" labelOnly="1" outline="0" fieldPosition="0"/>
    </format>
    <format dxfId="140">
      <pivotArea field="1" type="button" dataOnly="0" labelOnly="1" outline="0" axis="axisPage" fieldPosition="0"/>
    </format>
    <format dxfId="139">
      <pivotArea outline="0" fieldPosition="0">
        <references count="1">
          <reference field="0" count="1" selected="0">
            <x v="33"/>
          </reference>
        </references>
      </pivotArea>
    </format>
    <format dxfId="138">
      <pivotArea dataOnly="0" labelOnly="1" outline="0" fieldPosition="0">
        <references count="1">
          <reference field="0" count="1">
            <x v="33"/>
          </reference>
        </references>
      </pivotArea>
    </format>
    <format dxfId="137">
      <pivotArea field="1" type="button" dataOnly="0" labelOnly="1" outline="0" axis="axisPage" fieldPosition="0"/>
    </format>
    <format dxfId="136">
      <pivotArea field="0" type="button" dataOnly="0" labelOnly="1" outline="0" axis="axisRow" fieldPosition="0"/>
    </format>
    <format dxfId="135">
      <pivotArea dataOnly="0" labelOnly="1" outline="0" fieldPosition="0">
        <references count="1">
          <reference field="4294967294" count="3">
            <x v="0"/>
            <x v="1"/>
            <x v="4"/>
          </reference>
        </references>
      </pivotArea>
    </format>
    <format dxfId="134">
      <pivotArea dataOnly="0" labelOnly="1" outline="0" fieldPosition="0">
        <references count="1">
          <reference field="4294967294" count="1">
            <x v="0"/>
          </reference>
        </references>
      </pivotArea>
    </format>
    <format dxfId="133">
      <pivotArea field="0" type="button" dataOnly="0" labelOnly="1" outline="0" axis="axisRow" fieldPosition="0"/>
    </format>
    <format dxfId="132">
      <pivotArea dataOnly="0" labelOnly="1" outline="0" fieldPosition="0">
        <references count="1">
          <reference field="4294967294" count="3">
            <x v="0"/>
            <x v="1"/>
            <x v="4"/>
          </reference>
        </references>
      </pivotArea>
    </format>
    <format dxfId="131">
      <pivotArea field="0" type="button" dataOnly="0" labelOnly="1" outline="0" axis="axisRow" fieldPosition="0"/>
    </format>
    <format dxfId="130">
      <pivotArea dataOnly="0" labelOnly="1" outline="0" fieldPosition="0">
        <references count="1">
          <reference field="0" count="0"/>
        </references>
      </pivotArea>
    </format>
    <format dxfId="129">
      <pivotArea dataOnly="0" labelOnly="1" grandRow="1" outline="0" fieldPosition="0"/>
    </format>
    <format dxfId="128">
      <pivotArea outline="0" fieldPosition="0">
        <references count="1">
          <reference field="4294967294" count="1">
            <x v="0"/>
          </reference>
        </references>
      </pivotArea>
    </format>
    <format dxfId="127">
      <pivotArea outline="0" fieldPosition="0">
        <references count="1">
          <reference field="4294967294" count="1">
            <x v="1"/>
          </reference>
        </references>
      </pivotArea>
    </format>
    <format dxfId="126">
      <pivotArea outline="0" fieldPosition="0">
        <references count="1">
          <reference field="4294967294" count="1">
            <x v="4"/>
          </reference>
        </references>
      </pivotArea>
    </format>
    <format dxfId="125">
      <pivotArea field="0" grandRow="1" outline="0" collapsedLevelsAreSubtotals="1" axis="axisRow" fieldPosition="0">
        <references count="1">
          <reference field="4294967294" count="1" selected="0">
            <x v="3"/>
          </reference>
        </references>
      </pivotArea>
    </format>
    <format dxfId="124">
      <pivotArea outline="0" collapsedLevelsAreSubtotals="1" fieldPosition="0">
        <references count="2">
          <reference field="4294967294" count="1" selected="0">
            <x v="3"/>
          </reference>
          <reference field="0" count="0" selected="0"/>
        </references>
      </pivotArea>
    </format>
    <format dxfId="123">
      <pivotArea outline="0" collapsedLevelsAreSubtotals="1" fieldPosition="0">
        <references count="1">
          <reference field="4294967294" count="1" selected="0">
            <x v="2"/>
          </reference>
        </references>
      </pivotArea>
    </format>
    <format dxfId="122">
      <pivotArea type="topRight" dataOnly="0" labelOnly="1" outline="0" offset="B1:C1" fieldPosition="0"/>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3" cacheId="10"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B1:G28" firstHeaderRow="1" firstDataRow="2" firstDataCol="1"/>
  <pivotFields count="19">
    <pivotField axis="axisRow" compact="0" outline="0" subtotalTop="0" showAll="0" includeNewItemsInFilter="1" sortType="descending">
      <items count="36">
        <item m="1" x="33"/>
        <item m="1" x="31"/>
        <item m="1" x="26"/>
        <item m="1" x="34"/>
        <item m="1" x="28"/>
        <item m="1" x="29"/>
        <item x="0"/>
        <item x="1"/>
        <item x="2"/>
        <item x="3"/>
        <item m="1" x="27"/>
        <item m="1" x="30"/>
        <item x="5"/>
        <item x="6"/>
        <item x="7"/>
        <item x="8"/>
        <item m="1" x="32"/>
        <item x="9"/>
        <item x="10"/>
        <item x="11"/>
        <item x="12"/>
        <item x="13"/>
        <item x="14"/>
        <item x="15"/>
        <item x="16"/>
        <item x="17"/>
        <item x="18"/>
        <item x="19"/>
        <item x="20"/>
        <item x="21"/>
        <item x="22"/>
        <item x="23"/>
        <item x="24"/>
        <item m="1" x="25"/>
        <item x="4"/>
        <item t="default"/>
      </items>
      <autoSortScope>
        <pivotArea dataOnly="0" outline="0" fieldPosition="0">
          <references count="1">
            <reference field="4294967294" count="1" selected="0">
              <x v="0"/>
            </reference>
          </references>
        </pivotArea>
      </autoSortScope>
    </pivotField>
    <pivotField compact="0" outline="0" subtotalTop="0" showAll="0" includeNewItemsInFilter="1">
      <items count="196">
        <item x="84"/>
        <item x="0"/>
        <item x="1"/>
        <item x="167"/>
        <item x="58"/>
        <item x="2"/>
        <item x="85"/>
        <item x="3"/>
        <item x="59"/>
        <item x="4"/>
        <item x="108"/>
        <item x="96"/>
        <item x="86"/>
        <item x="60"/>
        <item x="109"/>
        <item m="1" x="188"/>
        <item x="110"/>
        <item x="5"/>
        <item x="146"/>
        <item x="6"/>
        <item m="1" x="187"/>
        <item x="7"/>
        <item x="61"/>
        <item x="62"/>
        <item x="111"/>
        <item x="63"/>
        <item x="8"/>
        <item x="162"/>
        <item x="112"/>
        <item x="113"/>
        <item x="9"/>
        <item x="10"/>
        <item x="11"/>
        <item x="114"/>
        <item m="1" x="179"/>
        <item m="1" x="190"/>
        <item x="147"/>
        <item x="65"/>
        <item x="12"/>
        <item x="13"/>
        <item x="14"/>
        <item x="66"/>
        <item x="97"/>
        <item x="116"/>
        <item x="117"/>
        <item x="118"/>
        <item x="15"/>
        <item x="148"/>
        <item x="119"/>
        <item x="157"/>
        <item x="102"/>
        <item x="16"/>
        <item x="120"/>
        <item x="67"/>
        <item m="1" x="189"/>
        <item x="68"/>
        <item x="121"/>
        <item x="87"/>
        <item x="17"/>
        <item x="88"/>
        <item x="69"/>
        <item x="122"/>
        <item x="123"/>
        <item x="163"/>
        <item x="124"/>
        <item m="1" x="175"/>
        <item x="149"/>
        <item x="18"/>
        <item x="70"/>
        <item x="98"/>
        <item x="19"/>
        <item x="20"/>
        <item m="1" x="177"/>
        <item x="89"/>
        <item x="22"/>
        <item x="23"/>
        <item x="71"/>
        <item x="72"/>
        <item x="24"/>
        <item x="25"/>
        <item x="26"/>
        <item x="27"/>
        <item m="1" x="193"/>
        <item m="1" x="171"/>
        <item x="103"/>
        <item x="28"/>
        <item x="150"/>
        <item m="1" x="184"/>
        <item x="99"/>
        <item x="29"/>
        <item x="168"/>
        <item m="1" x="176"/>
        <item x="104"/>
        <item x="159"/>
        <item m="1" x="186"/>
        <item x="126"/>
        <item x="160"/>
        <item x="30"/>
        <item x="100"/>
        <item x="127"/>
        <item x="128"/>
        <item x="129"/>
        <item x="31"/>
        <item m="1" x="178"/>
        <item x="130"/>
        <item x="91"/>
        <item x="151"/>
        <item x="32"/>
        <item x="105"/>
        <item x="131"/>
        <item x="106"/>
        <item x="107"/>
        <item x="73"/>
        <item x="132"/>
        <item x="133"/>
        <item x="134"/>
        <item x="33"/>
        <item x="101"/>
        <item x="135"/>
        <item x="35"/>
        <item m="1" x="173"/>
        <item x="74"/>
        <item m="1" x="183"/>
        <item x="136"/>
        <item x="36"/>
        <item x="37"/>
        <item x="75"/>
        <item x="76"/>
        <item m="1" x="170"/>
        <item x="77"/>
        <item x="38"/>
        <item x="39"/>
        <item x="78"/>
        <item x="137"/>
        <item x="158"/>
        <item x="165"/>
        <item x="40"/>
        <item x="41"/>
        <item x="42"/>
        <item x="138"/>
        <item x="79"/>
        <item x="43"/>
        <item x="44"/>
        <item x="45"/>
        <item x="161"/>
        <item x="80"/>
        <item x="139"/>
        <item x="140"/>
        <item x="141"/>
        <item x="93"/>
        <item x="81"/>
        <item m="1" x="181"/>
        <item m="1" x="172"/>
        <item x="153"/>
        <item m="1" x="182"/>
        <item x="49"/>
        <item x="166"/>
        <item x="142"/>
        <item x="154"/>
        <item x="50"/>
        <item x="51"/>
        <item x="155"/>
        <item x="83"/>
        <item x="52"/>
        <item x="53"/>
        <item x="54"/>
        <item x="143"/>
        <item x="55"/>
        <item x="94"/>
        <item x="144"/>
        <item x="56"/>
        <item m="1" x="194"/>
        <item m="1" x="192"/>
        <item x="95"/>
        <item x="145"/>
        <item m="1" x="169"/>
        <item x="21"/>
        <item m="1" x="174"/>
        <item x="57"/>
        <item x="64"/>
        <item x="156"/>
        <item x="82"/>
        <item m="1" x="180"/>
        <item x="90"/>
        <item x="47"/>
        <item x="115"/>
        <item x="125"/>
        <item m="1" x="185"/>
        <item x="46"/>
        <item x="48"/>
        <item x="92"/>
        <item x="152"/>
        <item x="164"/>
        <item m="1" x="191"/>
        <item x="34"/>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name="Uniform visas not issued2"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3"/>
    </i>
    <i>
      <x v="14"/>
    </i>
    <i>
      <x v="19"/>
    </i>
    <i>
      <x v="30"/>
    </i>
    <i>
      <x v="15"/>
    </i>
    <i>
      <x v="12"/>
    </i>
    <i>
      <x v="24"/>
    </i>
    <i>
      <x v="8"/>
    </i>
    <i>
      <x v="32"/>
    </i>
    <i>
      <x v="26"/>
    </i>
    <i>
      <x v="21"/>
    </i>
    <i>
      <x v="6"/>
    </i>
    <i>
      <x v="27"/>
    </i>
    <i>
      <x v="31"/>
    </i>
    <i>
      <x v="17"/>
    </i>
    <i>
      <x v="7"/>
    </i>
    <i>
      <x v="25"/>
    </i>
    <i>
      <x v="9"/>
    </i>
    <i>
      <x v="20"/>
    </i>
    <i>
      <x v="34"/>
    </i>
    <i>
      <x v="23"/>
    </i>
    <i>
      <x v="28"/>
    </i>
    <i>
      <x v="29"/>
    </i>
    <i>
      <x v="22"/>
    </i>
    <i>
      <x v="18"/>
    </i>
    <i t="grand">
      <x/>
    </i>
  </rowItems>
  <colFields count="1">
    <field x="-2"/>
  </colFields>
  <colItems count="5">
    <i>
      <x/>
    </i>
    <i i="1">
      <x v="1"/>
    </i>
    <i i="2">
      <x v="2"/>
    </i>
    <i i="3">
      <x v="3"/>
    </i>
    <i i="4">
      <x v="4"/>
    </i>
  </colItems>
  <dataFields count="5">
    <dataField name="Uniform visas applied for " fld="8" baseField="0" baseItem="0"/>
    <dataField name="Total  uniform visas issued (including MEV)  " fld="9" baseField="0" baseItem="12"/>
    <dataField name="Multiple entry uniform visas (MEVs) issued " fld="10" baseField="0" baseItem="13"/>
    <dataField name="Total LTVs issued " fld="12" baseField="0" baseItem="13"/>
    <dataField name="Uniform visas not issued " fld="13" baseField="0" baseItem="13"/>
  </dataFields>
  <formats count="33">
    <format dxfId="121">
      <pivotArea type="all" dataOnly="0" outline="0" fieldPosition="0"/>
    </format>
    <format dxfId="120">
      <pivotArea type="all" dataOnly="0" outline="0" fieldPosition="0"/>
    </format>
    <format dxfId="119">
      <pivotArea type="origin" dataOnly="0" labelOnly="1" outline="0" fieldPosition="0"/>
    </format>
    <format dxfId="118">
      <pivotArea field="-2" type="button" dataOnly="0" labelOnly="1" outline="0" axis="axisCol" fieldPosition="0"/>
    </format>
    <format dxfId="117">
      <pivotArea type="topRight" dataOnly="0" labelOnly="1" outline="0" fieldPosition="0"/>
    </format>
    <format dxfId="116">
      <pivotArea field="0" type="button" dataOnly="0" labelOnly="1" outline="0" axis="axisRow" fieldPosition="0"/>
    </format>
    <format dxfId="115">
      <pivotArea field="1" type="button" dataOnly="0" labelOnly="1" outline="0"/>
    </format>
    <format dxfId="114">
      <pivotArea outline="0" fieldPosition="0"/>
    </format>
    <format dxfId="113">
      <pivotArea dataOnly="0" labelOnly="1" outline="0" fieldPosition="0">
        <references count="1">
          <reference field="0" count="0"/>
        </references>
      </pivotArea>
    </format>
    <format dxfId="112">
      <pivotArea dataOnly="0" labelOnly="1" grandRow="1" outline="0" fieldPosition="0"/>
    </format>
    <format dxfId="111">
      <pivotArea field="0" type="button" dataOnly="0" labelOnly="1" outline="0" axis="axisRow" fieldPosition="0"/>
    </format>
    <format dxfId="110">
      <pivotArea outline="0" fieldPosition="0"/>
    </format>
    <format dxfId="109">
      <pivotArea dataOnly="0" labelOnly="1" outline="0" fieldPosition="0">
        <references count="1">
          <reference field="0" count="0"/>
        </references>
      </pivotArea>
    </format>
    <format dxfId="108">
      <pivotArea dataOnly="0" labelOnly="1" grandRow="1" outline="0" fieldPosition="0"/>
    </format>
    <format dxfId="107">
      <pivotArea grandRow="1" outline="0" fieldPosition="0"/>
    </format>
    <format dxfId="106">
      <pivotArea dataOnly="0" labelOnly="1" grandRow="1" outline="0" fieldPosition="0"/>
    </format>
    <format dxfId="105">
      <pivotArea field="-2" type="button" dataOnly="0" labelOnly="1" outline="0" axis="axisCol" fieldPosition="0"/>
    </format>
    <format dxfId="104">
      <pivotArea type="origin" dataOnly="0" labelOnly="1" outline="0" fieldPosition="0"/>
    </format>
    <format dxfId="103">
      <pivotArea field="-2" type="button" dataOnly="0" labelOnly="1" outline="0" axis="axisCol" fieldPosition="0"/>
    </format>
    <format dxfId="102">
      <pivotArea type="topRight" dataOnly="0" labelOnly="1" outline="0" fieldPosition="0"/>
    </format>
    <format dxfId="101">
      <pivotArea outline="0" fieldPosition="0"/>
    </format>
    <format dxfId="100">
      <pivotArea field="0" type="button" dataOnly="0" labelOnly="1" outline="0" axis="axisRow" fieldPosition="0"/>
    </format>
    <format dxfId="99">
      <pivotArea dataOnly="0" labelOnly="1" outline="0" fieldPosition="0">
        <references count="1">
          <reference field="0" count="0"/>
        </references>
      </pivotArea>
    </format>
    <format dxfId="98">
      <pivotArea dataOnly="0" labelOnly="1" grandRow="1" outline="0" fieldPosition="0"/>
    </format>
    <format dxfId="97">
      <pivotArea outline="0" fieldPosition="0">
        <references count="1">
          <reference field="0" count="1" selected="0">
            <x v="18"/>
          </reference>
        </references>
      </pivotArea>
    </format>
    <format dxfId="96">
      <pivotArea dataOnly="0" labelOnly="1" outline="0" fieldPosition="0">
        <references count="1">
          <reference field="0" count="1">
            <x v="18"/>
          </reference>
        </references>
      </pivotArea>
    </format>
    <format dxfId="95">
      <pivotArea field="0" type="button" dataOnly="0" labelOnly="1" outline="0" axis="axisRow" fieldPosition="0"/>
    </format>
    <format dxfId="94">
      <pivotArea dataOnly="0" labelOnly="1" outline="0" fieldPosition="0">
        <references count="1">
          <reference field="4294967294" count="3">
            <x v="0"/>
            <x v="1"/>
            <x v="4"/>
          </reference>
        </references>
      </pivotArea>
    </format>
    <format dxfId="93">
      <pivotArea dataOnly="0" labelOnly="1" outline="0" fieldPosition="0">
        <references count="1">
          <reference field="4294967294" count="1">
            <x v="0"/>
          </reference>
        </references>
      </pivotArea>
    </format>
    <format dxfId="92">
      <pivotArea dataOnly="0" labelOnly="1" outline="0" fieldPosition="0">
        <references count="1">
          <reference field="4294967294" count="1">
            <x v="4"/>
          </reference>
        </references>
      </pivotArea>
    </format>
    <format dxfId="91">
      <pivotArea outline="0" collapsedLevelsAreSubtotals="1" fieldPosition="0">
        <references count="1">
          <reference field="4294967294" count="1" selected="0">
            <x v="0"/>
          </reference>
        </references>
      </pivotArea>
    </format>
    <format dxfId="90">
      <pivotArea outline="0" collapsedLevelsAreSubtotals="1" fieldPosition="0">
        <references count="1">
          <reference field="0" count="1" selected="0">
            <x v="34"/>
          </reference>
        </references>
      </pivotArea>
    </format>
    <format dxfId="89">
      <pivotArea dataOnly="0" labelOnly="1" outline="0" fieldPosition="0">
        <references count="1">
          <reference field="0" count="1">
            <x v="34"/>
          </reference>
        </references>
      </pivotArea>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5" cacheId="10"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B1:G28" firstHeaderRow="1" firstDataRow="2" firstDataCol="1"/>
  <pivotFields count="19">
    <pivotField axis="axisRow" compact="0" outline="0" subtotalTop="0" showAll="0" includeNewItemsInFilter="1" sortType="descending">
      <items count="36">
        <item m="1" x="33"/>
        <item m="1" x="31"/>
        <item m="1" x="26"/>
        <item m="1" x="34"/>
        <item m="1" x="28"/>
        <item m="1" x="29"/>
        <item x="0"/>
        <item x="1"/>
        <item x="2"/>
        <item x="3"/>
        <item m="1" x="27"/>
        <item m="1" x="30"/>
        <item x="5"/>
        <item x="6"/>
        <item x="7"/>
        <item x="8"/>
        <item m="1" x="32"/>
        <item x="9"/>
        <item x="10"/>
        <item x="11"/>
        <item x="12"/>
        <item x="13"/>
        <item x="14"/>
        <item x="15"/>
        <item x="16"/>
        <item x="17"/>
        <item x="18"/>
        <item x="19"/>
        <item x="20"/>
        <item x="21"/>
        <item x="22"/>
        <item x="23"/>
        <item x="24"/>
        <item m="1" x="25"/>
        <item x="4"/>
        <item t="default"/>
      </items>
      <autoSortScope>
        <pivotArea dataOnly="0" outline="0" fieldPosition="0">
          <references count="1">
            <reference field="4294967294" count="1" selected="0">
              <x v="1"/>
            </reference>
          </references>
        </pivotArea>
      </autoSortScope>
    </pivotField>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name="Uniform visas not issued2"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3"/>
    </i>
    <i>
      <x v="14"/>
    </i>
    <i>
      <x v="19"/>
    </i>
    <i>
      <x v="30"/>
    </i>
    <i>
      <x v="15"/>
    </i>
    <i>
      <x v="12"/>
    </i>
    <i>
      <x v="8"/>
    </i>
    <i>
      <x v="24"/>
    </i>
    <i>
      <x v="26"/>
    </i>
    <i>
      <x v="32"/>
    </i>
    <i>
      <x v="21"/>
    </i>
    <i>
      <x v="6"/>
    </i>
    <i>
      <x v="27"/>
    </i>
    <i>
      <x v="17"/>
    </i>
    <i>
      <x v="31"/>
    </i>
    <i>
      <x v="7"/>
    </i>
    <i>
      <x v="20"/>
    </i>
    <i>
      <x v="9"/>
    </i>
    <i>
      <x v="25"/>
    </i>
    <i>
      <x v="34"/>
    </i>
    <i>
      <x v="28"/>
    </i>
    <i>
      <x v="23"/>
    </i>
    <i>
      <x v="29"/>
    </i>
    <i>
      <x v="22"/>
    </i>
    <i>
      <x v="18"/>
    </i>
    <i t="grand">
      <x/>
    </i>
  </rowItems>
  <colFields count="1">
    <field x="-2"/>
  </colFields>
  <colItems count="5">
    <i>
      <x/>
    </i>
    <i i="1">
      <x v="1"/>
    </i>
    <i i="2">
      <x v="2"/>
    </i>
    <i i="3">
      <x v="3"/>
    </i>
    <i i="4">
      <x v="4"/>
    </i>
  </colItems>
  <dataFields count="5">
    <dataField name="Uniform visas applied for" fld="8" baseField="0" baseItem="6"/>
    <dataField name="Total  uniform visas issued (including MEV)  " fld="9" baseField="0" baseItem="13"/>
    <dataField name="Multiple entry uniform visas (MEVs) issued " fld="10" baseField="0" baseItem="24"/>
    <dataField name="Total LTVs issued  " fld="12" baseField="0" baseItem="24"/>
    <dataField name="Uniform visas not issued" fld="13" baseField="0" baseItem="6"/>
  </dataFields>
  <formats count="16">
    <format dxfId="88">
      <pivotArea type="all" dataOnly="0" outline="0" fieldPosition="0"/>
    </format>
    <format dxfId="87">
      <pivotArea type="all" dataOnly="0" outline="0" fieldPosition="0"/>
    </format>
    <format dxfId="86">
      <pivotArea type="origin" dataOnly="0" labelOnly="1" outline="0" fieldPosition="0"/>
    </format>
    <format dxfId="85">
      <pivotArea field="-2" type="button" dataOnly="0" labelOnly="1" outline="0" axis="axisCol" fieldPosition="0"/>
    </format>
    <format dxfId="84">
      <pivotArea type="topRight" dataOnly="0" labelOnly="1" outline="0" fieldPosition="0"/>
    </format>
    <format dxfId="83">
      <pivotArea outline="0" fieldPosition="0">
        <references count="1">
          <reference field="0" count="1" selected="0">
            <x v="18"/>
          </reference>
        </references>
      </pivotArea>
    </format>
    <format dxfId="82">
      <pivotArea outline="0" collapsedLevelsAreSubtotals="1" fieldPosition="0">
        <references count="1">
          <reference field="0" count="1" selected="0">
            <x v="34"/>
          </reference>
        </references>
      </pivotArea>
    </format>
    <format dxfId="81">
      <pivotArea outline="0" collapsedLevelsAreSubtotals="1" fieldPosition="0"/>
    </format>
    <format dxfId="80">
      <pivotArea field="0" type="button" dataOnly="0" labelOnly="1" outline="0" axis="axisRow" fieldPosition="0"/>
    </format>
    <format dxfId="79">
      <pivotArea dataOnly="0" labelOnly="1" outline="0" fieldPosition="0">
        <references count="1">
          <reference field="0" count="0"/>
        </references>
      </pivotArea>
    </format>
    <format dxfId="78">
      <pivotArea dataOnly="0" labelOnly="1" grandRow="1" outline="0" fieldPosition="0"/>
    </format>
    <format dxfId="77">
      <pivotArea dataOnly="0" labelOnly="1" outline="0" fieldPosition="0">
        <references count="1">
          <reference field="4294967294" count="3">
            <x v="0"/>
            <x v="1"/>
            <x v="4"/>
          </reference>
        </references>
      </pivotArea>
    </format>
    <format dxfId="76">
      <pivotArea outline="0" collapsedLevelsAreSubtotals="1" fieldPosition="0">
        <references count="1">
          <reference field="4294967294" count="1" selected="0">
            <x v="1"/>
          </reference>
        </references>
      </pivotArea>
    </format>
    <format dxfId="75">
      <pivotArea dataOnly="0" labelOnly="1" outline="0" fieldPosition="0">
        <references count="1">
          <reference field="4294967294" count="1">
            <x v="0"/>
          </reference>
        </references>
      </pivotArea>
    </format>
    <format dxfId="74">
      <pivotArea dataOnly="0" labelOnly="1" outline="0" fieldPosition="0">
        <references count="1">
          <reference field="4294967294" count="1">
            <x v="1"/>
          </reference>
        </references>
      </pivotArea>
    </format>
    <format dxfId="73">
      <pivotArea type="topRight" dataOnly="0" labelOnly="1" outline="0" offset="B1:C1" fieldPosition="0"/>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PivotTable4" cacheId="10"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B1:G172" firstHeaderRow="1" firstDataRow="2" firstDataCol="1"/>
  <pivotFields count="19">
    <pivotField compact="0" outline="0" subtotalTop="0" showAll="0" includeNewItemsInFilter="1"/>
    <pivotField axis="axisRow" compact="0" outline="0" subtotalTop="0" showAll="0" includeNewItemsInFilter="1" sortType="descending">
      <items count="196">
        <item x="84"/>
        <item x="0"/>
        <item x="1"/>
        <item x="167"/>
        <item x="58"/>
        <item x="2"/>
        <item x="85"/>
        <item x="3"/>
        <item x="59"/>
        <item x="4"/>
        <item x="108"/>
        <item x="96"/>
        <item x="86"/>
        <item x="60"/>
        <item x="109"/>
        <item m="1" x="188"/>
        <item x="110"/>
        <item x="5"/>
        <item x="146"/>
        <item x="6"/>
        <item m="1" x="187"/>
        <item x="7"/>
        <item x="61"/>
        <item x="62"/>
        <item x="111"/>
        <item x="63"/>
        <item x="8"/>
        <item x="162"/>
        <item x="112"/>
        <item x="113"/>
        <item x="9"/>
        <item x="10"/>
        <item x="11"/>
        <item x="114"/>
        <item m="1" x="179"/>
        <item m="1" x="190"/>
        <item x="147"/>
        <item x="65"/>
        <item x="12"/>
        <item x="13"/>
        <item x="14"/>
        <item x="66"/>
        <item x="97"/>
        <item x="116"/>
        <item x="117"/>
        <item x="118"/>
        <item x="15"/>
        <item x="148"/>
        <item x="119"/>
        <item x="157"/>
        <item x="102"/>
        <item x="16"/>
        <item x="120"/>
        <item x="67"/>
        <item m="1" x="189"/>
        <item x="68"/>
        <item x="121"/>
        <item x="87"/>
        <item x="17"/>
        <item x="88"/>
        <item x="69"/>
        <item x="122"/>
        <item x="123"/>
        <item x="163"/>
        <item x="124"/>
        <item m="1" x="175"/>
        <item x="149"/>
        <item x="18"/>
        <item x="70"/>
        <item x="98"/>
        <item x="19"/>
        <item x="20"/>
        <item m="1" x="177"/>
        <item x="89"/>
        <item x="22"/>
        <item x="23"/>
        <item x="71"/>
        <item x="72"/>
        <item x="24"/>
        <item x="25"/>
        <item x="26"/>
        <item x="27"/>
        <item m="1" x="193"/>
        <item m="1" x="171"/>
        <item x="103"/>
        <item x="28"/>
        <item x="150"/>
        <item m="1" x="184"/>
        <item x="99"/>
        <item x="29"/>
        <item x="168"/>
        <item m="1" x="176"/>
        <item x="104"/>
        <item x="159"/>
        <item m="1" x="186"/>
        <item x="126"/>
        <item x="160"/>
        <item x="30"/>
        <item x="100"/>
        <item x="127"/>
        <item x="128"/>
        <item x="129"/>
        <item x="31"/>
        <item m="1" x="178"/>
        <item x="130"/>
        <item x="91"/>
        <item x="151"/>
        <item x="32"/>
        <item x="105"/>
        <item x="131"/>
        <item x="106"/>
        <item x="107"/>
        <item x="73"/>
        <item x="132"/>
        <item x="133"/>
        <item x="134"/>
        <item x="33"/>
        <item x="101"/>
        <item x="135"/>
        <item x="35"/>
        <item m="1" x="173"/>
        <item x="74"/>
        <item m="1" x="183"/>
        <item x="136"/>
        <item x="36"/>
        <item x="37"/>
        <item x="75"/>
        <item x="76"/>
        <item m="1" x="170"/>
        <item x="77"/>
        <item x="38"/>
        <item x="39"/>
        <item x="78"/>
        <item x="137"/>
        <item x="158"/>
        <item x="165"/>
        <item x="40"/>
        <item x="41"/>
        <item x="42"/>
        <item x="138"/>
        <item x="79"/>
        <item x="43"/>
        <item x="44"/>
        <item x="45"/>
        <item x="161"/>
        <item x="80"/>
        <item x="139"/>
        <item x="140"/>
        <item x="141"/>
        <item x="93"/>
        <item x="81"/>
        <item m="1" x="181"/>
        <item m="1" x="172"/>
        <item x="153"/>
        <item m="1" x="182"/>
        <item x="49"/>
        <item x="166"/>
        <item x="142"/>
        <item x="154"/>
        <item x="50"/>
        <item x="51"/>
        <item x="155"/>
        <item x="83"/>
        <item x="52"/>
        <item x="53"/>
        <item x="54"/>
        <item x="143"/>
        <item x="55"/>
        <item x="94"/>
        <item x="144"/>
        <item x="56"/>
        <item m="1" x="194"/>
        <item m="1" x="192"/>
        <item x="95"/>
        <item x="145"/>
        <item m="1" x="169"/>
        <item x="21"/>
        <item m="1" x="174"/>
        <item x="57"/>
        <item x="64"/>
        <item x="156"/>
        <item x="82"/>
        <item m="1" x="180"/>
        <item x="90"/>
        <item x="47"/>
        <item x="115"/>
        <item x="125"/>
        <item m="1" x="185"/>
        <item x="46"/>
        <item x="48"/>
        <item x="92"/>
        <item x="152"/>
        <item x="164"/>
        <item m="1" x="191"/>
        <item x="34"/>
        <item t="default"/>
      </items>
      <autoSortScope>
        <pivotArea dataOnly="0" outline="0" fieldPosition="0">
          <references count="1">
            <reference field="4294967294" count="1" selected="0">
              <x v="0"/>
            </reference>
          </references>
        </pivotArea>
      </autoSortScope>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1"/>
  </rowFields>
  <rowItems count="170">
    <i>
      <x v="131"/>
    </i>
    <i>
      <x v="31"/>
    </i>
    <i>
      <x v="70"/>
    </i>
    <i>
      <x v="160"/>
    </i>
    <i>
      <x v="2"/>
    </i>
    <i>
      <x v="12"/>
    </i>
    <i>
      <x v="107"/>
    </i>
    <i>
      <x v="136"/>
    </i>
    <i>
      <x v="155"/>
    </i>
    <i>
      <x v="165"/>
    </i>
    <i>
      <x v="176"/>
    </i>
    <i>
      <x v="159"/>
    </i>
    <i>
      <x v="143"/>
    </i>
    <i>
      <x v="164"/>
    </i>
    <i>
      <x v="71"/>
    </i>
    <i>
      <x v="163"/>
    </i>
    <i>
      <x v="46"/>
    </i>
    <i>
      <x v="125"/>
    </i>
    <i>
      <x v="85"/>
    </i>
    <i>
      <x v="167"/>
    </i>
    <i>
      <x v="80"/>
    </i>
    <i>
      <x v="89"/>
    </i>
    <i>
      <x v="178"/>
    </i>
    <i>
      <x v="4"/>
    </i>
    <i>
      <x v="129"/>
    </i>
    <i>
      <x v="84"/>
    </i>
    <i>
      <x v="119"/>
    </i>
    <i>
      <x v="116"/>
    </i>
    <i>
      <x v="137"/>
    </i>
    <i>
      <x v="45"/>
    </i>
    <i>
      <x v="73"/>
    </i>
    <i>
      <x v="37"/>
    </i>
    <i>
      <x v="9"/>
    </i>
    <i>
      <x v="6"/>
    </i>
    <i>
      <x v="79"/>
    </i>
    <i>
      <x v="39"/>
    </i>
    <i>
      <x v="59"/>
    </i>
    <i>
      <x v="44"/>
    </i>
    <i>
      <x v="118"/>
    </i>
    <i>
      <x v="81"/>
    </i>
    <i>
      <x v="25"/>
    </i>
    <i>
      <x v="146"/>
    </i>
    <i>
      <x v="140"/>
    </i>
    <i>
      <x v="168"/>
    </i>
    <i>
      <x v="11"/>
    </i>
    <i>
      <x v="26"/>
    </i>
    <i>
      <x v="75"/>
    </i>
    <i>
      <x v="10"/>
    </i>
    <i>
      <x v="51"/>
    </i>
    <i>
      <x v="16"/>
    </i>
    <i>
      <x v="56"/>
    </i>
    <i>
      <x v="98"/>
    </i>
    <i>
      <x v="95"/>
    </i>
    <i>
      <x v="27"/>
    </i>
    <i>
      <x v="148"/>
    </i>
    <i>
      <x v="105"/>
    </i>
    <i>
      <x v="7"/>
    </i>
    <i>
      <x v="108"/>
    </i>
    <i>
      <x v="22"/>
    </i>
    <i>
      <x v="86"/>
    </i>
    <i>
      <x v="100"/>
    </i>
    <i>
      <x v="67"/>
    </i>
    <i>
      <x v="74"/>
    </i>
    <i>
      <x v="185"/>
    </i>
    <i>
      <x v="48"/>
    </i>
    <i>
      <x v="78"/>
    </i>
    <i>
      <x v="194"/>
    </i>
    <i>
      <x v="62"/>
    </i>
    <i>
      <x v="162"/>
    </i>
    <i>
      <x v="14"/>
    </i>
    <i>
      <x v="181"/>
    </i>
    <i>
      <x v="24"/>
    </i>
    <i>
      <x v="147"/>
    </i>
    <i>
      <x v="109"/>
    </i>
    <i>
      <x v="111"/>
    </i>
    <i>
      <x v="180"/>
    </i>
    <i>
      <x v="132"/>
    </i>
    <i>
      <x v="179"/>
    </i>
    <i>
      <x v="157"/>
    </i>
    <i>
      <x v="64"/>
    </i>
    <i>
      <x v="138"/>
    </i>
    <i>
      <x v="63"/>
    </i>
    <i>
      <x v="174"/>
    </i>
    <i>
      <x v="29"/>
    </i>
    <i>
      <x v="115"/>
    </i>
    <i>
      <x v="40"/>
    </i>
    <i>
      <x v="97"/>
    </i>
    <i>
      <x v="121"/>
    </i>
    <i>
      <x v="191"/>
    </i>
    <i>
      <x v="110"/>
    </i>
    <i>
      <x v="173"/>
    </i>
    <i>
      <x v="161"/>
    </i>
    <i>
      <x v="77"/>
    </i>
    <i>
      <x v="130"/>
    </i>
    <i>
      <x v="21"/>
    </i>
    <i>
      <x v="153"/>
    </i>
    <i>
      <x v="186"/>
    </i>
    <i>
      <x v="28"/>
    </i>
    <i>
      <x v="188"/>
    </i>
    <i>
      <x v="23"/>
    </i>
    <i>
      <x v="135"/>
    </i>
    <i>
      <x v="19"/>
    </i>
    <i>
      <x v="43"/>
    </i>
    <i>
      <x v="57"/>
    </i>
    <i>
      <x v="113"/>
    </i>
    <i>
      <x v="183"/>
    </i>
    <i>
      <x v="49"/>
    </i>
    <i>
      <x v="32"/>
    </i>
    <i>
      <x v="17"/>
    </i>
    <i>
      <x v="38"/>
    </i>
    <i>
      <x v="102"/>
    </i>
    <i>
      <x v="33"/>
    </i>
    <i>
      <x v="18"/>
    </i>
    <i>
      <x v="1"/>
    </i>
    <i>
      <x v="189"/>
    </i>
    <i>
      <x/>
    </i>
    <i>
      <x v="30"/>
    </i>
    <i>
      <x v="106"/>
    </i>
    <i>
      <x v="5"/>
    </i>
    <i>
      <x v="112"/>
    </i>
    <i>
      <x v="124"/>
    </i>
    <i>
      <x v="101"/>
    </i>
    <i>
      <x v="42"/>
    </i>
    <i>
      <x v="184"/>
    </i>
    <i>
      <x v="192"/>
    </i>
    <i>
      <x v="133"/>
    </i>
    <i>
      <x v="134"/>
    </i>
    <i>
      <x v="170"/>
    </i>
    <i>
      <x v="55"/>
    </i>
    <i>
      <x v="190"/>
    </i>
    <i>
      <x v="145"/>
    </i>
    <i>
      <x v="58"/>
    </i>
    <i>
      <x v="158"/>
    </i>
    <i>
      <x v="61"/>
    </i>
    <i>
      <x v="8"/>
    </i>
    <i>
      <x v="76"/>
    </i>
    <i>
      <x v="36"/>
    </i>
    <i>
      <x v="169"/>
    </i>
    <i>
      <x v="166"/>
    </i>
    <i>
      <x v="60"/>
    </i>
    <i>
      <x v="3"/>
    </i>
    <i>
      <x v="96"/>
    </i>
    <i>
      <x v="149"/>
    </i>
    <i>
      <x v="150"/>
    </i>
    <i>
      <x v="13"/>
    </i>
    <i>
      <x v="142"/>
    </i>
    <i>
      <x v="69"/>
    </i>
    <i>
      <x v="123"/>
    </i>
    <i>
      <x v="126"/>
    </i>
    <i>
      <x v="90"/>
    </i>
    <i>
      <x v="47"/>
    </i>
    <i>
      <x v="141"/>
    </i>
    <i>
      <x v="156"/>
    </i>
    <i>
      <x v="53"/>
    </i>
    <i>
      <x v="127"/>
    </i>
    <i>
      <x v="66"/>
    </i>
    <i>
      <x v="93"/>
    </i>
    <i>
      <x v="114"/>
    </i>
    <i>
      <x v="92"/>
    </i>
    <i>
      <x v="99"/>
    </i>
    <i>
      <x v="117"/>
    </i>
    <i>
      <x v="68"/>
    </i>
    <i>
      <x v="41"/>
    </i>
    <i>
      <x v="88"/>
    </i>
    <i>
      <x v="144"/>
    </i>
    <i>
      <x v="50"/>
    </i>
    <i>
      <x v="52"/>
    </i>
    <i>
      <x v="139"/>
    </i>
    <i>
      <x v="104"/>
    </i>
    <i t="grand">
      <x/>
    </i>
  </rowItems>
  <colFields count="1">
    <field x="-2"/>
  </colFields>
  <colItems count="5">
    <i>
      <x/>
    </i>
    <i i="1">
      <x v="1"/>
    </i>
    <i i="2">
      <x v="2"/>
    </i>
    <i i="3">
      <x v="3"/>
    </i>
    <i i="4">
      <x v="4"/>
    </i>
  </colItems>
  <dataFields count="5">
    <dataField name="Uniform visas applied for " fld="8" baseField="1" baseItem="0"/>
    <dataField name="Total  uniform visas issued (including MEV) " fld="9" baseField="1" baseItem="0"/>
    <dataField name="Multiple entry uniform visas (MEVs) issued " fld="10" baseField="1" baseItem="155"/>
    <dataField name="Total LTVs issued   " fld="12" baseField="1" baseItem="163"/>
    <dataField name="Uniform visas not issued " fld="13" baseField="1" baseItem="0"/>
  </dataFields>
  <formats count="36">
    <format dxfId="72">
      <pivotArea type="all" dataOnly="0" outline="0" fieldPosition="0"/>
    </format>
    <format dxfId="71">
      <pivotArea type="origin" dataOnly="0" labelOnly="1" outline="0" fieldPosition="0"/>
    </format>
    <format dxfId="70">
      <pivotArea field="-2" type="button" dataOnly="0" labelOnly="1" outline="0" axis="axisCol" fieldPosition="0"/>
    </format>
    <format dxfId="69">
      <pivotArea type="topRight" dataOnly="0" labelOnly="1" outline="0" fieldPosition="0"/>
    </format>
    <format dxfId="68">
      <pivotArea dataOnly="0" labelOnly="1" outline="0" fieldPosition="0">
        <references count="1">
          <reference field="1" count="0"/>
        </references>
      </pivotArea>
    </format>
    <format dxfId="67">
      <pivotArea outline="0" fieldPosition="0">
        <references count="1">
          <reference field="1" count="1" selected="0">
            <x v="31"/>
          </reference>
        </references>
      </pivotArea>
    </format>
    <format dxfId="66">
      <pivotArea outline="0" fieldPosition="0">
        <references count="1">
          <reference field="1" count="1" selected="0">
            <x v="131"/>
          </reference>
        </references>
      </pivotArea>
    </format>
    <format dxfId="65">
      <pivotArea outline="0" fieldPosition="0">
        <references count="1">
          <reference field="1" count="1" selected="0">
            <x v="163"/>
          </reference>
        </references>
      </pivotArea>
    </format>
    <format dxfId="64">
      <pivotArea outline="0" fieldPosition="0"/>
    </format>
    <format dxfId="63">
      <pivotArea field="1" type="button" dataOnly="0" labelOnly="1" outline="0" axis="axisRow" fieldPosition="0"/>
    </format>
    <format dxfId="62">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61">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60">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59">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58">
      <pivotArea dataOnly="0" labelOnly="1" grandRow="1" outline="0" fieldPosition="0"/>
    </format>
    <format dxfId="57">
      <pivotArea outline="0" fieldPosition="0">
        <references count="1">
          <reference field="1" count="1" selected="0">
            <x v="65"/>
          </reference>
        </references>
      </pivotArea>
    </format>
    <format dxfId="56">
      <pivotArea dataOnly="0" labelOnly="1" outline="0" fieldPosition="0">
        <references count="1">
          <reference field="1" count="1">
            <x v="65"/>
          </reference>
        </references>
      </pivotArea>
    </format>
    <format dxfId="55">
      <pivotArea type="origin" dataOnly="0" labelOnly="1" outline="0" fieldPosition="0"/>
    </format>
    <format dxfId="54">
      <pivotArea field="1" type="button" dataOnly="0" labelOnly="1" outline="0" axis="axisRow" fieldPosition="0"/>
    </format>
    <format dxfId="53">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52">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51">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50">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49">
      <pivotArea dataOnly="0" labelOnly="1" grandRow="1" outline="0" fieldPosition="0"/>
    </format>
    <format dxfId="48">
      <pivotArea outline="0" fieldPosition="0"/>
    </format>
    <format dxfId="47">
      <pivotArea field="1" type="button" dataOnly="0" labelOnly="1" outline="0" axis="axisRow" fieldPosition="0"/>
    </format>
    <format dxfId="46">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45">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44">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43">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42">
      <pivotArea dataOnly="0" labelOnly="1" grandRow="1" outline="0" fieldPosition="0"/>
    </format>
    <format dxfId="41">
      <pivotArea dataOnly="0" labelOnly="1" outline="0" fieldPosition="0">
        <references count="1">
          <reference field="4294967294" count="1">
            <x v="0"/>
          </reference>
        </references>
      </pivotArea>
    </format>
    <format dxfId="40">
      <pivotArea dataOnly="0" labelOnly="1" outline="0" fieldPosition="0">
        <references count="1">
          <reference field="4294967294" count="1">
            <x v="1"/>
          </reference>
        </references>
      </pivotArea>
    </format>
    <format dxfId="39">
      <pivotArea field="1" type="button" dataOnly="0" labelOnly="1" outline="0" axis="axisRow" fieldPosition="0"/>
    </format>
    <format dxfId="38">
      <pivotArea dataOnly="0" labelOnly="1" outline="0" fieldPosition="0">
        <references count="1">
          <reference field="4294967294" count="3">
            <x v="0"/>
            <x v="1"/>
            <x v="4"/>
          </reference>
        </references>
      </pivotArea>
    </format>
    <format dxfId="37">
      <pivotArea dataOnly="0" labelOnly="1" grandRow="1" outline="0" fieldPosition="0"/>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4000000}" name="PivotTable1" cacheId="10"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A2:E29" firstHeaderRow="1" firstDataRow="2" firstDataCol="1"/>
  <pivotFields count="19">
    <pivotField axis="axisRow" compact="0" outline="0" subtotalTop="0" showAll="0" includeNewItemsInFilter="1" sortType="ascending">
      <items count="36">
        <item x="0"/>
        <item m="1" x="33"/>
        <item x="1"/>
        <item x="2"/>
        <item m="1" x="31"/>
        <item x="3"/>
        <item m="1" x="27"/>
        <item x="4"/>
        <item m="1" x="30"/>
        <item x="5"/>
        <item m="1" x="26"/>
        <item x="6"/>
        <item x="7"/>
        <item x="8"/>
        <item m="1" x="32"/>
        <item x="9"/>
        <item x="10"/>
        <item x="11"/>
        <item x="12"/>
        <item x="13"/>
        <item m="1" x="34"/>
        <item x="14"/>
        <item x="15"/>
        <item x="16"/>
        <item m="1" x="28"/>
        <item x="17"/>
        <item x="18"/>
        <item x="19"/>
        <item m="1" x="29"/>
        <item x="20"/>
        <item x="21"/>
        <item x="22"/>
        <item x="23"/>
        <item x="24"/>
        <item m="1" x="25"/>
        <item t="default"/>
      </items>
    </pivotField>
    <pivotField compact="0" outline="0" subtotalTop="0" showAll="0" includeNewItemsInFilter="1"/>
    <pivotField compact="0" outline="0" subtotalTop="0" showAll="0" includeNewItemsInFilter="1"/>
    <pivotField dataField="1" compact="0" outline="0" showAll="0" defaultSubtotal="0"/>
    <pivotField dataField="1" compact="0" outline="0" showAll="0" defaultSubtotal="0"/>
    <pivotField dataField="1" compact="0" outline="0" showAll="0" defaultSubtotal="0"/>
    <pivotField dataField="1" compact="0" outline="0" showAll="0" defaultSubtotal="0"/>
    <pivotField compact="0" outline="0" showAll="0" defaultSubtotal="0"/>
    <pivotField compact="0" numFmtId="3"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i>
    <i>
      <x v="2"/>
    </i>
    <i>
      <x v="3"/>
    </i>
    <i>
      <x v="5"/>
    </i>
    <i>
      <x v="7"/>
    </i>
    <i>
      <x v="9"/>
    </i>
    <i>
      <x v="11"/>
    </i>
    <i>
      <x v="12"/>
    </i>
    <i>
      <x v="13"/>
    </i>
    <i>
      <x v="15"/>
    </i>
    <i>
      <x v="16"/>
    </i>
    <i>
      <x v="17"/>
    </i>
    <i>
      <x v="18"/>
    </i>
    <i>
      <x v="19"/>
    </i>
    <i>
      <x v="21"/>
    </i>
    <i>
      <x v="22"/>
    </i>
    <i>
      <x v="23"/>
    </i>
    <i>
      <x v="25"/>
    </i>
    <i>
      <x v="26"/>
    </i>
    <i>
      <x v="27"/>
    </i>
    <i>
      <x v="29"/>
    </i>
    <i>
      <x v="30"/>
    </i>
    <i>
      <x v="31"/>
    </i>
    <i>
      <x v="32"/>
    </i>
    <i>
      <x v="33"/>
    </i>
    <i t="grand">
      <x/>
    </i>
  </rowItems>
  <colFields count="1">
    <field x="-2"/>
  </colFields>
  <colItems count="4">
    <i>
      <x/>
    </i>
    <i i="1">
      <x v="1"/>
    </i>
    <i i="2">
      <x v="2"/>
    </i>
    <i i="3">
      <x v="3"/>
    </i>
  </colItems>
  <dataFields count="4">
    <dataField name="Airport transit visas (ATVs) applied for" fld="3" baseField="0" baseItem="6" numFmtId="3"/>
    <dataField name="ATVs issued (including multiple) " fld="4" baseField="0" baseItem="13" numFmtId="3"/>
    <dataField name="Multiple ATVs issued " fld="5" baseField="0" baseItem="6" numFmtId="3"/>
    <dataField name="ATVs not issued" fld="6" baseField="0" baseItem="6" numFmtId="3"/>
  </dataFields>
  <formats count="37">
    <format dxfId="36">
      <pivotArea field="0" type="button" dataOnly="0" labelOnly="1" outline="0" axis="axisRow" fieldPosition="0"/>
    </format>
    <format dxfId="35">
      <pivotArea field="0" type="button" dataOnly="0" labelOnly="1" outline="0" axis="axisRow" fieldPosition="0"/>
    </format>
    <format dxfId="34">
      <pivotArea field="-2" type="button" dataOnly="0" labelOnly="1" outline="0" axis="axisCol" fieldPosition="0"/>
    </format>
    <format dxfId="33">
      <pivotArea type="all" dataOnly="0" outline="0" fieldPosition="0"/>
    </format>
    <format dxfId="32">
      <pivotArea type="topRight" dataOnly="0" labelOnly="1" outline="0" offset="B1" fieldPosition="0"/>
    </format>
    <format dxfId="31">
      <pivotArea type="topRight" dataOnly="0" labelOnly="1" outline="0" offset="A1" fieldPosition="0"/>
    </format>
    <format dxfId="30">
      <pivotArea outline="0" fieldPosition="0">
        <references count="1">
          <reference field="0" count="1" selected="0">
            <x v="33"/>
          </reference>
        </references>
      </pivotArea>
    </format>
    <format dxfId="29">
      <pivotArea type="origin" dataOnly="0" labelOnly="1" outline="0" fieldPosition="0"/>
    </format>
    <format dxfId="28">
      <pivotArea field="-2" type="button" dataOnly="0" labelOnly="1" outline="0" axis="axisCol" fieldPosition="0"/>
    </format>
    <format dxfId="27">
      <pivotArea type="topRight" dataOnly="0" labelOnly="1" outline="0" fieldPosition="0"/>
    </format>
    <format dxfId="26">
      <pivotArea outline="0" fieldPosition="0"/>
    </format>
    <format dxfId="25">
      <pivotArea field="0" type="button" dataOnly="0" labelOnly="1" outline="0" axis="axisRow" fieldPosition="0"/>
    </format>
    <format dxfId="24">
      <pivotArea dataOnly="0" labelOnly="1" outline="0" fieldPosition="0">
        <references count="1">
          <reference field="0" count="0"/>
        </references>
      </pivotArea>
    </format>
    <format dxfId="23">
      <pivotArea grandRow="1" outline="0" fieldPosition="0"/>
    </format>
    <format dxfId="22">
      <pivotArea dataOnly="0" labelOnly="1" grandRow="1" outline="0" fieldPosition="0"/>
    </format>
    <format dxfId="21">
      <pivotArea type="origin" dataOnly="0" labelOnly="1" outline="0" fieldPosition="0"/>
    </format>
    <format dxfId="20">
      <pivotArea field="-2" type="button" dataOnly="0" labelOnly="1" outline="0" axis="axisCol" fieldPosition="0"/>
    </format>
    <format dxfId="19">
      <pivotArea type="topRight" dataOnly="0" labelOnly="1" outline="0" fieldPosition="0"/>
    </format>
    <format dxfId="18">
      <pivotArea type="topRight" dataOnly="0" labelOnly="1" outline="0" offset="C1" fieldPosition="0"/>
    </format>
    <format dxfId="17">
      <pivotArea outline="0" fieldPosition="0"/>
    </format>
    <format dxfId="16">
      <pivotArea field="0" type="button" dataOnly="0" labelOnly="1" outline="0" axis="axisRow" fieldPosition="0"/>
    </format>
    <format dxfId="15">
      <pivotArea dataOnly="0" labelOnly="1" outline="0" fieldPosition="0">
        <references count="1">
          <reference field="0" count="0"/>
        </references>
      </pivotArea>
    </format>
    <format dxfId="14">
      <pivotArea dataOnly="0" labelOnly="1" grandRow="1" outline="0" fieldPosition="0"/>
    </format>
    <format dxfId="13">
      <pivotArea field="0" type="button" dataOnly="0" labelOnly="1" outline="0" axis="axisRow" fieldPosition="0"/>
    </format>
    <format dxfId="12">
      <pivotArea dataOnly="0" labelOnly="1" outline="0" fieldPosition="0">
        <references count="1">
          <reference field="4294967294" count="4">
            <x v="0"/>
            <x v="1"/>
            <x v="2"/>
            <x v="3"/>
          </reference>
        </references>
      </pivotArea>
    </format>
    <format dxfId="11">
      <pivotArea outline="0" fieldPosition="0">
        <references count="1">
          <reference field="4294967294" count="1">
            <x v="0"/>
          </reference>
        </references>
      </pivotArea>
    </format>
    <format dxfId="10">
      <pivotArea outline="0" fieldPosition="0">
        <references count="1">
          <reference field="4294967294" count="1">
            <x v="1"/>
          </reference>
        </references>
      </pivotArea>
    </format>
    <format dxfId="9">
      <pivotArea outline="0" fieldPosition="0">
        <references count="1">
          <reference field="4294967294" count="1">
            <x v="2"/>
          </reference>
        </references>
      </pivotArea>
    </format>
    <format dxfId="8">
      <pivotArea outline="0" fieldPosition="0">
        <references count="1">
          <reference field="4294967294" count="1">
            <x v="3"/>
          </reference>
        </references>
      </pivotArea>
    </format>
    <format dxfId="7">
      <pivotArea dataOnly="0" labelOnly="1" outline="0" fieldPosition="0">
        <references count="1">
          <reference field="4294967294" count="1">
            <x v="0"/>
          </reference>
        </references>
      </pivotArea>
    </format>
    <format dxfId="6">
      <pivotArea dataOnly="0" labelOnly="1" outline="0" fieldPosition="0">
        <references count="1">
          <reference field="4294967294" count="1">
            <x v="1"/>
          </reference>
        </references>
      </pivotArea>
    </format>
    <format dxfId="5">
      <pivotArea dataOnly="0" labelOnly="1" outline="0" fieldPosition="0">
        <references count="1">
          <reference field="4294967294" count="1">
            <x v="2"/>
          </reference>
        </references>
      </pivotArea>
    </format>
    <format dxfId="4">
      <pivotArea field="0" type="button" dataOnly="0" labelOnly="1" outline="0" axis="axisRow" fieldPosition="0"/>
    </format>
    <format dxfId="3">
      <pivotArea dataOnly="0" labelOnly="1" outline="0" fieldPosition="0">
        <references count="1">
          <reference field="4294967294" count="4">
            <x v="0"/>
            <x v="1"/>
            <x v="2"/>
            <x v="3"/>
          </reference>
        </references>
      </pivotArea>
    </format>
    <format dxfId="2">
      <pivotArea type="origin" dataOnly="0" labelOnly="1" outline="0" fieldPosition="0"/>
    </format>
    <format dxfId="1">
      <pivotArea field="-2" type="button" dataOnly="0" labelOnly="1" outline="0" axis="axisCol" fieldPosition="0"/>
    </format>
    <format dxfId="0">
      <pivotArea type="topRight" dataOnly="0" labelOnly="1" outline="0" fieldPosition="0"/>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B1:B20"/>
  <sheetViews>
    <sheetView showZeros="0" zoomScaleNormal="100" workbookViewId="0"/>
  </sheetViews>
  <sheetFormatPr baseColWidth="10" defaultColWidth="9.1640625" defaultRowHeight="15" x14ac:dyDescent="0.2"/>
  <cols>
    <col min="1" max="1" width="5" style="125" customWidth="1"/>
    <col min="2" max="2" width="133.83203125" style="125" customWidth="1"/>
    <col min="3" max="16384" width="9.1640625" style="125"/>
  </cols>
  <sheetData>
    <row r="1" spans="2:2" ht="21.75" customHeight="1" x14ac:dyDescent="0.2">
      <c r="B1" s="124" t="s">
        <v>466</v>
      </c>
    </row>
    <row r="2" spans="2:2" ht="62.25" customHeight="1" x14ac:dyDescent="0.2">
      <c r="B2" s="125" t="s">
        <v>538</v>
      </c>
    </row>
    <row r="3" spans="2:2" ht="64.5" customHeight="1" x14ac:dyDescent="0.2">
      <c r="B3" s="126" t="s">
        <v>557</v>
      </c>
    </row>
    <row r="4" spans="2:2" ht="34.5" customHeight="1" x14ac:dyDescent="0.2">
      <c r="B4" s="126" t="s">
        <v>574</v>
      </c>
    </row>
    <row r="5" spans="2:2" ht="48" customHeight="1" x14ac:dyDescent="0.2">
      <c r="B5" s="125" t="s">
        <v>467</v>
      </c>
    </row>
    <row r="6" spans="2:2" ht="19.5" customHeight="1" x14ac:dyDescent="0.2">
      <c r="B6" s="125" t="s">
        <v>465</v>
      </c>
    </row>
    <row r="7" spans="2:2" ht="33.75" customHeight="1" x14ac:dyDescent="0.2">
      <c r="B7" s="126" t="s">
        <v>468</v>
      </c>
    </row>
    <row r="8" spans="2:2" ht="33.75" customHeight="1" x14ac:dyDescent="0.2">
      <c r="B8" s="125" t="s">
        <v>488</v>
      </c>
    </row>
    <row r="9" spans="2:2" ht="36" customHeight="1" x14ac:dyDescent="0.2">
      <c r="B9" s="125" t="s">
        <v>561</v>
      </c>
    </row>
    <row r="10" spans="2:2" ht="34.5" customHeight="1" x14ac:dyDescent="0.2">
      <c r="B10" s="125" t="s">
        <v>542</v>
      </c>
    </row>
    <row r="11" spans="2:2" ht="9.75" customHeight="1" x14ac:dyDescent="0.2"/>
    <row r="12" spans="2:2" ht="18" customHeight="1" x14ac:dyDescent="0.2">
      <c r="B12" s="127" t="s">
        <v>487</v>
      </c>
    </row>
    <row r="13" spans="2:2" ht="16" x14ac:dyDescent="0.2">
      <c r="B13" s="127" t="s">
        <v>505</v>
      </c>
    </row>
    <row r="14" spans="2:2" ht="46.5" customHeight="1" x14ac:dyDescent="0.2">
      <c r="B14" s="125" t="s">
        <v>506</v>
      </c>
    </row>
    <row r="15" spans="2:2" ht="9" customHeight="1" x14ac:dyDescent="0.2"/>
    <row r="16" spans="2:2" ht="16" x14ac:dyDescent="0.2">
      <c r="B16" s="127" t="s">
        <v>507</v>
      </c>
    </row>
    <row r="17" spans="2:2" ht="33" customHeight="1" x14ac:dyDescent="0.2">
      <c r="B17" s="125" t="s">
        <v>508</v>
      </c>
    </row>
    <row r="18" spans="2:2" ht="33.75" customHeight="1" x14ac:dyDescent="0.2">
      <c r="B18" s="125" t="s">
        <v>509</v>
      </c>
    </row>
    <row r="20" spans="2:2" ht="32" x14ac:dyDescent="0.2">
      <c r="B20" s="125" t="s">
        <v>556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99"/>
  </sheetPr>
  <dimension ref="A1:S1914"/>
  <sheetViews>
    <sheetView showZeros="0" tabSelected="1" zoomScaleNormal="100" zoomScaleSheetLayoutView="100" workbookViewId="0">
      <pane ySplit="1" topLeftCell="A2" activePane="bottomLeft" state="frozen"/>
      <selection activeCell="F15" sqref="F15"/>
      <selection pane="bottomLeft" activeCell="I1" sqref="I1:O1"/>
    </sheetView>
  </sheetViews>
  <sheetFormatPr baseColWidth="10" defaultColWidth="8.83203125" defaultRowHeight="15" x14ac:dyDescent="0.2"/>
  <cols>
    <col min="1" max="1" width="16.33203125" style="226" customWidth="1"/>
    <col min="2" max="2" width="18" customWidth="1"/>
    <col min="3" max="3" width="16" customWidth="1"/>
    <col min="4" max="7" width="10.6640625" customWidth="1"/>
    <col min="8" max="8" width="9.33203125" customWidth="1"/>
    <col min="9" max="9" width="17.6640625" customWidth="1"/>
    <col min="10" max="10" width="16.1640625" customWidth="1"/>
    <col min="11" max="11" width="15" customWidth="1"/>
    <col min="12" max="13" width="11.6640625" customWidth="1"/>
    <col min="14" max="14" width="14.1640625" customWidth="1"/>
    <col min="15" max="15" width="11.6640625" customWidth="1"/>
    <col min="16" max="16" width="15" customWidth="1"/>
    <col min="17" max="17" width="17.6640625" customWidth="1"/>
    <col min="18" max="18" width="15.6640625" customWidth="1"/>
    <col min="19" max="19" width="12.6640625" customWidth="1"/>
  </cols>
  <sheetData>
    <row r="1" spans="1:19" ht="131.25" customHeight="1" x14ac:dyDescent="0.2">
      <c r="A1" s="9" t="s">
        <v>238</v>
      </c>
      <c r="B1" s="10" t="s">
        <v>239</v>
      </c>
      <c r="C1" s="11" t="s">
        <v>240</v>
      </c>
      <c r="D1" s="12" t="s">
        <v>489</v>
      </c>
      <c r="E1" s="13" t="s">
        <v>490</v>
      </c>
      <c r="F1" s="13" t="s">
        <v>491</v>
      </c>
      <c r="G1" s="13" t="s">
        <v>492</v>
      </c>
      <c r="H1" s="14" t="s">
        <v>493</v>
      </c>
      <c r="I1" s="266" t="s">
        <v>494</v>
      </c>
      <c r="J1" s="267" t="s">
        <v>582</v>
      </c>
      <c r="K1" s="267" t="s">
        <v>562</v>
      </c>
      <c r="L1" s="267" t="s">
        <v>495</v>
      </c>
      <c r="M1" s="267" t="s">
        <v>583</v>
      </c>
      <c r="N1" s="267" t="s">
        <v>496</v>
      </c>
      <c r="O1" s="268" t="s">
        <v>497</v>
      </c>
      <c r="P1" s="17" t="s">
        <v>498</v>
      </c>
      <c r="Q1" s="18" t="s">
        <v>499</v>
      </c>
      <c r="R1" s="18" t="s">
        <v>500</v>
      </c>
      <c r="S1" s="19" t="s">
        <v>501</v>
      </c>
    </row>
    <row r="2" spans="1:19" ht="15" customHeight="1" x14ac:dyDescent="0.2">
      <c r="A2" s="227" t="s">
        <v>438</v>
      </c>
      <c r="B2" s="37" t="s">
        <v>2</v>
      </c>
      <c r="C2" s="47" t="s">
        <v>3</v>
      </c>
      <c r="D2" s="189"/>
      <c r="E2" s="189"/>
      <c r="F2" s="189"/>
      <c r="G2" s="189"/>
      <c r="H2" s="42" t="str">
        <f t="shared" ref="H2:H33" si="0">IF(D2&lt;&gt;0,G2/D2,"")</f>
        <v/>
      </c>
      <c r="I2" s="258">
        <v>62</v>
      </c>
      <c r="J2" s="253">
        <v>32</v>
      </c>
      <c r="K2" s="253">
        <v>10</v>
      </c>
      <c r="L2" s="3">
        <f t="shared" ref="L2:L65" si="1">IF(J2&lt;&gt;0,K2/J2,"")</f>
        <v>0.3125</v>
      </c>
      <c r="M2" s="253">
        <v>21</v>
      </c>
      <c r="N2" s="253">
        <v>9</v>
      </c>
      <c r="O2" s="51">
        <f t="shared" ref="O2:O65" si="2">IF(I2&lt;&gt;0,N2/I2,"")</f>
        <v>0.14516129032258066</v>
      </c>
      <c r="P2" s="4">
        <f t="shared" ref="P2:P65" si="3">IF(SUM(D2,I2)&gt;0,SUM(D2,I2),"")</f>
        <v>62</v>
      </c>
      <c r="Q2" s="5">
        <f t="shared" ref="Q2:Q65" si="4">IF(SUM(E2,J2, M2)&gt;0,SUM(E2,J2, M2),"")</f>
        <v>53</v>
      </c>
      <c r="R2" s="5">
        <f t="shared" ref="R2:R65" si="5">IF(SUM(G2,N2)&gt;0,SUM(G2,N2),"")</f>
        <v>9</v>
      </c>
      <c r="S2" s="6">
        <f t="shared" ref="S2:S65" si="6">IFERROR(IF(P2&lt;&gt;0,R2/P2,""),"")</f>
        <v>0.14516129032258066</v>
      </c>
    </row>
    <row r="3" spans="1:19" ht="15" customHeight="1" x14ac:dyDescent="0.2">
      <c r="A3" s="227" t="s">
        <v>438</v>
      </c>
      <c r="B3" s="37" t="s">
        <v>4</v>
      </c>
      <c r="C3" s="47" t="s">
        <v>5</v>
      </c>
      <c r="D3" s="189"/>
      <c r="E3" s="189"/>
      <c r="F3" s="189"/>
      <c r="G3" s="189"/>
      <c r="H3" s="42" t="str">
        <f t="shared" si="0"/>
        <v/>
      </c>
      <c r="I3" s="244">
        <v>2481</v>
      </c>
      <c r="J3" s="189">
        <v>1658</v>
      </c>
      <c r="K3" s="189">
        <v>1461</v>
      </c>
      <c r="L3" s="3">
        <f t="shared" si="1"/>
        <v>0.88118214716525933</v>
      </c>
      <c r="M3" s="189">
        <v>1</v>
      </c>
      <c r="N3" s="189">
        <v>822</v>
      </c>
      <c r="O3" s="51">
        <f t="shared" si="2"/>
        <v>0.33131801692865781</v>
      </c>
      <c r="P3" s="4">
        <f t="shared" si="3"/>
        <v>2481</v>
      </c>
      <c r="Q3" s="5">
        <f t="shared" si="4"/>
        <v>1659</v>
      </c>
      <c r="R3" s="5">
        <f t="shared" si="5"/>
        <v>822</v>
      </c>
      <c r="S3" s="6">
        <f t="shared" si="6"/>
        <v>0.33131801692865781</v>
      </c>
    </row>
    <row r="4" spans="1:19" ht="15" customHeight="1" x14ac:dyDescent="0.2">
      <c r="A4" s="227" t="s">
        <v>438</v>
      </c>
      <c r="B4" s="37" t="s">
        <v>8</v>
      </c>
      <c r="C4" s="47" t="s">
        <v>9</v>
      </c>
      <c r="D4" s="189"/>
      <c r="E4" s="189"/>
      <c r="F4" s="189"/>
      <c r="G4" s="189"/>
      <c r="H4" s="42" t="str">
        <f t="shared" si="0"/>
        <v/>
      </c>
      <c r="I4" s="244">
        <v>16</v>
      </c>
      <c r="J4" s="189">
        <v>16</v>
      </c>
      <c r="K4" s="189">
        <v>16</v>
      </c>
      <c r="L4" s="3">
        <f t="shared" si="1"/>
        <v>1</v>
      </c>
      <c r="M4" s="189">
        <v>0</v>
      </c>
      <c r="N4" s="189">
        <v>0</v>
      </c>
      <c r="O4" s="51">
        <f t="shared" si="2"/>
        <v>0</v>
      </c>
      <c r="P4" s="4">
        <f t="shared" si="3"/>
        <v>16</v>
      </c>
      <c r="Q4" s="5">
        <f t="shared" si="4"/>
        <v>16</v>
      </c>
      <c r="R4" s="5" t="str">
        <f t="shared" si="5"/>
        <v/>
      </c>
      <c r="S4" s="6" t="str">
        <f t="shared" si="6"/>
        <v/>
      </c>
    </row>
    <row r="5" spans="1:19" ht="15" customHeight="1" x14ac:dyDescent="0.2">
      <c r="A5" s="227" t="s">
        <v>438</v>
      </c>
      <c r="B5" s="37" t="s">
        <v>10</v>
      </c>
      <c r="C5" s="47" t="s">
        <v>11</v>
      </c>
      <c r="D5" s="189"/>
      <c r="E5" s="189"/>
      <c r="F5" s="189"/>
      <c r="G5" s="189"/>
      <c r="H5" s="42" t="str">
        <f t="shared" si="0"/>
        <v/>
      </c>
      <c r="I5" s="244">
        <v>2776</v>
      </c>
      <c r="J5" s="189">
        <v>2653</v>
      </c>
      <c r="K5" s="189">
        <v>989</v>
      </c>
      <c r="L5" s="3">
        <f t="shared" si="1"/>
        <v>0.3727855258198266</v>
      </c>
      <c r="M5" s="189">
        <v>1</v>
      </c>
      <c r="N5" s="189">
        <v>122</v>
      </c>
      <c r="O5" s="51">
        <f t="shared" si="2"/>
        <v>4.3948126801152738E-2</v>
      </c>
      <c r="P5" s="4">
        <f t="shared" si="3"/>
        <v>2776</v>
      </c>
      <c r="Q5" s="5">
        <f t="shared" si="4"/>
        <v>2654</v>
      </c>
      <c r="R5" s="5">
        <f t="shared" si="5"/>
        <v>122</v>
      </c>
      <c r="S5" s="6">
        <f t="shared" si="6"/>
        <v>4.3948126801152738E-2</v>
      </c>
    </row>
    <row r="6" spans="1:19" ht="15" customHeight="1" x14ac:dyDescent="0.2">
      <c r="A6" s="227" t="s">
        <v>438</v>
      </c>
      <c r="B6" s="37" t="s">
        <v>15</v>
      </c>
      <c r="C6" s="47" t="s">
        <v>16</v>
      </c>
      <c r="D6" s="189">
        <v>1</v>
      </c>
      <c r="E6" s="189">
        <v>1</v>
      </c>
      <c r="F6" s="189">
        <v>1</v>
      </c>
      <c r="G6" s="189">
        <v>0</v>
      </c>
      <c r="H6" s="42">
        <f t="shared" si="0"/>
        <v>0</v>
      </c>
      <c r="I6" s="244">
        <v>1976</v>
      </c>
      <c r="J6" s="189">
        <v>1895</v>
      </c>
      <c r="K6" s="189">
        <v>1769</v>
      </c>
      <c r="L6" s="3">
        <f t="shared" si="1"/>
        <v>0.93350923482849602</v>
      </c>
      <c r="M6" s="189">
        <v>2</v>
      </c>
      <c r="N6" s="189">
        <v>79</v>
      </c>
      <c r="O6" s="51">
        <f t="shared" si="2"/>
        <v>3.9979757085020245E-2</v>
      </c>
      <c r="P6" s="4">
        <f t="shared" si="3"/>
        <v>1977</v>
      </c>
      <c r="Q6" s="5">
        <f t="shared" si="4"/>
        <v>1898</v>
      </c>
      <c r="R6" s="5">
        <f t="shared" si="5"/>
        <v>79</v>
      </c>
      <c r="S6" s="6">
        <f t="shared" si="6"/>
        <v>3.9959534648457258E-2</v>
      </c>
    </row>
    <row r="7" spans="1:19" ht="26.25" customHeight="1" x14ac:dyDescent="0.2">
      <c r="A7" s="227" t="s">
        <v>438</v>
      </c>
      <c r="B7" s="37" t="s">
        <v>26</v>
      </c>
      <c r="C7" s="47" t="s">
        <v>27</v>
      </c>
      <c r="D7" s="189"/>
      <c r="E7" s="189"/>
      <c r="F7" s="189"/>
      <c r="G7" s="189"/>
      <c r="H7" s="42" t="str">
        <f t="shared" si="0"/>
        <v/>
      </c>
      <c r="I7" s="244">
        <v>616</v>
      </c>
      <c r="J7" s="189">
        <v>615</v>
      </c>
      <c r="K7" s="189">
        <v>615</v>
      </c>
      <c r="L7" s="3">
        <f t="shared" si="1"/>
        <v>1</v>
      </c>
      <c r="M7" s="189">
        <v>0</v>
      </c>
      <c r="N7" s="189">
        <v>1</v>
      </c>
      <c r="O7" s="51">
        <f t="shared" si="2"/>
        <v>1.6233766233766235E-3</v>
      </c>
      <c r="P7" s="4">
        <f t="shared" si="3"/>
        <v>616</v>
      </c>
      <c r="Q7" s="5">
        <f t="shared" si="4"/>
        <v>615</v>
      </c>
      <c r="R7" s="5">
        <f t="shared" si="5"/>
        <v>1</v>
      </c>
      <c r="S7" s="6">
        <f t="shared" si="6"/>
        <v>1.6233766233766235E-3</v>
      </c>
    </row>
    <row r="8" spans="1:19" ht="15" customHeight="1" x14ac:dyDescent="0.2">
      <c r="A8" s="227" t="s">
        <v>438</v>
      </c>
      <c r="B8" s="37" t="s">
        <v>28</v>
      </c>
      <c r="C8" s="47" t="s">
        <v>29</v>
      </c>
      <c r="D8" s="189"/>
      <c r="E8" s="189"/>
      <c r="F8" s="189"/>
      <c r="G8" s="189"/>
      <c r="H8" s="42" t="str">
        <f t="shared" si="0"/>
        <v/>
      </c>
      <c r="I8" s="244">
        <v>37</v>
      </c>
      <c r="J8" s="189">
        <v>37</v>
      </c>
      <c r="K8" s="189">
        <v>36</v>
      </c>
      <c r="L8" s="3">
        <f t="shared" si="1"/>
        <v>0.97297297297297303</v>
      </c>
      <c r="M8" s="189">
        <v>0</v>
      </c>
      <c r="N8" s="189">
        <v>0</v>
      </c>
      <c r="O8" s="51">
        <f t="shared" si="2"/>
        <v>0</v>
      </c>
      <c r="P8" s="4">
        <f t="shared" si="3"/>
        <v>37</v>
      </c>
      <c r="Q8" s="5">
        <f t="shared" si="4"/>
        <v>37</v>
      </c>
      <c r="R8" s="5" t="str">
        <f t="shared" si="5"/>
        <v/>
      </c>
      <c r="S8" s="6" t="str">
        <f t="shared" si="6"/>
        <v/>
      </c>
    </row>
    <row r="9" spans="1:19" ht="15" customHeight="1" x14ac:dyDescent="0.2">
      <c r="A9" s="227" t="s">
        <v>438</v>
      </c>
      <c r="B9" s="37" t="s">
        <v>32</v>
      </c>
      <c r="C9" s="47" t="s">
        <v>33</v>
      </c>
      <c r="D9" s="189"/>
      <c r="E9" s="189"/>
      <c r="F9" s="189"/>
      <c r="G9" s="189"/>
      <c r="H9" s="42" t="str">
        <f t="shared" si="0"/>
        <v/>
      </c>
      <c r="I9" s="244">
        <v>217</v>
      </c>
      <c r="J9" s="189">
        <v>199</v>
      </c>
      <c r="K9" s="189">
        <v>162</v>
      </c>
      <c r="L9" s="3">
        <f t="shared" si="1"/>
        <v>0.81407035175879394</v>
      </c>
      <c r="M9" s="189">
        <v>13</v>
      </c>
      <c r="N9" s="189">
        <v>5</v>
      </c>
      <c r="O9" s="51">
        <f t="shared" si="2"/>
        <v>2.3041474654377881E-2</v>
      </c>
      <c r="P9" s="4">
        <f t="shared" si="3"/>
        <v>217</v>
      </c>
      <c r="Q9" s="5">
        <f t="shared" si="4"/>
        <v>212</v>
      </c>
      <c r="R9" s="5">
        <f t="shared" si="5"/>
        <v>5</v>
      </c>
      <c r="S9" s="6">
        <f t="shared" si="6"/>
        <v>2.3041474654377881E-2</v>
      </c>
    </row>
    <row r="10" spans="1:19" ht="15" customHeight="1" x14ac:dyDescent="0.2">
      <c r="A10" s="227" t="s">
        <v>438</v>
      </c>
      <c r="B10" s="37" t="s">
        <v>35</v>
      </c>
      <c r="C10" s="47" t="s">
        <v>36</v>
      </c>
      <c r="D10" s="189"/>
      <c r="E10" s="189"/>
      <c r="F10" s="189"/>
      <c r="G10" s="189"/>
      <c r="H10" s="42" t="str">
        <f t="shared" si="0"/>
        <v/>
      </c>
      <c r="I10" s="244">
        <v>686</v>
      </c>
      <c r="J10" s="189">
        <v>659</v>
      </c>
      <c r="K10" s="189">
        <v>107</v>
      </c>
      <c r="L10" s="3">
        <f t="shared" si="1"/>
        <v>0.16236722306525037</v>
      </c>
      <c r="M10" s="189">
        <v>1</v>
      </c>
      <c r="N10" s="189">
        <v>26</v>
      </c>
      <c r="O10" s="51">
        <f t="shared" si="2"/>
        <v>3.7900874635568516E-2</v>
      </c>
      <c r="P10" s="4">
        <f t="shared" si="3"/>
        <v>686</v>
      </c>
      <c r="Q10" s="5">
        <f t="shared" si="4"/>
        <v>660</v>
      </c>
      <c r="R10" s="5">
        <f t="shared" si="5"/>
        <v>26</v>
      </c>
      <c r="S10" s="6">
        <f t="shared" si="6"/>
        <v>3.7900874635568516E-2</v>
      </c>
    </row>
    <row r="11" spans="1:19" ht="26.25" customHeight="1" x14ac:dyDescent="0.2">
      <c r="A11" s="227" t="s">
        <v>438</v>
      </c>
      <c r="B11" s="37" t="s">
        <v>40</v>
      </c>
      <c r="C11" s="47" t="s">
        <v>41</v>
      </c>
      <c r="D11" s="189"/>
      <c r="E11" s="189"/>
      <c r="F11" s="189"/>
      <c r="G11" s="189"/>
      <c r="H11" s="42" t="str">
        <f t="shared" si="0"/>
        <v/>
      </c>
      <c r="I11" s="244">
        <v>22</v>
      </c>
      <c r="J11" s="189">
        <v>22</v>
      </c>
      <c r="K11" s="189">
        <v>17</v>
      </c>
      <c r="L11" s="3">
        <f t="shared" si="1"/>
        <v>0.77272727272727271</v>
      </c>
      <c r="M11" s="189">
        <v>0</v>
      </c>
      <c r="N11" s="189">
        <v>0</v>
      </c>
      <c r="O11" s="51">
        <f t="shared" si="2"/>
        <v>0</v>
      </c>
      <c r="P11" s="4">
        <f t="shared" si="3"/>
        <v>22</v>
      </c>
      <c r="Q11" s="5">
        <f t="shared" si="4"/>
        <v>22</v>
      </c>
      <c r="R11" s="5" t="str">
        <f t="shared" si="5"/>
        <v/>
      </c>
      <c r="S11" s="6" t="str">
        <f t="shared" si="6"/>
        <v/>
      </c>
    </row>
    <row r="12" spans="1:19" ht="15" customHeight="1" x14ac:dyDescent="0.2">
      <c r="A12" s="227" t="s">
        <v>438</v>
      </c>
      <c r="B12" s="37" t="s">
        <v>42</v>
      </c>
      <c r="C12" s="47" t="s">
        <v>43</v>
      </c>
      <c r="D12" s="189">
        <v>1</v>
      </c>
      <c r="E12" s="189">
        <v>1</v>
      </c>
      <c r="F12" s="189">
        <v>0</v>
      </c>
      <c r="G12" s="189">
        <v>0</v>
      </c>
      <c r="H12" s="42">
        <f t="shared" si="0"/>
        <v>0</v>
      </c>
      <c r="I12" s="244">
        <v>36365</v>
      </c>
      <c r="J12" s="189">
        <v>35764</v>
      </c>
      <c r="K12" s="189">
        <v>1125</v>
      </c>
      <c r="L12" s="3">
        <f t="shared" si="1"/>
        <v>3.1456212951571409E-2</v>
      </c>
      <c r="M12" s="189">
        <v>4</v>
      </c>
      <c r="N12" s="189">
        <v>597</v>
      </c>
      <c r="O12" s="51">
        <f t="shared" si="2"/>
        <v>1.6416884366836245E-2</v>
      </c>
      <c r="P12" s="4">
        <f t="shared" si="3"/>
        <v>36366</v>
      </c>
      <c r="Q12" s="5">
        <f t="shared" si="4"/>
        <v>35769</v>
      </c>
      <c r="R12" s="5">
        <f t="shared" si="5"/>
        <v>597</v>
      </c>
      <c r="S12" s="6">
        <f t="shared" si="6"/>
        <v>1.6416432931859428E-2</v>
      </c>
    </row>
    <row r="13" spans="1:19" ht="15" customHeight="1" x14ac:dyDescent="0.2">
      <c r="A13" s="227" t="s">
        <v>438</v>
      </c>
      <c r="B13" s="37" t="s">
        <v>42</v>
      </c>
      <c r="C13" s="47" t="s">
        <v>46</v>
      </c>
      <c r="D13" s="189"/>
      <c r="E13" s="189"/>
      <c r="F13" s="189"/>
      <c r="G13" s="189"/>
      <c r="H13" s="42" t="str">
        <f t="shared" si="0"/>
        <v/>
      </c>
      <c r="I13" s="244">
        <v>45037</v>
      </c>
      <c r="J13" s="189">
        <v>44636</v>
      </c>
      <c r="K13" s="189">
        <v>3442</v>
      </c>
      <c r="L13" s="3">
        <f t="shared" si="1"/>
        <v>7.7112644502195543E-2</v>
      </c>
      <c r="M13" s="189">
        <v>0</v>
      </c>
      <c r="N13" s="189">
        <v>401</v>
      </c>
      <c r="O13" s="51">
        <f t="shared" si="2"/>
        <v>8.9037902169327443E-3</v>
      </c>
      <c r="P13" s="4">
        <f t="shared" si="3"/>
        <v>45037</v>
      </c>
      <c r="Q13" s="5">
        <f t="shared" si="4"/>
        <v>44636</v>
      </c>
      <c r="R13" s="5">
        <f t="shared" si="5"/>
        <v>401</v>
      </c>
      <c r="S13" s="6">
        <f t="shared" si="6"/>
        <v>8.9037902169327443E-3</v>
      </c>
    </row>
    <row r="14" spans="1:19" ht="15" customHeight="1" x14ac:dyDescent="0.2">
      <c r="A14" s="227" t="s">
        <v>438</v>
      </c>
      <c r="B14" s="37" t="s">
        <v>47</v>
      </c>
      <c r="C14" s="47" t="s">
        <v>48</v>
      </c>
      <c r="D14" s="189"/>
      <c r="E14" s="189"/>
      <c r="F14" s="189"/>
      <c r="G14" s="189"/>
      <c r="H14" s="42" t="str">
        <f t="shared" si="0"/>
        <v/>
      </c>
      <c r="I14" s="244">
        <v>19</v>
      </c>
      <c r="J14" s="189">
        <v>16</v>
      </c>
      <c r="K14" s="189">
        <v>16</v>
      </c>
      <c r="L14" s="3">
        <f t="shared" si="1"/>
        <v>1</v>
      </c>
      <c r="M14" s="189">
        <v>0</v>
      </c>
      <c r="N14" s="189">
        <v>3</v>
      </c>
      <c r="O14" s="51">
        <f t="shared" si="2"/>
        <v>0.15789473684210525</v>
      </c>
      <c r="P14" s="4">
        <f t="shared" si="3"/>
        <v>19</v>
      </c>
      <c r="Q14" s="5">
        <f t="shared" si="4"/>
        <v>16</v>
      </c>
      <c r="R14" s="5">
        <f t="shared" si="5"/>
        <v>3</v>
      </c>
      <c r="S14" s="6">
        <f t="shared" si="6"/>
        <v>0.15789473684210525</v>
      </c>
    </row>
    <row r="15" spans="1:19" ht="15" customHeight="1" x14ac:dyDescent="0.2">
      <c r="A15" s="227" t="s">
        <v>438</v>
      </c>
      <c r="B15" s="37" t="s">
        <v>53</v>
      </c>
      <c r="C15" s="47" t="s">
        <v>54</v>
      </c>
      <c r="D15" s="189"/>
      <c r="E15" s="189"/>
      <c r="F15" s="189"/>
      <c r="G15" s="189"/>
      <c r="H15" s="42" t="str">
        <f t="shared" si="0"/>
        <v/>
      </c>
      <c r="I15" s="244">
        <v>261</v>
      </c>
      <c r="J15" s="189">
        <v>224</v>
      </c>
      <c r="K15" s="189">
        <v>235</v>
      </c>
      <c r="L15" s="3">
        <f t="shared" si="1"/>
        <v>1.0491071428571428</v>
      </c>
      <c r="M15" s="189">
        <v>23</v>
      </c>
      <c r="N15" s="189">
        <v>14</v>
      </c>
      <c r="O15" s="51">
        <f t="shared" si="2"/>
        <v>5.3639846743295021E-2</v>
      </c>
      <c r="P15" s="4">
        <f t="shared" si="3"/>
        <v>261</v>
      </c>
      <c r="Q15" s="5">
        <f t="shared" si="4"/>
        <v>247</v>
      </c>
      <c r="R15" s="5">
        <f t="shared" si="5"/>
        <v>14</v>
      </c>
      <c r="S15" s="6">
        <f t="shared" si="6"/>
        <v>5.3639846743295021E-2</v>
      </c>
    </row>
    <row r="16" spans="1:19" ht="15" customHeight="1" x14ac:dyDescent="0.2">
      <c r="A16" s="227" t="s">
        <v>438</v>
      </c>
      <c r="B16" s="37" t="s">
        <v>55</v>
      </c>
      <c r="C16" s="47" t="s">
        <v>56</v>
      </c>
      <c r="D16" s="189"/>
      <c r="E16" s="189"/>
      <c r="F16" s="189"/>
      <c r="G16" s="189"/>
      <c r="H16" s="42" t="str">
        <f t="shared" si="0"/>
        <v/>
      </c>
      <c r="I16" s="244">
        <v>521</v>
      </c>
      <c r="J16" s="189">
        <v>490</v>
      </c>
      <c r="K16" s="189">
        <v>128</v>
      </c>
      <c r="L16" s="3">
        <f t="shared" si="1"/>
        <v>0.26122448979591839</v>
      </c>
      <c r="M16" s="189">
        <v>0</v>
      </c>
      <c r="N16" s="189">
        <v>31</v>
      </c>
      <c r="O16" s="51">
        <f t="shared" si="2"/>
        <v>5.9500959692898273E-2</v>
      </c>
      <c r="P16" s="4">
        <f t="shared" si="3"/>
        <v>521</v>
      </c>
      <c r="Q16" s="5">
        <f t="shared" si="4"/>
        <v>490</v>
      </c>
      <c r="R16" s="5">
        <f t="shared" si="5"/>
        <v>31</v>
      </c>
      <c r="S16" s="6">
        <f t="shared" si="6"/>
        <v>5.9500959692898273E-2</v>
      </c>
    </row>
    <row r="17" spans="1:19" ht="15" customHeight="1" x14ac:dyDescent="0.2">
      <c r="A17" s="227" t="s">
        <v>438</v>
      </c>
      <c r="B17" s="37" t="s">
        <v>57</v>
      </c>
      <c r="C17" s="47" t="s">
        <v>58</v>
      </c>
      <c r="D17" s="189"/>
      <c r="E17" s="189"/>
      <c r="F17" s="189"/>
      <c r="G17" s="189"/>
      <c r="H17" s="42" t="str">
        <f t="shared" si="0"/>
        <v/>
      </c>
      <c r="I17" s="244">
        <v>494</v>
      </c>
      <c r="J17" s="189">
        <v>485</v>
      </c>
      <c r="K17" s="189">
        <v>332</v>
      </c>
      <c r="L17" s="3">
        <f t="shared" si="1"/>
        <v>0.68453608247422681</v>
      </c>
      <c r="M17" s="189">
        <v>4</v>
      </c>
      <c r="N17" s="189">
        <v>5</v>
      </c>
      <c r="O17" s="51">
        <f t="shared" si="2"/>
        <v>1.0121457489878543E-2</v>
      </c>
      <c r="P17" s="4">
        <f t="shared" si="3"/>
        <v>494</v>
      </c>
      <c r="Q17" s="5">
        <f t="shared" si="4"/>
        <v>489</v>
      </c>
      <c r="R17" s="5">
        <f t="shared" si="5"/>
        <v>5</v>
      </c>
      <c r="S17" s="6">
        <f t="shared" si="6"/>
        <v>1.0121457489878543E-2</v>
      </c>
    </row>
    <row r="18" spans="1:19" ht="15" customHeight="1" x14ac:dyDescent="0.2">
      <c r="A18" s="227" t="s">
        <v>438</v>
      </c>
      <c r="B18" s="37" t="s">
        <v>65</v>
      </c>
      <c r="C18" s="47" t="s">
        <v>66</v>
      </c>
      <c r="D18" s="189"/>
      <c r="E18" s="189"/>
      <c r="F18" s="189"/>
      <c r="G18" s="189"/>
      <c r="H18" s="42" t="str">
        <f t="shared" si="0"/>
        <v/>
      </c>
      <c r="I18" s="244">
        <v>4993</v>
      </c>
      <c r="J18" s="189">
        <v>4132</v>
      </c>
      <c r="K18" s="189">
        <v>2872</v>
      </c>
      <c r="L18" s="3">
        <f t="shared" si="1"/>
        <v>0.69506292352371735</v>
      </c>
      <c r="M18" s="189">
        <v>39</v>
      </c>
      <c r="N18" s="189">
        <v>822</v>
      </c>
      <c r="O18" s="51">
        <f t="shared" si="2"/>
        <v>0.16463048267574604</v>
      </c>
      <c r="P18" s="4">
        <f t="shared" si="3"/>
        <v>4993</v>
      </c>
      <c r="Q18" s="5">
        <f t="shared" si="4"/>
        <v>4171</v>
      </c>
      <c r="R18" s="5">
        <f t="shared" si="5"/>
        <v>822</v>
      </c>
      <c r="S18" s="6">
        <f t="shared" si="6"/>
        <v>0.16463048267574604</v>
      </c>
    </row>
    <row r="19" spans="1:19" ht="15" customHeight="1" x14ac:dyDescent="0.2">
      <c r="A19" s="227" t="s">
        <v>438</v>
      </c>
      <c r="B19" s="37" t="s">
        <v>69</v>
      </c>
      <c r="C19" s="47" t="s">
        <v>70</v>
      </c>
      <c r="D19" s="189"/>
      <c r="E19" s="189"/>
      <c r="F19" s="189"/>
      <c r="G19" s="189"/>
      <c r="H19" s="42" t="str">
        <f t="shared" si="0"/>
        <v/>
      </c>
      <c r="I19" s="244">
        <v>670</v>
      </c>
      <c r="J19" s="189">
        <v>638</v>
      </c>
      <c r="K19" s="189">
        <v>108</v>
      </c>
      <c r="L19" s="3">
        <f t="shared" si="1"/>
        <v>0.16927899686520376</v>
      </c>
      <c r="M19" s="189">
        <v>9</v>
      </c>
      <c r="N19" s="189">
        <v>23</v>
      </c>
      <c r="O19" s="51">
        <f t="shared" si="2"/>
        <v>3.4328358208955224E-2</v>
      </c>
      <c r="P19" s="4">
        <f t="shared" si="3"/>
        <v>670</v>
      </c>
      <c r="Q19" s="5">
        <f t="shared" si="4"/>
        <v>647</v>
      </c>
      <c r="R19" s="5">
        <f t="shared" si="5"/>
        <v>23</v>
      </c>
      <c r="S19" s="6">
        <f t="shared" si="6"/>
        <v>3.4328358208955224E-2</v>
      </c>
    </row>
    <row r="20" spans="1:19" ht="26.25" customHeight="1" x14ac:dyDescent="0.2">
      <c r="A20" s="227" t="s">
        <v>438</v>
      </c>
      <c r="B20" s="37" t="s">
        <v>78</v>
      </c>
      <c r="C20" s="47" t="s">
        <v>285</v>
      </c>
      <c r="D20" s="189"/>
      <c r="E20" s="189"/>
      <c r="F20" s="189"/>
      <c r="G20" s="189"/>
      <c r="H20" s="42" t="str">
        <f t="shared" si="0"/>
        <v/>
      </c>
      <c r="I20" s="244">
        <v>111</v>
      </c>
      <c r="J20" s="189">
        <v>106</v>
      </c>
      <c r="K20" s="189">
        <v>96</v>
      </c>
      <c r="L20" s="3">
        <f t="shared" si="1"/>
        <v>0.90566037735849059</v>
      </c>
      <c r="M20" s="189">
        <v>3</v>
      </c>
      <c r="N20" s="189">
        <v>2</v>
      </c>
      <c r="O20" s="51">
        <f t="shared" si="2"/>
        <v>1.8018018018018018E-2</v>
      </c>
      <c r="P20" s="4">
        <f t="shared" si="3"/>
        <v>111</v>
      </c>
      <c r="Q20" s="5">
        <f t="shared" si="4"/>
        <v>109</v>
      </c>
      <c r="R20" s="5">
        <f t="shared" si="5"/>
        <v>2</v>
      </c>
      <c r="S20" s="6">
        <f t="shared" si="6"/>
        <v>1.8018018018018018E-2</v>
      </c>
    </row>
    <row r="21" spans="1:19" ht="15" customHeight="1" x14ac:dyDescent="0.2">
      <c r="A21" s="227" t="s">
        <v>438</v>
      </c>
      <c r="B21" s="37" t="s">
        <v>89</v>
      </c>
      <c r="C21" s="47" t="s">
        <v>90</v>
      </c>
      <c r="D21" s="189"/>
      <c r="E21" s="189"/>
      <c r="F21" s="189"/>
      <c r="G21" s="189"/>
      <c r="H21" s="42" t="str">
        <f t="shared" si="0"/>
        <v/>
      </c>
      <c r="I21" s="244">
        <v>495</v>
      </c>
      <c r="J21" s="189">
        <v>493</v>
      </c>
      <c r="K21" s="189">
        <v>98</v>
      </c>
      <c r="L21" s="3">
        <f t="shared" si="1"/>
        <v>0.19878296146044624</v>
      </c>
      <c r="M21" s="189">
        <v>0</v>
      </c>
      <c r="N21" s="189">
        <v>2</v>
      </c>
      <c r="O21" s="51">
        <f t="shared" si="2"/>
        <v>4.0404040404040404E-3</v>
      </c>
      <c r="P21" s="4">
        <f t="shared" si="3"/>
        <v>495</v>
      </c>
      <c r="Q21" s="5">
        <f t="shared" si="4"/>
        <v>493</v>
      </c>
      <c r="R21" s="5">
        <f t="shared" si="5"/>
        <v>2</v>
      </c>
      <c r="S21" s="6">
        <f t="shared" si="6"/>
        <v>4.0404040404040404E-3</v>
      </c>
    </row>
    <row r="22" spans="1:19" ht="26.25" customHeight="1" x14ac:dyDescent="0.2">
      <c r="A22" s="227" t="s">
        <v>438</v>
      </c>
      <c r="B22" s="37" t="s">
        <v>93</v>
      </c>
      <c r="C22" s="47" t="s">
        <v>94</v>
      </c>
      <c r="D22" s="189"/>
      <c r="E22" s="189"/>
      <c r="F22" s="189"/>
      <c r="G22" s="189"/>
      <c r="H22" s="42" t="str">
        <f t="shared" si="0"/>
        <v/>
      </c>
      <c r="I22" s="244">
        <v>36820</v>
      </c>
      <c r="J22" s="189">
        <v>34792</v>
      </c>
      <c r="K22" s="189">
        <v>34812</v>
      </c>
      <c r="L22" s="3">
        <f t="shared" si="1"/>
        <v>1.0005748447919063</v>
      </c>
      <c r="M22" s="189">
        <v>26</v>
      </c>
      <c r="N22" s="189">
        <v>2002</v>
      </c>
      <c r="O22" s="51">
        <f t="shared" si="2"/>
        <v>5.4372623574144484E-2</v>
      </c>
      <c r="P22" s="4">
        <f t="shared" si="3"/>
        <v>36820</v>
      </c>
      <c r="Q22" s="5">
        <f t="shared" si="4"/>
        <v>34818</v>
      </c>
      <c r="R22" s="5">
        <f t="shared" si="5"/>
        <v>2002</v>
      </c>
      <c r="S22" s="6">
        <f t="shared" si="6"/>
        <v>5.4372623574144484E-2</v>
      </c>
    </row>
    <row r="23" spans="1:19" ht="15" customHeight="1" x14ac:dyDescent="0.2">
      <c r="A23" s="227" t="s">
        <v>438</v>
      </c>
      <c r="B23" s="37" t="s">
        <v>99</v>
      </c>
      <c r="C23" s="47" t="s">
        <v>100</v>
      </c>
      <c r="D23" s="189"/>
      <c r="E23" s="189"/>
      <c r="F23" s="189"/>
      <c r="G23" s="189"/>
      <c r="H23" s="42" t="str">
        <f t="shared" si="0"/>
        <v/>
      </c>
      <c r="I23" s="244">
        <v>6345</v>
      </c>
      <c r="J23" s="189">
        <v>6325</v>
      </c>
      <c r="K23" s="189">
        <v>668</v>
      </c>
      <c r="L23" s="3">
        <f t="shared" si="1"/>
        <v>0.10561264822134388</v>
      </c>
      <c r="M23" s="189">
        <v>0</v>
      </c>
      <c r="N23" s="189">
        <v>20</v>
      </c>
      <c r="O23" s="51">
        <f t="shared" si="2"/>
        <v>3.1520882584712374E-3</v>
      </c>
      <c r="P23" s="4">
        <f t="shared" si="3"/>
        <v>6345</v>
      </c>
      <c r="Q23" s="5">
        <f t="shared" si="4"/>
        <v>6325</v>
      </c>
      <c r="R23" s="5">
        <f t="shared" si="5"/>
        <v>20</v>
      </c>
      <c r="S23" s="6">
        <f t="shared" si="6"/>
        <v>3.1520882584712374E-3</v>
      </c>
    </row>
    <row r="24" spans="1:19" ht="15" customHeight="1" x14ac:dyDescent="0.2">
      <c r="A24" s="227" t="s">
        <v>438</v>
      </c>
      <c r="B24" s="37" t="s">
        <v>517</v>
      </c>
      <c r="C24" s="47" t="s">
        <v>101</v>
      </c>
      <c r="D24" s="189"/>
      <c r="E24" s="189"/>
      <c r="F24" s="189"/>
      <c r="G24" s="189"/>
      <c r="H24" s="42" t="str">
        <f t="shared" si="0"/>
        <v/>
      </c>
      <c r="I24" s="244">
        <v>9179</v>
      </c>
      <c r="J24" s="189">
        <v>5327</v>
      </c>
      <c r="K24" s="189">
        <v>1051</v>
      </c>
      <c r="L24" s="3">
        <f t="shared" si="1"/>
        <v>0.19729678993805144</v>
      </c>
      <c r="M24" s="189">
        <v>160</v>
      </c>
      <c r="N24" s="189">
        <v>3692</v>
      </c>
      <c r="O24" s="51">
        <f t="shared" si="2"/>
        <v>0.40222246432073211</v>
      </c>
      <c r="P24" s="4">
        <f t="shared" si="3"/>
        <v>9179</v>
      </c>
      <c r="Q24" s="5">
        <f t="shared" si="4"/>
        <v>5487</v>
      </c>
      <c r="R24" s="5">
        <f t="shared" si="5"/>
        <v>3692</v>
      </c>
      <c r="S24" s="6">
        <f t="shared" si="6"/>
        <v>0.40222246432073211</v>
      </c>
    </row>
    <row r="25" spans="1:19" ht="15" customHeight="1" x14ac:dyDescent="0.2">
      <c r="A25" s="227" t="s">
        <v>438</v>
      </c>
      <c r="B25" s="37" t="s">
        <v>104</v>
      </c>
      <c r="C25" s="47" t="s">
        <v>105</v>
      </c>
      <c r="D25" s="189"/>
      <c r="E25" s="189"/>
      <c r="F25" s="189"/>
      <c r="G25" s="189"/>
      <c r="H25" s="42" t="str">
        <f t="shared" si="0"/>
        <v/>
      </c>
      <c r="I25" s="244">
        <v>575</v>
      </c>
      <c r="J25" s="189">
        <v>574</v>
      </c>
      <c r="K25" s="189">
        <v>121</v>
      </c>
      <c r="L25" s="3">
        <f t="shared" si="1"/>
        <v>0.21080139372822299</v>
      </c>
      <c r="M25" s="189">
        <v>0</v>
      </c>
      <c r="N25" s="189">
        <v>1</v>
      </c>
      <c r="O25" s="51">
        <f t="shared" si="2"/>
        <v>1.7391304347826088E-3</v>
      </c>
      <c r="P25" s="4">
        <f t="shared" si="3"/>
        <v>575</v>
      </c>
      <c r="Q25" s="5">
        <f t="shared" si="4"/>
        <v>574</v>
      </c>
      <c r="R25" s="5">
        <f t="shared" si="5"/>
        <v>1</v>
      </c>
      <c r="S25" s="6">
        <f t="shared" si="6"/>
        <v>1.7391304347826088E-3</v>
      </c>
    </row>
    <row r="26" spans="1:19" ht="15" customHeight="1" x14ac:dyDescent="0.2">
      <c r="A26" s="227" t="s">
        <v>438</v>
      </c>
      <c r="B26" s="37" t="s">
        <v>106</v>
      </c>
      <c r="C26" s="47" t="s">
        <v>107</v>
      </c>
      <c r="D26" s="189">
        <v>1</v>
      </c>
      <c r="E26" s="189">
        <v>1</v>
      </c>
      <c r="F26" s="189">
        <v>0</v>
      </c>
      <c r="G26" s="189">
        <v>0</v>
      </c>
      <c r="H26" s="42">
        <f t="shared" si="0"/>
        <v>0</v>
      </c>
      <c r="I26" s="244">
        <v>641</v>
      </c>
      <c r="J26" s="189">
        <v>592</v>
      </c>
      <c r="K26" s="189">
        <v>127</v>
      </c>
      <c r="L26" s="3">
        <f t="shared" si="1"/>
        <v>0.21452702702702703</v>
      </c>
      <c r="M26" s="189">
        <v>3</v>
      </c>
      <c r="N26" s="189">
        <v>46</v>
      </c>
      <c r="O26" s="51">
        <f t="shared" si="2"/>
        <v>7.1762870514820595E-2</v>
      </c>
      <c r="P26" s="4">
        <f t="shared" si="3"/>
        <v>642</v>
      </c>
      <c r="Q26" s="5">
        <f t="shared" si="4"/>
        <v>596</v>
      </c>
      <c r="R26" s="5">
        <f t="shared" si="5"/>
        <v>46</v>
      </c>
      <c r="S26" s="6">
        <f t="shared" si="6"/>
        <v>7.1651090342679122E-2</v>
      </c>
    </row>
    <row r="27" spans="1:19" ht="15" customHeight="1" x14ac:dyDescent="0.2">
      <c r="A27" s="227" t="s">
        <v>438</v>
      </c>
      <c r="B27" s="37" t="s">
        <v>111</v>
      </c>
      <c r="C27" s="47" t="s">
        <v>112</v>
      </c>
      <c r="D27" s="189"/>
      <c r="E27" s="189"/>
      <c r="F27" s="189"/>
      <c r="G27" s="189"/>
      <c r="H27" s="42" t="str">
        <f t="shared" si="0"/>
        <v/>
      </c>
      <c r="I27" s="244">
        <v>543</v>
      </c>
      <c r="J27" s="189">
        <v>543</v>
      </c>
      <c r="K27" s="189">
        <v>38</v>
      </c>
      <c r="L27" s="3">
        <f t="shared" si="1"/>
        <v>6.9981583793738492E-2</v>
      </c>
      <c r="M27" s="189">
        <v>0</v>
      </c>
      <c r="N27" s="189">
        <v>0</v>
      </c>
      <c r="O27" s="51">
        <f t="shared" si="2"/>
        <v>0</v>
      </c>
      <c r="P27" s="4">
        <f t="shared" si="3"/>
        <v>543</v>
      </c>
      <c r="Q27" s="5">
        <f t="shared" si="4"/>
        <v>543</v>
      </c>
      <c r="R27" s="5" t="str">
        <f t="shared" si="5"/>
        <v/>
      </c>
      <c r="S27" s="6" t="str">
        <f t="shared" si="6"/>
        <v/>
      </c>
    </row>
    <row r="28" spans="1:19" ht="15" customHeight="1" x14ac:dyDescent="0.2">
      <c r="A28" s="227" t="s">
        <v>438</v>
      </c>
      <c r="B28" s="37" t="s">
        <v>113</v>
      </c>
      <c r="C28" s="47" t="s">
        <v>114</v>
      </c>
      <c r="D28" s="189">
        <v>1</v>
      </c>
      <c r="E28" s="189">
        <v>1</v>
      </c>
      <c r="F28" s="189">
        <v>0</v>
      </c>
      <c r="G28" s="189">
        <v>0</v>
      </c>
      <c r="H28" s="42">
        <f t="shared" si="0"/>
        <v>0</v>
      </c>
      <c r="I28" s="244">
        <v>3779</v>
      </c>
      <c r="J28" s="189">
        <v>3232</v>
      </c>
      <c r="K28" s="189">
        <v>984</v>
      </c>
      <c r="L28" s="3">
        <f t="shared" si="1"/>
        <v>0.30445544554455445</v>
      </c>
      <c r="M28" s="189">
        <v>32</v>
      </c>
      <c r="N28" s="189">
        <v>515</v>
      </c>
      <c r="O28" s="51">
        <f t="shared" si="2"/>
        <v>0.13627943900502779</v>
      </c>
      <c r="P28" s="4">
        <f t="shared" si="3"/>
        <v>3780</v>
      </c>
      <c r="Q28" s="5">
        <f t="shared" si="4"/>
        <v>3265</v>
      </c>
      <c r="R28" s="5">
        <f t="shared" si="5"/>
        <v>515</v>
      </c>
      <c r="S28" s="6">
        <f t="shared" si="6"/>
        <v>0.13624338624338625</v>
      </c>
    </row>
    <row r="29" spans="1:19" ht="15" customHeight="1" x14ac:dyDescent="0.2">
      <c r="A29" s="227" t="s">
        <v>438</v>
      </c>
      <c r="B29" s="37" t="s">
        <v>115</v>
      </c>
      <c r="C29" s="47" t="s">
        <v>117</v>
      </c>
      <c r="D29" s="189">
        <v>1</v>
      </c>
      <c r="E29" s="189">
        <v>1</v>
      </c>
      <c r="F29" s="189">
        <v>0</v>
      </c>
      <c r="G29" s="189">
        <v>0</v>
      </c>
      <c r="H29" s="42">
        <f t="shared" si="0"/>
        <v>0</v>
      </c>
      <c r="I29" s="244">
        <v>6698</v>
      </c>
      <c r="J29" s="189">
        <v>6559</v>
      </c>
      <c r="K29" s="189">
        <v>683</v>
      </c>
      <c r="L29" s="3">
        <f t="shared" si="1"/>
        <v>0.10413172739746912</v>
      </c>
      <c r="M29" s="189">
        <v>2</v>
      </c>
      <c r="N29" s="189">
        <v>137</v>
      </c>
      <c r="O29" s="51">
        <f t="shared" si="2"/>
        <v>2.0453866825918186E-2</v>
      </c>
      <c r="P29" s="4">
        <f t="shared" si="3"/>
        <v>6699</v>
      </c>
      <c r="Q29" s="5">
        <f t="shared" si="4"/>
        <v>6562</v>
      </c>
      <c r="R29" s="5">
        <f t="shared" si="5"/>
        <v>137</v>
      </c>
      <c r="S29" s="6">
        <f t="shared" si="6"/>
        <v>2.0450813554261829E-2</v>
      </c>
    </row>
    <row r="30" spans="1:19" ht="15" customHeight="1" x14ac:dyDescent="0.2">
      <c r="A30" s="227" t="s">
        <v>438</v>
      </c>
      <c r="B30" s="37" t="s">
        <v>118</v>
      </c>
      <c r="C30" s="47" t="s">
        <v>119</v>
      </c>
      <c r="D30" s="189"/>
      <c r="E30" s="189"/>
      <c r="F30" s="189"/>
      <c r="G30" s="189"/>
      <c r="H30" s="42" t="str">
        <f t="shared" si="0"/>
        <v/>
      </c>
      <c r="I30" s="244">
        <v>1390</v>
      </c>
      <c r="J30" s="189">
        <v>1131</v>
      </c>
      <c r="K30" s="189">
        <v>152</v>
      </c>
      <c r="L30" s="3">
        <f t="shared" si="1"/>
        <v>0.134394341290893</v>
      </c>
      <c r="M30" s="189">
        <v>6</v>
      </c>
      <c r="N30" s="189">
        <v>253</v>
      </c>
      <c r="O30" s="51">
        <f t="shared" si="2"/>
        <v>0.18201438848920864</v>
      </c>
      <c r="P30" s="4">
        <f t="shared" si="3"/>
        <v>1390</v>
      </c>
      <c r="Q30" s="5">
        <f t="shared" si="4"/>
        <v>1137</v>
      </c>
      <c r="R30" s="5">
        <f t="shared" si="5"/>
        <v>253</v>
      </c>
      <c r="S30" s="6">
        <f t="shared" si="6"/>
        <v>0.18201438848920864</v>
      </c>
    </row>
    <row r="31" spans="1:19" ht="15" customHeight="1" x14ac:dyDescent="0.2">
      <c r="A31" s="227" t="s">
        <v>438</v>
      </c>
      <c r="B31" s="37" t="s">
        <v>123</v>
      </c>
      <c r="C31" s="47" t="s">
        <v>123</v>
      </c>
      <c r="D31" s="189"/>
      <c r="E31" s="189"/>
      <c r="F31" s="189"/>
      <c r="G31" s="189"/>
      <c r="H31" s="42" t="str">
        <f t="shared" si="0"/>
        <v/>
      </c>
      <c r="I31" s="244">
        <v>10502</v>
      </c>
      <c r="J31" s="189">
        <v>9933</v>
      </c>
      <c r="K31" s="189">
        <v>8865</v>
      </c>
      <c r="L31" s="3">
        <f t="shared" si="1"/>
        <v>0.89247961340984594</v>
      </c>
      <c r="M31" s="189">
        <v>189</v>
      </c>
      <c r="N31" s="189">
        <v>380</v>
      </c>
      <c r="O31" s="51">
        <f t="shared" si="2"/>
        <v>3.6183584079223008E-2</v>
      </c>
      <c r="P31" s="4">
        <f t="shared" si="3"/>
        <v>10502</v>
      </c>
      <c r="Q31" s="5">
        <f t="shared" si="4"/>
        <v>10122</v>
      </c>
      <c r="R31" s="5">
        <f t="shared" si="5"/>
        <v>380</v>
      </c>
      <c r="S31" s="6">
        <f t="shared" si="6"/>
        <v>3.6183584079223008E-2</v>
      </c>
    </row>
    <row r="32" spans="1:19" ht="15" customHeight="1" x14ac:dyDescent="0.2">
      <c r="A32" s="227" t="s">
        <v>438</v>
      </c>
      <c r="B32" s="37" t="s">
        <v>124</v>
      </c>
      <c r="C32" s="47" t="s">
        <v>125</v>
      </c>
      <c r="D32" s="189"/>
      <c r="E32" s="189"/>
      <c r="F32" s="189"/>
      <c r="G32" s="189"/>
      <c r="H32" s="42" t="str">
        <f t="shared" si="0"/>
        <v/>
      </c>
      <c r="I32" s="244">
        <v>3007</v>
      </c>
      <c r="J32" s="189">
        <v>2842</v>
      </c>
      <c r="K32" s="189">
        <v>921</v>
      </c>
      <c r="L32" s="3">
        <f t="shared" si="1"/>
        <v>0.32406755805770582</v>
      </c>
      <c r="M32" s="189">
        <v>26</v>
      </c>
      <c r="N32" s="189">
        <v>139</v>
      </c>
      <c r="O32" s="51">
        <f t="shared" si="2"/>
        <v>4.6225473894246756E-2</v>
      </c>
      <c r="P32" s="4">
        <f t="shared" si="3"/>
        <v>3007</v>
      </c>
      <c r="Q32" s="5">
        <f t="shared" si="4"/>
        <v>2868</v>
      </c>
      <c r="R32" s="5">
        <f t="shared" si="5"/>
        <v>139</v>
      </c>
      <c r="S32" s="6">
        <f t="shared" si="6"/>
        <v>4.6225473894246756E-2</v>
      </c>
    </row>
    <row r="33" spans="1:19" ht="15" customHeight="1" x14ac:dyDescent="0.2">
      <c r="A33" s="227" t="s">
        <v>438</v>
      </c>
      <c r="B33" s="37" t="s">
        <v>127</v>
      </c>
      <c r="C33" s="47" t="s">
        <v>128</v>
      </c>
      <c r="D33" s="189"/>
      <c r="E33" s="189"/>
      <c r="F33" s="189"/>
      <c r="G33" s="189"/>
      <c r="H33" s="42" t="str">
        <f t="shared" si="0"/>
        <v/>
      </c>
      <c r="I33" s="244">
        <v>653</v>
      </c>
      <c r="J33" s="189">
        <v>604</v>
      </c>
      <c r="K33" s="189">
        <v>197</v>
      </c>
      <c r="L33" s="3">
        <f t="shared" si="1"/>
        <v>0.32615894039735099</v>
      </c>
      <c r="M33" s="189">
        <v>0</v>
      </c>
      <c r="N33" s="189">
        <v>49</v>
      </c>
      <c r="O33" s="51">
        <f t="shared" si="2"/>
        <v>7.5038284839203676E-2</v>
      </c>
      <c r="P33" s="4">
        <f t="shared" si="3"/>
        <v>653</v>
      </c>
      <c r="Q33" s="5">
        <f t="shared" si="4"/>
        <v>604</v>
      </c>
      <c r="R33" s="5">
        <f t="shared" si="5"/>
        <v>49</v>
      </c>
      <c r="S33" s="6">
        <f t="shared" si="6"/>
        <v>7.5038284839203676E-2</v>
      </c>
    </row>
    <row r="34" spans="1:19" ht="15" customHeight="1" x14ac:dyDescent="0.2">
      <c r="A34" s="227" t="s">
        <v>438</v>
      </c>
      <c r="B34" s="37" t="s">
        <v>132</v>
      </c>
      <c r="C34" s="47" t="s">
        <v>133</v>
      </c>
      <c r="D34" s="189"/>
      <c r="E34" s="189"/>
      <c r="F34" s="189"/>
      <c r="G34" s="189"/>
      <c r="H34" s="42" t="str">
        <f t="shared" ref="H34:H65" si="7">IF(D34&lt;&gt;0,G34/D34,"")</f>
        <v/>
      </c>
      <c r="I34" s="244">
        <v>38</v>
      </c>
      <c r="J34" s="189">
        <v>38</v>
      </c>
      <c r="K34" s="189">
        <v>38</v>
      </c>
      <c r="L34" s="3">
        <f t="shared" si="1"/>
        <v>1</v>
      </c>
      <c r="M34" s="189">
        <v>0</v>
      </c>
      <c r="N34" s="189">
        <v>0</v>
      </c>
      <c r="O34" s="51">
        <f t="shared" si="2"/>
        <v>0</v>
      </c>
      <c r="P34" s="4">
        <f t="shared" si="3"/>
        <v>38</v>
      </c>
      <c r="Q34" s="5">
        <f t="shared" si="4"/>
        <v>38</v>
      </c>
      <c r="R34" s="5" t="str">
        <f t="shared" si="5"/>
        <v/>
      </c>
      <c r="S34" s="6" t="str">
        <f t="shared" si="6"/>
        <v/>
      </c>
    </row>
    <row r="35" spans="1:19" ht="15" customHeight="1" x14ac:dyDescent="0.2">
      <c r="A35" s="227" t="s">
        <v>438</v>
      </c>
      <c r="B35" s="37" t="s">
        <v>135</v>
      </c>
      <c r="C35" s="47" t="s">
        <v>136</v>
      </c>
      <c r="D35" s="189"/>
      <c r="E35" s="189"/>
      <c r="F35" s="189"/>
      <c r="G35" s="189"/>
      <c r="H35" s="42" t="str">
        <f t="shared" si="7"/>
        <v/>
      </c>
      <c r="I35" s="244">
        <v>984</v>
      </c>
      <c r="J35" s="189">
        <v>632</v>
      </c>
      <c r="K35" s="189">
        <v>152</v>
      </c>
      <c r="L35" s="3">
        <f t="shared" si="1"/>
        <v>0.24050632911392406</v>
      </c>
      <c r="M35" s="189">
        <v>2</v>
      </c>
      <c r="N35" s="189">
        <v>350</v>
      </c>
      <c r="O35" s="51">
        <f t="shared" si="2"/>
        <v>0.35569105691056913</v>
      </c>
      <c r="P35" s="4">
        <f t="shared" si="3"/>
        <v>984</v>
      </c>
      <c r="Q35" s="5">
        <f t="shared" si="4"/>
        <v>634</v>
      </c>
      <c r="R35" s="5">
        <f t="shared" si="5"/>
        <v>350</v>
      </c>
      <c r="S35" s="6">
        <f t="shared" si="6"/>
        <v>0.35569105691056913</v>
      </c>
    </row>
    <row r="36" spans="1:19" ht="15" customHeight="1" x14ac:dyDescent="0.2">
      <c r="A36" s="227" t="s">
        <v>438</v>
      </c>
      <c r="B36" s="37" t="s">
        <v>149</v>
      </c>
      <c r="C36" s="47" t="s">
        <v>150</v>
      </c>
      <c r="D36" s="189"/>
      <c r="E36" s="189"/>
      <c r="F36" s="189"/>
      <c r="G36" s="189"/>
      <c r="H36" s="42" t="str">
        <f t="shared" si="7"/>
        <v/>
      </c>
      <c r="I36" s="244">
        <v>1933</v>
      </c>
      <c r="J36" s="189">
        <v>950</v>
      </c>
      <c r="K36" s="189">
        <v>147</v>
      </c>
      <c r="L36" s="3">
        <f t="shared" si="1"/>
        <v>0.15473684210526314</v>
      </c>
      <c r="M36" s="189">
        <v>90</v>
      </c>
      <c r="N36" s="189">
        <v>893</v>
      </c>
      <c r="O36" s="51">
        <f t="shared" si="2"/>
        <v>0.46197620279358509</v>
      </c>
      <c r="P36" s="4">
        <f t="shared" si="3"/>
        <v>1933</v>
      </c>
      <c r="Q36" s="5">
        <f t="shared" si="4"/>
        <v>1040</v>
      </c>
      <c r="R36" s="5">
        <f t="shared" si="5"/>
        <v>893</v>
      </c>
      <c r="S36" s="6">
        <f t="shared" si="6"/>
        <v>0.46197620279358509</v>
      </c>
    </row>
    <row r="37" spans="1:19" ht="15" customHeight="1" x14ac:dyDescent="0.2">
      <c r="A37" s="227" t="s">
        <v>438</v>
      </c>
      <c r="B37" s="37" t="s">
        <v>575</v>
      </c>
      <c r="C37" s="47" t="s">
        <v>73</v>
      </c>
      <c r="D37" s="189"/>
      <c r="E37" s="189"/>
      <c r="F37" s="189"/>
      <c r="G37" s="189"/>
      <c r="H37" s="42" t="str">
        <f t="shared" si="7"/>
        <v/>
      </c>
      <c r="I37" s="244">
        <v>1274</v>
      </c>
      <c r="J37" s="189">
        <v>15</v>
      </c>
      <c r="K37" s="189">
        <v>922</v>
      </c>
      <c r="L37" s="3">
        <f t="shared" si="1"/>
        <v>61.466666666666669</v>
      </c>
      <c r="M37" s="189">
        <v>918</v>
      </c>
      <c r="N37" s="189">
        <v>341</v>
      </c>
      <c r="O37" s="51">
        <f t="shared" si="2"/>
        <v>0.26766091051805335</v>
      </c>
      <c r="P37" s="4">
        <f t="shared" si="3"/>
        <v>1274</v>
      </c>
      <c r="Q37" s="5">
        <f t="shared" si="4"/>
        <v>933</v>
      </c>
      <c r="R37" s="5">
        <f t="shared" si="5"/>
        <v>341</v>
      </c>
      <c r="S37" s="6">
        <f t="shared" si="6"/>
        <v>0.26766091051805335</v>
      </c>
    </row>
    <row r="38" spans="1:19" ht="15" customHeight="1" x14ac:dyDescent="0.2">
      <c r="A38" s="227" t="s">
        <v>438</v>
      </c>
      <c r="B38" s="37" t="s">
        <v>155</v>
      </c>
      <c r="C38" s="47" t="s">
        <v>156</v>
      </c>
      <c r="D38" s="189"/>
      <c r="E38" s="189"/>
      <c r="F38" s="189"/>
      <c r="G38" s="189"/>
      <c r="H38" s="42" t="str">
        <f t="shared" si="7"/>
        <v/>
      </c>
      <c r="I38" s="244">
        <v>1179</v>
      </c>
      <c r="J38" s="189">
        <v>626</v>
      </c>
      <c r="K38" s="189">
        <v>78</v>
      </c>
      <c r="L38" s="3">
        <f t="shared" si="1"/>
        <v>0.12460063897763578</v>
      </c>
      <c r="M38" s="189">
        <v>1</v>
      </c>
      <c r="N38" s="189">
        <v>552</v>
      </c>
      <c r="O38" s="51">
        <f t="shared" si="2"/>
        <v>0.4681933842239186</v>
      </c>
      <c r="P38" s="4">
        <f t="shared" si="3"/>
        <v>1179</v>
      </c>
      <c r="Q38" s="5">
        <f t="shared" si="4"/>
        <v>627</v>
      </c>
      <c r="R38" s="5">
        <f t="shared" si="5"/>
        <v>552</v>
      </c>
      <c r="S38" s="6">
        <f t="shared" si="6"/>
        <v>0.4681933842239186</v>
      </c>
    </row>
    <row r="39" spans="1:19" ht="15" customHeight="1" x14ac:dyDescent="0.2">
      <c r="A39" s="227" t="s">
        <v>438</v>
      </c>
      <c r="B39" s="37" t="s">
        <v>160</v>
      </c>
      <c r="C39" s="47" t="s">
        <v>161</v>
      </c>
      <c r="D39" s="189"/>
      <c r="E39" s="189"/>
      <c r="F39" s="189"/>
      <c r="G39" s="189"/>
      <c r="H39" s="42" t="str">
        <f t="shared" si="7"/>
        <v/>
      </c>
      <c r="I39" s="244">
        <v>12</v>
      </c>
      <c r="J39" s="189">
        <v>12</v>
      </c>
      <c r="K39" s="189">
        <v>12</v>
      </c>
      <c r="L39" s="3">
        <f t="shared" si="1"/>
        <v>1</v>
      </c>
      <c r="M39" s="189">
        <v>0</v>
      </c>
      <c r="N39" s="189">
        <v>0</v>
      </c>
      <c r="O39" s="51">
        <f t="shared" si="2"/>
        <v>0</v>
      </c>
      <c r="P39" s="4">
        <f t="shared" si="3"/>
        <v>12</v>
      </c>
      <c r="Q39" s="5">
        <f t="shared" si="4"/>
        <v>12</v>
      </c>
      <c r="R39" s="5" t="str">
        <f t="shared" si="5"/>
        <v/>
      </c>
      <c r="S39" s="6" t="str">
        <f t="shared" si="6"/>
        <v/>
      </c>
    </row>
    <row r="40" spans="1:19" ht="15" customHeight="1" x14ac:dyDescent="0.2">
      <c r="A40" s="227" t="s">
        <v>438</v>
      </c>
      <c r="B40" s="37" t="s">
        <v>162</v>
      </c>
      <c r="C40" s="47" t="s">
        <v>163</v>
      </c>
      <c r="D40" s="189"/>
      <c r="E40" s="189"/>
      <c r="F40" s="189"/>
      <c r="G40" s="189"/>
      <c r="H40" s="42" t="str">
        <f t="shared" si="7"/>
        <v/>
      </c>
      <c r="I40" s="244">
        <v>4601</v>
      </c>
      <c r="J40" s="189">
        <v>4224</v>
      </c>
      <c r="K40" s="189">
        <v>4224</v>
      </c>
      <c r="L40" s="3">
        <f t="shared" si="1"/>
        <v>1</v>
      </c>
      <c r="M40" s="189">
        <v>0</v>
      </c>
      <c r="N40" s="189">
        <v>377</v>
      </c>
      <c r="O40" s="51">
        <f t="shared" si="2"/>
        <v>8.1938708976309504E-2</v>
      </c>
      <c r="P40" s="4">
        <f t="shared" si="3"/>
        <v>4601</v>
      </c>
      <c r="Q40" s="5">
        <f t="shared" si="4"/>
        <v>4224</v>
      </c>
      <c r="R40" s="5">
        <f t="shared" si="5"/>
        <v>377</v>
      </c>
      <c r="S40" s="6">
        <f t="shared" si="6"/>
        <v>8.1938708976309504E-2</v>
      </c>
    </row>
    <row r="41" spans="1:19" ht="15" customHeight="1" x14ac:dyDescent="0.2">
      <c r="A41" s="227" t="s">
        <v>438</v>
      </c>
      <c r="B41" s="37" t="s">
        <v>168</v>
      </c>
      <c r="C41" s="47" t="s">
        <v>169</v>
      </c>
      <c r="D41" s="189"/>
      <c r="E41" s="189"/>
      <c r="F41" s="189"/>
      <c r="G41" s="189"/>
      <c r="H41" s="42" t="str">
        <f t="shared" si="7"/>
        <v/>
      </c>
      <c r="I41" s="244">
        <v>256</v>
      </c>
      <c r="J41" s="189">
        <v>237</v>
      </c>
      <c r="K41" s="189">
        <v>69</v>
      </c>
      <c r="L41" s="3">
        <f t="shared" si="1"/>
        <v>0.29113924050632911</v>
      </c>
      <c r="M41" s="189">
        <v>0</v>
      </c>
      <c r="N41" s="189">
        <v>19</v>
      </c>
      <c r="O41" s="51">
        <f t="shared" si="2"/>
        <v>7.421875E-2</v>
      </c>
      <c r="P41" s="4">
        <f t="shared" si="3"/>
        <v>256</v>
      </c>
      <c r="Q41" s="5">
        <f t="shared" si="4"/>
        <v>237</v>
      </c>
      <c r="R41" s="5">
        <f t="shared" si="5"/>
        <v>19</v>
      </c>
      <c r="S41" s="6">
        <f t="shared" si="6"/>
        <v>7.421875E-2</v>
      </c>
    </row>
    <row r="42" spans="1:19" ht="26.25" customHeight="1" x14ac:dyDescent="0.2">
      <c r="A42" s="227" t="s">
        <v>438</v>
      </c>
      <c r="B42" s="37" t="s">
        <v>170</v>
      </c>
      <c r="C42" s="47" t="s">
        <v>172</v>
      </c>
      <c r="D42" s="189">
        <v>1</v>
      </c>
      <c r="E42" s="189">
        <v>1</v>
      </c>
      <c r="F42" s="189">
        <v>1</v>
      </c>
      <c r="G42" s="189">
        <v>0</v>
      </c>
      <c r="H42" s="42">
        <f t="shared" si="7"/>
        <v>0</v>
      </c>
      <c r="I42" s="244">
        <v>40262</v>
      </c>
      <c r="J42" s="189">
        <v>39429</v>
      </c>
      <c r="K42" s="189">
        <v>29637</v>
      </c>
      <c r="L42" s="3">
        <f t="shared" si="1"/>
        <v>0.75165487331659442</v>
      </c>
      <c r="M42" s="189">
        <v>136</v>
      </c>
      <c r="N42" s="189">
        <v>697</v>
      </c>
      <c r="O42" s="51">
        <f t="shared" si="2"/>
        <v>1.7311608961303463E-2</v>
      </c>
      <c r="P42" s="4">
        <f t="shared" si="3"/>
        <v>40263</v>
      </c>
      <c r="Q42" s="5">
        <f t="shared" si="4"/>
        <v>39566</v>
      </c>
      <c r="R42" s="5">
        <f t="shared" si="5"/>
        <v>697</v>
      </c>
      <c r="S42" s="6">
        <f t="shared" si="6"/>
        <v>1.7311178998087574E-2</v>
      </c>
    </row>
    <row r="43" spans="1:19" ht="15" customHeight="1" x14ac:dyDescent="0.2">
      <c r="A43" s="227" t="s">
        <v>438</v>
      </c>
      <c r="B43" s="37" t="s">
        <v>176</v>
      </c>
      <c r="C43" s="47" t="s">
        <v>177</v>
      </c>
      <c r="D43" s="189">
        <v>1</v>
      </c>
      <c r="E43" s="189">
        <v>1</v>
      </c>
      <c r="F43" s="189">
        <v>1</v>
      </c>
      <c r="G43" s="189">
        <v>0</v>
      </c>
      <c r="H43" s="42">
        <f t="shared" si="7"/>
        <v>0</v>
      </c>
      <c r="I43" s="244">
        <v>13244</v>
      </c>
      <c r="J43" s="189">
        <v>9179</v>
      </c>
      <c r="K43" s="189">
        <v>12148</v>
      </c>
      <c r="L43" s="3">
        <f t="shared" si="1"/>
        <v>1.3234557141300796</v>
      </c>
      <c r="M43" s="189">
        <v>3713</v>
      </c>
      <c r="N43" s="189">
        <v>352</v>
      </c>
      <c r="O43" s="51">
        <f t="shared" si="2"/>
        <v>2.6578073089700997E-2</v>
      </c>
      <c r="P43" s="4">
        <f t="shared" si="3"/>
        <v>13245</v>
      </c>
      <c r="Q43" s="5">
        <f t="shared" si="4"/>
        <v>12893</v>
      </c>
      <c r="R43" s="5">
        <f t="shared" si="5"/>
        <v>352</v>
      </c>
      <c r="S43" s="6">
        <f t="shared" si="6"/>
        <v>2.65760664401661E-2</v>
      </c>
    </row>
    <row r="44" spans="1:19" ht="15" customHeight="1" x14ac:dyDescent="0.2">
      <c r="A44" s="227" t="s">
        <v>438</v>
      </c>
      <c r="B44" s="37" t="s">
        <v>178</v>
      </c>
      <c r="C44" s="47" t="s">
        <v>179</v>
      </c>
      <c r="D44" s="189"/>
      <c r="E44" s="189"/>
      <c r="F44" s="189"/>
      <c r="G44" s="189"/>
      <c r="H44" s="42" t="str">
        <f t="shared" si="7"/>
        <v/>
      </c>
      <c r="I44" s="244">
        <v>1157</v>
      </c>
      <c r="J44" s="189">
        <v>535</v>
      </c>
      <c r="K44" s="189">
        <v>126</v>
      </c>
      <c r="L44" s="3">
        <f t="shared" si="1"/>
        <v>0.23551401869158878</v>
      </c>
      <c r="M44" s="189">
        <v>0</v>
      </c>
      <c r="N44" s="189">
        <v>622</v>
      </c>
      <c r="O44" s="51">
        <f t="shared" si="2"/>
        <v>0.53759723422644767</v>
      </c>
      <c r="P44" s="4">
        <f t="shared" si="3"/>
        <v>1157</v>
      </c>
      <c r="Q44" s="5">
        <f t="shared" si="4"/>
        <v>535</v>
      </c>
      <c r="R44" s="5">
        <f t="shared" si="5"/>
        <v>622</v>
      </c>
      <c r="S44" s="6">
        <f t="shared" si="6"/>
        <v>0.53759723422644767</v>
      </c>
    </row>
    <row r="45" spans="1:19" ht="15" customHeight="1" x14ac:dyDescent="0.2">
      <c r="A45" s="227" t="s">
        <v>438</v>
      </c>
      <c r="B45" s="37" t="s">
        <v>180</v>
      </c>
      <c r="C45" s="47" t="s">
        <v>537</v>
      </c>
      <c r="D45" s="189"/>
      <c r="E45" s="189"/>
      <c r="F45" s="189"/>
      <c r="G45" s="189"/>
      <c r="H45" s="42" t="str">
        <f t="shared" si="7"/>
        <v/>
      </c>
      <c r="I45" s="244">
        <v>540</v>
      </c>
      <c r="J45" s="189">
        <v>519</v>
      </c>
      <c r="K45" s="189">
        <v>421</v>
      </c>
      <c r="L45" s="3">
        <f t="shared" si="1"/>
        <v>0.81117533718689783</v>
      </c>
      <c r="M45" s="189">
        <v>0</v>
      </c>
      <c r="N45" s="189">
        <v>21</v>
      </c>
      <c r="O45" s="51">
        <f t="shared" si="2"/>
        <v>3.888888888888889E-2</v>
      </c>
      <c r="P45" s="4">
        <f t="shared" si="3"/>
        <v>540</v>
      </c>
      <c r="Q45" s="5">
        <f t="shared" si="4"/>
        <v>519</v>
      </c>
      <c r="R45" s="5">
        <f t="shared" si="5"/>
        <v>21</v>
      </c>
      <c r="S45" s="6">
        <f t="shared" si="6"/>
        <v>3.888888888888889E-2</v>
      </c>
    </row>
    <row r="46" spans="1:19" ht="15" customHeight="1" x14ac:dyDescent="0.2">
      <c r="A46" s="227" t="s">
        <v>438</v>
      </c>
      <c r="B46" s="37" t="s">
        <v>402</v>
      </c>
      <c r="C46" s="47" t="s">
        <v>403</v>
      </c>
      <c r="D46" s="189"/>
      <c r="E46" s="189"/>
      <c r="F46" s="189"/>
      <c r="G46" s="189"/>
      <c r="H46" s="42" t="str">
        <f t="shared" si="7"/>
        <v/>
      </c>
      <c r="I46" s="244">
        <v>33</v>
      </c>
      <c r="J46" s="189">
        <v>31</v>
      </c>
      <c r="K46" s="189">
        <v>27</v>
      </c>
      <c r="L46" s="3">
        <f t="shared" si="1"/>
        <v>0.87096774193548387</v>
      </c>
      <c r="M46" s="189">
        <v>1</v>
      </c>
      <c r="N46" s="189">
        <v>1</v>
      </c>
      <c r="O46" s="51">
        <f t="shared" si="2"/>
        <v>3.0303030303030304E-2</v>
      </c>
      <c r="P46" s="4">
        <f t="shared" si="3"/>
        <v>33</v>
      </c>
      <c r="Q46" s="5">
        <f t="shared" si="4"/>
        <v>32</v>
      </c>
      <c r="R46" s="5">
        <f t="shared" si="5"/>
        <v>1</v>
      </c>
      <c r="S46" s="6">
        <f t="shared" si="6"/>
        <v>3.0303030303030304E-2</v>
      </c>
    </row>
    <row r="47" spans="1:19" ht="15" customHeight="1" x14ac:dyDescent="0.2">
      <c r="A47" s="227" t="s">
        <v>438</v>
      </c>
      <c r="B47" s="37" t="s">
        <v>183</v>
      </c>
      <c r="C47" s="47" t="s">
        <v>309</v>
      </c>
      <c r="D47" s="189"/>
      <c r="E47" s="189"/>
      <c r="F47" s="189"/>
      <c r="G47" s="189"/>
      <c r="H47" s="42" t="str">
        <f t="shared" si="7"/>
        <v/>
      </c>
      <c r="I47" s="244">
        <v>25</v>
      </c>
      <c r="J47" s="189">
        <v>25</v>
      </c>
      <c r="K47" s="189">
        <v>25</v>
      </c>
      <c r="L47" s="3">
        <f t="shared" si="1"/>
        <v>1</v>
      </c>
      <c r="M47" s="189">
        <v>0</v>
      </c>
      <c r="N47" s="189">
        <v>0</v>
      </c>
      <c r="O47" s="51">
        <f t="shared" si="2"/>
        <v>0</v>
      </c>
      <c r="P47" s="4">
        <f t="shared" si="3"/>
        <v>25</v>
      </c>
      <c r="Q47" s="5">
        <f t="shared" si="4"/>
        <v>25</v>
      </c>
      <c r="R47" s="5" t="str">
        <f t="shared" si="5"/>
        <v/>
      </c>
      <c r="S47" s="6" t="str">
        <f t="shared" si="6"/>
        <v/>
      </c>
    </row>
    <row r="48" spans="1:19" ht="15" customHeight="1" x14ac:dyDescent="0.2">
      <c r="A48" s="227" t="s">
        <v>438</v>
      </c>
      <c r="B48" s="37" t="s">
        <v>184</v>
      </c>
      <c r="C48" s="47" t="s">
        <v>186</v>
      </c>
      <c r="D48" s="189">
        <v>3</v>
      </c>
      <c r="E48" s="189">
        <v>3</v>
      </c>
      <c r="F48" s="189">
        <v>3</v>
      </c>
      <c r="G48" s="189">
        <v>0</v>
      </c>
      <c r="H48" s="42">
        <f t="shared" si="7"/>
        <v>0</v>
      </c>
      <c r="I48" s="244">
        <v>6412</v>
      </c>
      <c r="J48" s="189">
        <v>5615</v>
      </c>
      <c r="K48" s="189">
        <v>6255</v>
      </c>
      <c r="L48" s="3">
        <f t="shared" si="1"/>
        <v>1.1139804096170971</v>
      </c>
      <c r="M48" s="189">
        <v>668</v>
      </c>
      <c r="N48" s="189">
        <v>129</v>
      </c>
      <c r="O48" s="51">
        <f t="shared" si="2"/>
        <v>2.0118527760449159E-2</v>
      </c>
      <c r="P48" s="4">
        <f t="shared" si="3"/>
        <v>6415</v>
      </c>
      <c r="Q48" s="5">
        <f t="shared" si="4"/>
        <v>6286</v>
      </c>
      <c r="R48" s="5">
        <f t="shared" si="5"/>
        <v>129</v>
      </c>
      <c r="S48" s="6">
        <f t="shared" si="6"/>
        <v>2.0109119251753703E-2</v>
      </c>
    </row>
    <row r="49" spans="1:19" ht="15" customHeight="1" x14ac:dyDescent="0.2">
      <c r="A49" s="227" t="s">
        <v>438</v>
      </c>
      <c r="B49" s="37" t="s">
        <v>529</v>
      </c>
      <c r="C49" s="47" t="s">
        <v>120</v>
      </c>
      <c r="D49" s="189"/>
      <c r="E49" s="189"/>
      <c r="F49" s="189"/>
      <c r="G49" s="189"/>
      <c r="H49" s="42" t="str">
        <f t="shared" si="7"/>
        <v/>
      </c>
      <c r="I49" s="244">
        <v>188</v>
      </c>
      <c r="J49" s="189">
        <v>183</v>
      </c>
      <c r="K49" s="189">
        <v>172</v>
      </c>
      <c r="L49" s="3">
        <f t="shared" si="1"/>
        <v>0.93989071038251371</v>
      </c>
      <c r="M49" s="189">
        <v>0</v>
      </c>
      <c r="N49" s="189">
        <v>5</v>
      </c>
      <c r="O49" s="51">
        <f t="shared" si="2"/>
        <v>2.6595744680851064E-2</v>
      </c>
      <c r="P49" s="4">
        <f t="shared" si="3"/>
        <v>188</v>
      </c>
      <c r="Q49" s="5">
        <f t="shared" si="4"/>
        <v>183</v>
      </c>
      <c r="R49" s="5">
        <f t="shared" si="5"/>
        <v>5</v>
      </c>
      <c r="S49" s="6">
        <f t="shared" si="6"/>
        <v>2.6595744680851064E-2</v>
      </c>
    </row>
    <row r="50" spans="1:19" ht="15" customHeight="1" x14ac:dyDescent="0.2">
      <c r="A50" s="227" t="s">
        <v>438</v>
      </c>
      <c r="B50" s="37" t="s">
        <v>523</v>
      </c>
      <c r="C50" s="47" t="s">
        <v>421</v>
      </c>
      <c r="D50" s="189"/>
      <c r="E50" s="189"/>
      <c r="F50" s="189"/>
      <c r="G50" s="189"/>
      <c r="H50" s="42" t="str">
        <f t="shared" si="7"/>
        <v/>
      </c>
      <c r="I50" s="244">
        <v>231</v>
      </c>
      <c r="J50" s="189">
        <v>222</v>
      </c>
      <c r="K50" s="189">
        <v>61</v>
      </c>
      <c r="L50" s="3">
        <f t="shared" si="1"/>
        <v>0.2747747747747748</v>
      </c>
      <c r="M50" s="189">
        <v>9</v>
      </c>
      <c r="N50" s="189">
        <v>0</v>
      </c>
      <c r="O50" s="51">
        <f t="shared" si="2"/>
        <v>0</v>
      </c>
      <c r="P50" s="4">
        <f t="shared" si="3"/>
        <v>231</v>
      </c>
      <c r="Q50" s="5">
        <f t="shared" si="4"/>
        <v>231</v>
      </c>
      <c r="R50" s="5" t="str">
        <f t="shared" si="5"/>
        <v/>
      </c>
      <c r="S50" s="6" t="str">
        <f t="shared" si="6"/>
        <v/>
      </c>
    </row>
    <row r="51" spans="1:19" ht="15" customHeight="1" x14ac:dyDescent="0.2">
      <c r="A51" s="227" t="s">
        <v>438</v>
      </c>
      <c r="B51" s="37" t="s">
        <v>532</v>
      </c>
      <c r="C51" s="47" t="s">
        <v>198</v>
      </c>
      <c r="D51" s="189"/>
      <c r="E51" s="189"/>
      <c r="F51" s="189"/>
      <c r="G51" s="189"/>
      <c r="H51" s="42" t="str">
        <f t="shared" si="7"/>
        <v/>
      </c>
      <c r="I51" s="244">
        <v>154</v>
      </c>
      <c r="J51" s="189">
        <v>150</v>
      </c>
      <c r="K51" s="189">
        <v>143</v>
      </c>
      <c r="L51" s="3">
        <f t="shared" si="1"/>
        <v>0.95333333333333337</v>
      </c>
      <c r="M51" s="189">
        <v>0</v>
      </c>
      <c r="N51" s="189">
        <v>4</v>
      </c>
      <c r="O51" s="51">
        <f t="shared" si="2"/>
        <v>2.5974025974025976E-2</v>
      </c>
      <c r="P51" s="4">
        <f t="shared" si="3"/>
        <v>154</v>
      </c>
      <c r="Q51" s="5">
        <f t="shared" si="4"/>
        <v>150</v>
      </c>
      <c r="R51" s="5">
        <f t="shared" si="5"/>
        <v>4</v>
      </c>
      <c r="S51" s="6">
        <f t="shared" si="6"/>
        <v>2.5974025974025976E-2</v>
      </c>
    </row>
    <row r="52" spans="1:19" ht="15" customHeight="1" x14ac:dyDescent="0.2">
      <c r="A52" s="227" t="s">
        <v>438</v>
      </c>
      <c r="B52" s="37" t="s">
        <v>200</v>
      </c>
      <c r="C52" s="47" t="s">
        <v>201</v>
      </c>
      <c r="D52" s="189"/>
      <c r="E52" s="189"/>
      <c r="F52" s="189"/>
      <c r="G52" s="189"/>
      <c r="H52" s="42" t="str">
        <f t="shared" si="7"/>
        <v/>
      </c>
      <c r="I52" s="244">
        <v>21487</v>
      </c>
      <c r="J52" s="189">
        <v>21174</v>
      </c>
      <c r="K52" s="189">
        <v>21173</v>
      </c>
      <c r="L52" s="3">
        <f t="shared" si="1"/>
        <v>0.99995277226787571</v>
      </c>
      <c r="M52" s="189">
        <v>0</v>
      </c>
      <c r="N52" s="189">
        <v>313</v>
      </c>
      <c r="O52" s="51">
        <f t="shared" si="2"/>
        <v>1.4566947456601666E-2</v>
      </c>
      <c r="P52" s="4">
        <f t="shared" si="3"/>
        <v>21487</v>
      </c>
      <c r="Q52" s="5">
        <f t="shared" si="4"/>
        <v>21174</v>
      </c>
      <c r="R52" s="5">
        <f t="shared" si="5"/>
        <v>313</v>
      </c>
      <c r="S52" s="6">
        <f t="shared" si="6"/>
        <v>1.4566947456601666E-2</v>
      </c>
    </row>
    <row r="53" spans="1:19" ht="15" customHeight="1" x14ac:dyDescent="0.2">
      <c r="A53" s="227" t="s">
        <v>438</v>
      </c>
      <c r="B53" s="37" t="s">
        <v>204</v>
      </c>
      <c r="C53" s="47" t="s">
        <v>205</v>
      </c>
      <c r="D53" s="189"/>
      <c r="E53" s="189"/>
      <c r="F53" s="189"/>
      <c r="G53" s="189"/>
      <c r="H53" s="42" t="str">
        <f t="shared" si="7"/>
        <v/>
      </c>
      <c r="I53" s="244">
        <v>1947</v>
      </c>
      <c r="J53" s="189">
        <v>1415</v>
      </c>
      <c r="K53" s="189">
        <v>619</v>
      </c>
      <c r="L53" s="3">
        <f t="shared" si="1"/>
        <v>0.43745583038869257</v>
      </c>
      <c r="M53" s="189">
        <v>2</v>
      </c>
      <c r="N53" s="189">
        <v>530</v>
      </c>
      <c r="O53" s="51">
        <f t="shared" si="2"/>
        <v>0.27221366204417052</v>
      </c>
      <c r="P53" s="4">
        <f t="shared" si="3"/>
        <v>1947</v>
      </c>
      <c r="Q53" s="5">
        <f t="shared" si="4"/>
        <v>1417</v>
      </c>
      <c r="R53" s="5">
        <f t="shared" si="5"/>
        <v>530</v>
      </c>
      <c r="S53" s="6">
        <f t="shared" si="6"/>
        <v>0.27221366204417052</v>
      </c>
    </row>
    <row r="54" spans="1:19" ht="15" customHeight="1" x14ac:dyDescent="0.2">
      <c r="A54" s="227" t="s">
        <v>438</v>
      </c>
      <c r="B54" s="37" t="s">
        <v>206</v>
      </c>
      <c r="C54" s="47" t="s">
        <v>207</v>
      </c>
      <c r="D54" s="189">
        <v>1</v>
      </c>
      <c r="E54" s="189">
        <v>1</v>
      </c>
      <c r="F54" s="189">
        <v>0</v>
      </c>
      <c r="G54" s="189">
        <v>0</v>
      </c>
      <c r="H54" s="42">
        <f t="shared" si="7"/>
        <v>0</v>
      </c>
      <c r="I54" s="244">
        <v>5308</v>
      </c>
      <c r="J54" s="189">
        <v>5300</v>
      </c>
      <c r="K54" s="189">
        <v>562</v>
      </c>
      <c r="L54" s="3">
        <f t="shared" si="1"/>
        <v>0.1060377358490566</v>
      </c>
      <c r="M54" s="189">
        <v>2</v>
      </c>
      <c r="N54" s="189">
        <v>6</v>
      </c>
      <c r="O54" s="51">
        <f t="shared" si="2"/>
        <v>1.1303692539562924E-3</v>
      </c>
      <c r="P54" s="4">
        <f t="shared" si="3"/>
        <v>5309</v>
      </c>
      <c r="Q54" s="5">
        <f t="shared" si="4"/>
        <v>5303</v>
      </c>
      <c r="R54" s="5">
        <f t="shared" si="5"/>
        <v>6</v>
      </c>
      <c r="S54" s="6">
        <f t="shared" si="6"/>
        <v>1.130156338293464E-3</v>
      </c>
    </row>
    <row r="55" spans="1:19" ht="15" customHeight="1" x14ac:dyDescent="0.2">
      <c r="A55" s="227" t="s">
        <v>438</v>
      </c>
      <c r="B55" s="37" t="s">
        <v>206</v>
      </c>
      <c r="C55" s="47" t="s">
        <v>208</v>
      </c>
      <c r="D55" s="189"/>
      <c r="E55" s="189"/>
      <c r="F55" s="189"/>
      <c r="G55" s="189"/>
      <c r="H55" s="42" t="str">
        <f t="shared" si="7"/>
        <v/>
      </c>
      <c r="I55" s="244">
        <v>13202</v>
      </c>
      <c r="J55" s="189">
        <v>10813</v>
      </c>
      <c r="K55" s="189">
        <v>7983</v>
      </c>
      <c r="L55" s="3">
        <f t="shared" si="1"/>
        <v>0.73827799870526223</v>
      </c>
      <c r="M55" s="189">
        <v>7</v>
      </c>
      <c r="N55" s="189">
        <v>2382</v>
      </c>
      <c r="O55" s="51">
        <f t="shared" si="2"/>
        <v>0.18042720799878806</v>
      </c>
      <c r="P55" s="4">
        <f t="shared" si="3"/>
        <v>13202</v>
      </c>
      <c r="Q55" s="5">
        <f t="shared" si="4"/>
        <v>10820</v>
      </c>
      <c r="R55" s="5">
        <f t="shared" si="5"/>
        <v>2382</v>
      </c>
      <c r="S55" s="6">
        <f t="shared" si="6"/>
        <v>0.18042720799878806</v>
      </c>
    </row>
    <row r="56" spans="1:19" ht="15" customHeight="1" x14ac:dyDescent="0.2">
      <c r="A56" s="227" t="s">
        <v>438</v>
      </c>
      <c r="B56" s="37" t="s">
        <v>211</v>
      </c>
      <c r="C56" s="47" t="s">
        <v>533</v>
      </c>
      <c r="D56" s="189">
        <v>1</v>
      </c>
      <c r="E56" s="189">
        <v>1</v>
      </c>
      <c r="F56" s="189">
        <v>0</v>
      </c>
      <c r="G56" s="189">
        <v>0</v>
      </c>
      <c r="H56" s="42">
        <f t="shared" si="7"/>
        <v>0</v>
      </c>
      <c r="I56" s="244">
        <v>1697</v>
      </c>
      <c r="J56" s="189">
        <v>1640</v>
      </c>
      <c r="K56" s="189">
        <v>1092</v>
      </c>
      <c r="L56" s="3">
        <f t="shared" si="1"/>
        <v>0.6658536585365854</v>
      </c>
      <c r="M56" s="189">
        <v>4</v>
      </c>
      <c r="N56" s="189">
        <v>53</v>
      </c>
      <c r="O56" s="51">
        <f t="shared" si="2"/>
        <v>3.1231585150265175E-2</v>
      </c>
      <c r="P56" s="4">
        <f t="shared" si="3"/>
        <v>1698</v>
      </c>
      <c r="Q56" s="5">
        <f t="shared" si="4"/>
        <v>1645</v>
      </c>
      <c r="R56" s="5">
        <f t="shared" si="5"/>
        <v>53</v>
      </c>
      <c r="S56" s="6">
        <f t="shared" si="6"/>
        <v>3.1213191990577149E-2</v>
      </c>
    </row>
    <row r="57" spans="1:19" ht="26.25" customHeight="1" x14ac:dyDescent="0.2">
      <c r="A57" s="227" t="s">
        <v>438</v>
      </c>
      <c r="B57" s="37" t="s">
        <v>214</v>
      </c>
      <c r="C57" s="47" t="s">
        <v>215</v>
      </c>
      <c r="D57" s="189">
        <v>1</v>
      </c>
      <c r="E57" s="189">
        <v>1</v>
      </c>
      <c r="F57" s="189">
        <v>0</v>
      </c>
      <c r="G57" s="189">
        <v>0</v>
      </c>
      <c r="H57" s="42">
        <f t="shared" si="7"/>
        <v>0</v>
      </c>
      <c r="I57" s="244">
        <v>4612</v>
      </c>
      <c r="J57" s="189">
        <v>3707</v>
      </c>
      <c r="K57" s="189">
        <v>2723</v>
      </c>
      <c r="L57" s="3">
        <f t="shared" si="1"/>
        <v>0.73455624494200167</v>
      </c>
      <c r="M57" s="189">
        <v>30</v>
      </c>
      <c r="N57" s="189">
        <v>875</v>
      </c>
      <c r="O57" s="51">
        <f t="shared" si="2"/>
        <v>0.18972246313963573</v>
      </c>
      <c r="P57" s="4">
        <f t="shared" si="3"/>
        <v>4613</v>
      </c>
      <c r="Q57" s="5">
        <f t="shared" si="4"/>
        <v>3738</v>
      </c>
      <c r="R57" s="5">
        <f t="shared" si="5"/>
        <v>875</v>
      </c>
      <c r="S57" s="6">
        <f t="shared" si="6"/>
        <v>0.18968133535660092</v>
      </c>
    </row>
    <row r="58" spans="1:19" ht="15" customHeight="1" x14ac:dyDescent="0.2">
      <c r="A58" s="227" t="s">
        <v>438</v>
      </c>
      <c r="B58" s="37" t="s">
        <v>217</v>
      </c>
      <c r="C58" s="47" t="s">
        <v>219</v>
      </c>
      <c r="D58" s="189">
        <v>1</v>
      </c>
      <c r="E58" s="189">
        <v>1</v>
      </c>
      <c r="F58" s="189">
        <v>0</v>
      </c>
      <c r="G58" s="189">
        <v>0</v>
      </c>
      <c r="H58" s="42">
        <f t="shared" si="7"/>
        <v>0</v>
      </c>
      <c r="I58" s="244">
        <v>3162</v>
      </c>
      <c r="J58" s="189">
        <v>2940</v>
      </c>
      <c r="K58" s="189">
        <v>1401</v>
      </c>
      <c r="L58" s="3">
        <f t="shared" si="1"/>
        <v>0.47653061224489796</v>
      </c>
      <c r="M58" s="189">
        <v>34</v>
      </c>
      <c r="N58" s="189">
        <v>188</v>
      </c>
      <c r="O58" s="51">
        <f t="shared" si="2"/>
        <v>5.9456040480708412E-2</v>
      </c>
      <c r="P58" s="4">
        <f t="shared" si="3"/>
        <v>3163</v>
      </c>
      <c r="Q58" s="5">
        <f t="shared" si="4"/>
        <v>2975</v>
      </c>
      <c r="R58" s="5">
        <f t="shared" si="5"/>
        <v>188</v>
      </c>
      <c r="S58" s="6">
        <f t="shared" si="6"/>
        <v>5.9437243123616819E-2</v>
      </c>
    </row>
    <row r="59" spans="1:19" ht="26.25" customHeight="1" x14ac:dyDescent="0.2">
      <c r="A59" s="227" t="s">
        <v>438</v>
      </c>
      <c r="B59" s="37" t="s">
        <v>222</v>
      </c>
      <c r="C59" s="47" t="s">
        <v>224</v>
      </c>
      <c r="D59" s="189"/>
      <c r="E59" s="189"/>
      <c r="F59" s="189"/>
      <c r="G59" s="189"/>
      <c r="H59" s="42" t="str">
        <f t="shared" si="7"/>
        <v/>
      </c>
      <c r="I59" s="244">
        <v>738</v>
      </c>
      <c r="J59" s="189">
        <v>711</v>
      </c>
      <c r="K59" s="189">
        <v>709</v>
      </c>
      <c r="L59" s="3">
        <f t="shared" si="1"/>
        <v>0.99718706047819972</v>
      </c>
      <c r="M59" s="189">
        <v>0</v>
      </c>
      <c r="N59" s="189">
        <v>27</v>
      </c>
      <c r="O59" s="51">
        <f t="shared" si="2"/>
        <v>3.6585365853658534E-2</v>
      </c>
      <c r="P59" s="4">
        <f t="shared" si="3"/>
        <v>738</v>
      </c>
      <c r="Q59" s="5">
        <f t="shared" si="4"/>
        <v>711</v>
      </c>
      <c r="R59" s="5">
        <f t="shared" si="5"/>
        <v>27</v>
      </c>
      <c r="S59" s="6">
        <f t="shared" si="6"/>
        <v>3.6585365853658534E-2</v>
      </c>
    </row>
    <row r="60" spans="1:19" ht="15" customHeight="1" x14ac:dyDescent="0.2">
      <c r="A60" s="227" t="s">
        <v>438</v>
      </c>
      <c r="B60" s="37" t="s">
        <v>222</v>
      </c>
      <c r="C60" s="47" t="s">
        <v>226</v>
      </c>
      <c r="D60" s="189"/>
      <c r="E60" s="189"/>
      <c r="F60" s="189"/>
      <c r="G60" s="189"/>
      <c r="H60" s="42" t="str">
        <f t="shared" si="7"/>
        <v/>
      </c>
      <c r="I60" s="244">
        <v>1007</v>
      </c>
      <c r="J60" s="189">
        <v>950</v>
      </c>
      <c r="K60" s="189">
        <v>628</v>
      </c>
      <c r="L60" s="3">
        <f t="shared" si="1"/>
        <v>0.66105263157894734</v>
      </c>
      <c r="M60" s="189">
        <v>2</v>
      </c>
      <c r="N60" s="189">
        <v>55</v>
      </c>
      <c r="O60" s="51">
        <f t="shared" si="2"/>
        <v>5.461767626613704E-2</v>
      </c>
      <c r="P60" s="4">
        <f t="shared" si="3"/>
        <v>1007</v>
      </c>
      <c r="Q60" s="5">
        <f t="shared" si="4"/>
        <v>952</v>
      </c>
      <c r="R60" s="5">
        <f t="shared" si="5"/>
        <v>55</v>
      </c>
      <c r="S60" s="6">
        <f t="shared" si="6"/>
        <v>5.461767626613704E-2</v>
      </c>
    </row>
    <row r="61" spans="1:19" ht="26.25" customHeight="1" x14ac:dyDescent="0.2">
      <c r="A61" s="227" t="s">
        <v>438</v>
      </c>
      <c r="B61" s="37" t="s">
        <v>222</v>
      </c>
      <c r="C61" s="47" t="s">
        <v>228</v>
      </c>
      <c r="D61" s="189"/>
      <c r="E61" s="189"/>
      <c r="F61" s="189"/>
      <c r="G61" s="189"/>
      <c r="H61" s="42" t="str">
        <f t="shared" si="7"/>
        <v/>
      </c>
      <c r="I61" s="244">
        <v>474</v>
      </c>
      <c r="J61" s="189">
        <v>460</v>
      </c>
      <c r="K61" s="189">
        <v>460</v>
      </c>
      <c r="L61" s="3">
        <f t="shared" si="1"/>
        <v>1</v>
      </c>
      <c r="M61" s="189">
        <v>2</v>
      </c>
      <c r="N61" s="189">
        <v>12</v>
      </c>
      <c r="O61" s="51">
        <f t="shared" si="2"/>
        <v>2.5316455696202531E-2</v>
      </c>
      <c r="P61" s="4">
        <f t="shared" si="3"/>
        <v>474</v>
      </c>
      <c r="Q61" s="5">
        <f t="shared" si="4"/>
        <v>462</v>
      </c>
      <c r="R61" s="5">
        <f t="shared" si="5"/>
        <v>12</v>
      </c>
      <c r="S61" s="6">
        <f t="shared" si="6"/>
        <v>2.5316455696202531E-2</v>
      </c>
    </row>
    <row r="62" spans="1:19" ht="15" customHeight="1" x14ac:dyDescent="0.2">
      <c r="A62" s="227" t="s">
        <v>438</v>
      </c>
      <c r="B62" s="37" t="s">
        <v>231</v>
      </c>
      <c r="C62" s="47" t="s">
        <v>232</v>
      </c>
      <c r="D62" s="189"/>
      <c r="E62" s="189"/>
      <c r="F62" s="189"/>
      <c r="G62" s="189"/>
      <c r="H62" s="42" t="str">
        <f t="shared" si="7"/>
        <v/>
      </c>
      <c r="I62" s="244">
        <v>4</v>
      </c>
      <c r="J62" s="189">
        <v>4</v>
      </c>
      <c r="K62" s="189">
        <v>2</v>
      </c>
      <c r="L62" s="3">
        <f t="shared" si="1"/>
        <v>0.5</v>
      </c>
      <c r="M62" s="189">
        <v>0</v>
      </c>
      <c r="N62" s="189">
        <v>0</v>
      </c>
      <c r="O62" s="51">
        <f t="shared" si="2"/>
        <v>0</v>
      </c>
      <c r="P62" s="4">
        <f t="shared" si="3"/>
        <v>4</v>
      </c>
      <c r="Q62" s="5">
        <f t="shared" si="4"/>
        <v>4</v>
      </c>
      <c r="R62" s="5" t="str">
        <f t="shared" si="5"/>
        <v/>
      </c>
      <c r="S62" s="6" t="str">
        <f t="shared" si="6"/>
        <v/>
      </c>
    </row>
    <row r="63" spans="1:19" ht="15" customHeight="1" x14ac:dyDescent="0.2">
      <c r="A63" s="227" t="s">
        <v>438</v>
      </c>
      <c r="B63" s="37" t="s">
        <v>524</v>
      </c>
      <c r="C63" s="47" t="s">
        <v>233</v>
      </c>
      <c r="D63" s="189"/>
      <c r="E63" s="189"/>
      <c r="F63" s="189"/>
      <c r="G63" s="189"/>
      <c r="H63" s="42" t="str">
        <f t="shared" si="7"/>
        <v/>
      </c>
      <c r="I63" s="244">
        <v>1985</v>
      </c>
      <c r="J63" s="189">
        <v>1887</v>
      </c>
      <c r="K63" s="189">
        <v>640</v>
      </c>
      <c r="L63" s="3">
        <f t="shared" si="1"/>
        <v>0.33916269210386857</v>
      </c>
      <c r="M63" s="189">
        <v>2</v>
      </c>
      <c r="N63" s="189">
        <v>96</v>
      </c>
      <c r="O63" s="51">
        <f t="shared" si="2"/>
        <v>4.8362720403022669E-2</v>
      </c>
      <c r="P63" s="4">
        <f t="shared" si="3"/>
        <v>1985</v>
      </c>
      <c r="Q63" s="5">
        <f t="shared" si="4"/>
        <v>1889</v>
      </c>
      <c r="R63" s="5">
        <f t="shared" si="5"/>
        <v>96</v>
      </c>
      <c r="S63" s="6">
        <f t="shared" si="6"/>
        <v>4.8362720403022669E-2</v>
      </c>
    </row>
    <row r="64" spans="1:19" ht="15" customHeight="1" x14ac:dyDescent="0.2">
      <c r="A64" s="227" t="s">
        <v>413</v>
      </c>
      <c r="B64" s="37" t="s">
        <v>4</v>
      </c>
      <c r="C64" s="47" t="s">
        <v>5</v>
      </c>
      <c r="D64" s="189"/>
      <c r="E64" s="189"/>
      <c r="F64" s="189"/>
      <c r="G64" s="189"/>
      <c r="H64" s="42" t="str">
        <f t="shared" si="7"/>
        <v/>
      </c>
      <c r="I64" s="244">
        <v>6901</v>
      </c>
      <c r="J64" s="189">
        <v>3802</v>
      </c>
      <c r="K64" s="189">
        <v>2007</v>
      </c>
      <c r="L64" s="3">
        <f t="shared" si="1"/>
        <v>0.52788006312467117</v>
      </c>
      <c r="M64" s="189">
        <v>307</v>
      </c>
      <c r="N64" s="189">
        <v>2480</v>
      </c>
      <c r="O64" s="51">
        <f t="shared" si="2"/>
        <v>0.35936820750615855</v>
      </c>
      <c r="P64" s="4">
        <f t="shared" si="3"/>
        <v>6901</v>
      </c>
      <c r="Q64" s="5">
        <f t="shared" si="4"/>
        <v>4109</v>
      </c>
      <c r="R64" s="5">
        <f t="shared" si="5"/>
        <v>2480</v>
      </c>
      <c r="S64" s="6">
        <f t="shared" si="6"/>
        <v>0.35936820750615855</v>
      </c>
    </row>
    <row r="65" spans="1:19" ht="15" customHeight="1" x14ac:dyDescent="0.2">
      <c r="A65" s="227" t="s">
        <v>413</v>
      </c>
      <c r="B65" s="37" t="s">
        <v>6</v>
      </c>
      <c r="C65" s="43" t="s">
        <v>7</v>
      </c>
      <c r="D65" s="189">
        <v>2</v>
      </c>
      <c r="E65" s="189"/>
      <c r="F65" s="189"/>
      <c r="G65" s="189"/>
      <c r="H65" s="42">
        <f t="shared" si="7"/>
        <v>0</v>
      </c>
      <c r="I65" s="244">
        <v>1909</v>
      </c>
      <c r="J65" s="189">
        <v>1045</v>
      </c>
      <c r="K65" s="189">
        <v>554</v>
      </c>
      <c r="L65" s="3">
        <f t="shared" si="1"/>
        <v>0.53014354066985647</v>
      </c>
      <c r="M65" s="189">
        <v>1</v>
      </c>
      <c r="N65" s="189">
        <v>788</v>
      </c>
      <c r="O65" s="51">
        <f t="shared" si="2"/>
        <v>0.41278156102671554</v>
      </c>
      <c r="P65" s="4">
        <f t="shared" si="3"/>
        <v>1911</v>
      </c>
      <c r="Q65" s="5">
        <f t="shared" si="4"/>
        <v>1046</v>
      </c>
      <c r="R65" s="5">
        <f t="shared" si="5"/>
        <v>788</v>
      </c>
      <c r="S65" s="6">
        <f t="shared" si="6"/>
        <v>0.41234955520669808</v>
      </c>
    </row>
    <row r="66" spans="1:19" ht="15" customHeight="1" x14ac:dyDescent="0.2">
      <c r="A66" s="227" t="s">
        <v>413</v>
      </c>
      <c r="B66" s="37" t="s">
        <v>8</v>
      </c>
      <c r="C66" s="43" t="s">
        <v>9</v>
      </c>
      <c r="D66" s="189"/>
      <c r="E66" s="189"/>
      <c r="F66" s="189"/>
      <c r="G66" s="189"/>
      <c r="H66" s="42" t="str">
        <f t="shared" ref="H66:H97" si="8">IF(D66&lt;&gt;0,G66/D66,"")</f>
        <v/>
      </c>
      <c r="I66" s="244">
        <v>12</v>
      </c>
      <c r="J66" s="189">
        <v>10</v>
      </c>
      <c r="K66" s="189">
        <v>6</v>
      </c>
      <c r="L66" s="3">
        <f t="shared" ref="L66:L129" si="9">IF(J66&lt;&gt;0,K66/J66,"")</f>
        <v>0.6</v>
      </c>
      <c r="M66" s="189"/>
      <c r="N66" s="34"/>
      <c r="O66" s="51">
        <f t="shared" ref="O66:O129" si="10">IF(I66&lt;&gt;0,N66/I66,"")</f>
        <v>0</v>
      </c>
      <c r="P66" s="4">
        <f t="shared" ref="P66:P129" si="11">IF(SUM(D66,I66)&gt;0,SUM(D66,I66),"")</f>
        <v>12</v>
      </c>
      <c r="Q66" s="5">
        <f t="shared" ref="Q66:Q129" si="12">IF(SUM(E66,J66, M66)&gt;0,SUM(E66,J66, M66),"")</f>
        <v>10</v>
      </c>
      <c r="R66" s="5" t="str">
        <f t="shared" ref="R66:R129" si="13">IF(SUM(G66,N66)&gt;0,SUM(G66,N66),"")</f>
        <v/>
      </c>
      <c r="S66" s="6" t="str">
        <f t="shared" ref="S66:S129" si="14">IFERROR(IF(P66&lt;&gt;0,R66/P66,""),"")</f>
        <v/>
      </c>
    </row>
    <row r="67" spans="1:19" ht="15" customHeight="1" x14ac:dyDescent="0.2">
      <c r="A67" s="227" t="s">
        <v>413</v>
      </c>
      <c r="B67" s="37" t="s">
        <v>10</v>
      </c>
      <c r="C67" s="43" t="s">
        <v>11</v>
      </c>
      <c r="D67" s="189"/>
      <c r="E67" s="189"/>
      <c r="F67" s="189"/>
      <c r="G67" s="189"/>
      <c r="H67" s="42" t="str">
        <f t="shared" si="8"/>
        <v/>
      </c>
      <c r="I67" s="244">
        <v>260</v>
      </c>
      <c r="J67" s="189">
        <v>231</v>
      </c>
      <c r="K67" s="189">
        <v>75</v>
      </c>
      <c r="L67" s="3">
        <f t="shared" si="9"/>
        <v>0.32467532467532467</v>
      </c>
      <c r="M67" s="189"/>
      <c r="N67" s="189">
        <v>7</v>
      </c>
      <c r="O67" s="51">
        <f t="shared" si="10"/>
        <v>2.6923076923076925E-2</v>
      </c>
      <c r="P67" s="4">
        <f t="shared" si="11"/>
        <v>260</v>
      </c>
      <c r="Q67" s="5">
        <f t="shared" si="12"/>
        <v>231</v>
      </c>
      <c r="R67" s="5">
        <f t="shared" si="13"/>
        <v>7</v>
      </c>
      <c r="S67" s="6">
        <f t="shared" si="14"/>
        <v>2.6923076923076925E-2</v>
      </c>
    </row>
    <row r="68" spans="1:19" ht="15" customHeight="1" x14ac:dyDescent="0.2">
      <c r="A68" s="227" t="s">
        <v>413</v>
      </c>
      <c r="B68" s="37" t="s">
        <v>13</v>
      </c>
      <c r="C68" s="47" t="s">
        <v>14</v>
      </c>
      <c r="D68" s="189"/>
      <c r="E68" s="189"/>
      <c r="F68" s="189"/>
      <c r="G68" s="189"/>
      <c r="H68" s="42" t="str">
        <f t="shared" si="8"/>
        <v/>
      </c>
      <c r="I68" s="244">
        <v>1</v>
      </c>
      <c r="J68" s="189">
        <v>1</v>
      </c>
      <c r="K68" s="189">
        <v>1</v>
      </c>
      <c r="L68" s="3">
        <f t="shared" si="9"/>
        <v>1</v>
      </c>
      <c r="M68" s="189"/>
      <c r="N68" s="34"/>
      <c r="O68" s="51">
        <f t="shared" si="10"/>
        <v>0</v>
      </c>
      <c r="P68" s="4">
        <f t="shared" si="11"/>
        <v>1</v>
      </c>
      <c r="Q68" s="5">
        <f t="shared" si="12"/>
        <v>1</v>
      </c>
      <c r="R68" s="5" t="str">
        <f t="shared" si="13"/>
        <v/>
      </c>
      <c r="S68" s="6" t="str">
        <f t="shared" si="14"/>
        <v/>
      </c>
    </row>
    <row r="69" spans="1:19" ht="15" customHeight="1" x14ac:dyDescent="0.2">
      <c r="A69" s="227" t="s">
        <v>413</v>
      </c>
      <c r="B69" s="37" t="s">
        <v>21</v>
      </c>
      <c r="C69" s="47" t="s">
        <v>22</v>
      </c>
      <c r="D69" s="189"/>
      <c r="E69" s="189"/>
      <c r="F69" s="189"/>
      <c r="G69" s="189"/>
      <c r="H69" s="42"/>
      <c r="I69" s="244">
        <v>26</v>
      </c>
      <c r="J69" s="189">
        <v>23</v>
      </c>
      <c r="K69" s="189">
        <v>10</v>
      </c>
      <c r="L69" s="3">
        <f t="shared" si="9"/>
        <v>0.43478260869565216</v>
      </c>
      <c r="M69" s="189"/>
      <c r="N69" s="34"/>
      <c r="O69" s="51">
        <f t="shared" si="10"/>
        <v>0</v>
      </c>
      <c r="P69" s="4">
        <f t="shared" si="11"/>
        <v>26</v>
      </c>
      <c r="Q69" s="5">
        <f t="shared" si="12"/>
        <v>23</v>
      </c>
      <c r="R69" s="5" t="str">
        <f t="shared" si="13"/>
        <v/>
      </c>
      <c r="S69" s="6" t="str">
        <f t="shared" si="14"/>
        <v/>
      </c>
    </row>
    <row r="70" spans="1:19" ht="15" customHeight="1" x14ac:dyDescent="0.2">
      <c r="A70" s="227" t="s">
        <v>413</v>
      </c>
      <c r="B70" s="37" t="s">
        <v>28</v>
      </c>
      <c r="C70" s="43" t="s">
        <v>31</v>
      </c>
      <c r="D70" s="189"/>
      <c r="E70" s="189"/>
      <c r="F70" s="189"/>
      <c r="G70" s="189"/>
      <c r="H70" s="42" t="str">
        <f t="shared" ref="H70:H133" si="15">IF(D70&lt;&gt;0,G70/D70,"")</f>
        <v/>
      </c>
      <c r="I70" s="244">
        <v>38</v>
      </c>
      <c r="J70" s="189">
        <v>23</v>
      </c>
      <c r="K70" s="189">
        <v>16</v>
      </c>
      <c r="L70" s="3">
        <f t="shared" si="9"/>
        <v>0.69565217391304346</v>
      </c>
      <c r="M70" s="189"/>
      <c r="N70" s="189">
        <v>7</v>
      </c>
      <c r="O70" s="51">
        <f t="shared" si="10"/>
        <v>0.18421052631578946</v>
      </c>
      <c r="P70" s="4">
        <f t="shared" si="11"/>
        <v>38</v>
      </c>
      <c r="Q70" s="5">
        <f t="shared" si="12"/>
        <v>23</v>
      </c>
      <c r="R70" s="5">
        <f t="shared" si="13"/>
        <v>7</v>
      </c>
      <c r="S70" s="6">
        <f t="shared" si="14"/>
        <v>0.18421052631578946</v>
      </c>
    </row>
    <row r="71" spans="1:19" ht="15" customHeight="1" x14ac:dyDescent="0.2">
      <c r="A71" s="227" t="s">
        <v>413</v>
      </c>
      <c r="B71" s="37" t="s">
        <v>32</v>
      </c>
      <c r="C71" s="43" t="s">
        <v>33</v>
      </c>
      <c r="D71" s="189"/>
      <c r="E71" s="189"/>
      <c r="F71" s="189"/>
      <c r="G71" s="189"/>
      <c r="H71" s="42" t="str">
        <f t="shared" si="15"/>
        <v/>
      </c>
      <c r="I71" s="244">
        <v>83</v>
      </c>
      <c r="J71" s="189">
        <v>72</v>
      </c>
      <c r="K71" s="189">
        <v>38</v>
      </c>
      <c r="L71" s="3">
        <f t="shared" si="9"/>
        <v>0.52777777777777779</v>
      </c>
      <c r="M71" s="189"/>
      <c r="N71" s="189">
        <v>4</v>
      </c>
      <c r="O71" s="51">
        <f t="shared" si="10"/>
        <v>4.8192771084337352E-2</v>
      </c>
      <c r="P71" s="4">
        <f t="shared" si="11"/>
        <v>83</v>
      </c>
      <c r="Q71" s="5">
        <f t="shared" si="12"/>
        <v>72</v>
      </c>
      <c r="R71" s="5">
        <f t="shared" si="13"/>
        <v>4</v>
      </c>
      <c r="S71" s="6">
        <f t="shared" si="14"/>
        <v>4.8192771084337352E-2</v>
      </c>
    </row>
    <row r="72" spans="1:19" ht="15" customHeight="1" x14ac:dyDescent="0.2">
      <c r="A72" s="227" t="s">
        <v>413</v>
      </c>
      <c r="B72" s="37" t="s">
        <v>322</v>
      </c>
      <c r="C72" s="43" t="s">
        <v>323</v>
      </c>
      <c r="D72" s="189"/>
      <c r="E72" s="189"/>
      <c r="F72" s="189"/>
      <c r="G72" s="189"/>
      <c r="H72" s="42" t="str">
        <f t="shared" si="15"/>
        <v/>
      </c>
      <c r="I72" s="244">
        <v>2790</v>
      </c>
      <c r="J72" s="189">
        <v>2064</v>
      </c>
      <c r="K72" s="189">
        <v>906</v>
      </c>
      <c r="L72" s="3">
        <f t="shared" si="9"/>
        <v>0.43895348837209303</v>
      </c>
      <c r="M72" s="189">
        <v>1</v>
      </c>
      <c r="N72" s="189">
        <v>550</v>
      </c>
      <c r="O72" s="51">
        <f t="shared" si="10"/>
        <v>0.1971326164874552</v>
      </c>
      <c r="P72" s="4">
        <f t="shared" si="11"/>
        <v>2790</v>
      </c>
      <c r="Q72" s="5">
        <f t="shared" si="12"/>
        <v>2065</v>
      </c>
      <c r="R72" s="5">
        <f t="shared" si="13"/>
        <v>550</v>
      </c>
      <c r="S72" s="6">
        <f t="shared" si="14"/>
        <v>0.1971326164874552</v>
      </c>
    </row>
    <row r="73" spans="1:19" ht="15" customHeight="1" x14ac:dyDescent="0.2">
      <c r="A73" s="227" t="s">
        <v>413</v>
      </c>
      <c r="B73" s="37" t="s">
        <v>324</v>
      </c>
      <c r="C73" s="43" t="s">
        <v>325</v>
      </c>
      <c r="D73" s="189"/>
      <c r="E73" s="189"/>
      <c r="F73" s="189"/>
      <c r="G73" s="189"/>
      <c r="H73" s="42" t="str">
        <f t="shared" si="15"/>
        <v/>
      </c>
      <c r="I73" s="244">
        <v>3547</v>
      </c>
      <c r="J73" s="189">
        <v>2320</v>
      </c>
      <c r="K73" s="189">
        <v>323</v>
      </c>
      <c r="L73" s="3">
        <f t="shared" si="9"/>
        <v>0.13922413793103447</v>
      </c>
      <c r="M73" s="189">
        <v>4</v>
      </c>
      <c r="N73" s="189">
        <v>796</v>
      </c>
      <c r="O73" s="51">
        <f t="shared" si="10"/>
        <v>0.22441499859035804</v>
      </c>
      <c r="P73" s="4">
        <f t="shared" si="11"/>
        <v>3547</v>
      </c>
      <c r="Q73" s="5">
        <f t="shared" si="12"/>
        <v>2324</v>
      </c>
      <c r="R73" s="5">
        <f t="shared" si="13"/>
        <v>796</v>
      </c>
      <c r="S73" s="6">
        <f t="shared" si="14"/>
        <v>0.22441499859035804</v>
      </c>
    </row>
    <row r="74" spans="1:19" ht="15" customHeight="1" x14ac:dyDescent="0.2">
      <c r="A74" s="227" t="s">
        <v>413</v>
      </c>
      <c r="B74" s="37" t="s">
        <v>34</v>
      </c>
      <c r="C74" s="43" t="s">
        <v>268</v>
      </c>
      <c r="D74" s="189">
        <v>1</v>
      </c>
      <c r="E74" s="189"/>
      <c r="F74" s="189"/>
      <c r="G74" s="189"/>
      <c r="H74" s="42">
        <f t="shared" si="15"/>
        <v>0</v>
      </c>
      <c r="I74" s="244">
        <v>4349</v>
      </c>
      <c r="J74" s="189">
        <v>2493</v>
      </c>
      <c r="K74" s="189">
        <v>967</v>
      </c>
      <c r="L74" s="3">
        <f t="shared" si="9"/>
        <v>0.38788608102687527</v>
      </c>
      <c r="M74" s="189"/>
      <c r="N74" s="189">
        <v>1540</v>
      </c>
      <c r="O74" s="51">
        <f t="shared" si="10"/>
        <v>0.35410439181421016</v>
      </c>
      <c r="P74" s="4">
        <f t="shared" si="11"/>
        <v>4350</v>
      </c>
      <c r="Q74" s="5">
        <f t="shared" si="12"/>
        <v>2493</v>
      </c>
      <c r="R74" s="5">
        <f t="shared" si="13"/>
        <v>1540</v>
      </c>
      <c r="S74" s="6">
        <f t="shared" si="14"/>
        <v>0.35402298850574715</v>
      </c>
    </row>
    <row r="75" spans="1:19" ht="15" customHeight="1" x14ac:dyDescent="0.2">
      <c r="A75" s="227" t="s">
        <v>413</v>
      </c>
      <c r="B75" s="37" t="s">
        <v>35</v>
      </c>
      <c r="C75" s="43" t="s">
        <v>269</v>
      </c>
      <c r="D75" s="189"/>
      <c r="E75" s="189"/>
      <c r="F75" s="189"/>
      <c r="G75" s="189"/>
      <c r="H75" s="42" t="str">
        <f t="shared" si="15"/>
        <v/>
      </c>
      <c r="I75" s="244">
        <v>750</v>
      </c>
      <c r="J75" s="189">
        <v>519</v>
      </c>
      <c r="K75" s="189">
        <v>96</v>
      </c>
      <c r="L75" s="3">
        <f t="shared" si="9"/>
        <v>0.18497109826589594</v>
      </c>
      <c r="M75" s="189">
        <v>5</v>
      </c>
      <c r="N75" s="189">
        <v>138</v>
      </c>
      <c r="O75" s="51">
        <f t="shared" si="10"/>
        <v>0.184</v>
      </c>
      <c r="P75" s="4">
        <f t="shared" si="11"/>
        <v>750</v>
      </c>
      <c r="Q75" s="5">
        <f t="shared" si="12"/>
        <v>524</v>
      </c>
      <c r="R75" s="5">
        <f t="shared" si="13"/>
        <v>138</v>
      </c>
      <c r="S75" s="6">
        <f t="shared" si="14"/>
        <v>0.184</v>
      </c>
    </row>
    <row r="76" spans="1:19" ht="26.25" customHeight="1" x14ac:dyDescent="0.2">
      <c r="A76" s="227" t="s">
        <v>413</v>
      </c>
      <c r="B76" s="37" t="s">
        <v>40</v>
      </c>
      <c r="C76" s="43" t="s">
        <v>41</v>
      </c>
      <c r="D76" s="189"/>
      <c r="E76" s="189"/>
      <c r="F76" s="189"/>
      <c r="G76" s="189"/>
      <c r="H76" s="42" t="str">
        <f t="shared" si="15"/>
        <v/>
      </c>
      <c r="I76" s="244">
        <v>68</v>
      </c>
      <c r="J76" s="189">
        <v>44</v>
      </c>
      <c r="K76" s="189">
        <v>32</v>
      </c>
      <c r="L76" s="3">
        <f t="shared" si="9"/>
        <v>0.72727272727272729</v>
      </c>
      <c r="M76" s="189">
        <v>1</v>
      </c>
      <c r="N76" s="189">
        <v>9</v>
      </c>
      <c r="O76" s="51">
        <f t="shared" si="10"/>
        <v>0.13235294117647059</v>
      </c>
      <c r="P76" s="4">
        <f t="shared" si="11"/>
        <v>68</v>
      </c>
      <c r="Q76" s="5">
        <f t="shared" si="12"/>
        <v>45</v>
      </c>
      <c r="R76" s="5">
        <f t="shared" si="13"/>
        <v>9</v>
      </c>
      <c r="S76" s="6">
        <f t="shared" si="14"/>
        <v>0.13235294117647059</v>
      </c>
    </row>
    <row r="77" spans="1:19" ht="15" customHeight="1" x14ac:dyDescent="0.2">
      <c r="A77" s="227" t="s">
        <v>413</v>
      </c>
      <c r="B77" s="37" t="s">
        <v>42</v>
      </c>
      <c r="C77" s="43" t="s">
        <v>43</v>
      </c>
      <c r="D77" s="189"/>
      <c r="E77" s="189"/>
      <c r="F77" s="189"/>
      <c r="G77" s="189"/>
      <c r="H77" s="42" t="str">
        <f t="shared" si="15"/>
        <v/>
      </c>
      <c r="I77" s="244">
        <v>26525</v>
      </c>
      <c r="J77" s="189">
        <v>25595</v>
      </c>
      <c r="K77" s="189">
        <v>10276</v>
      </c>
      <c r="L77" s="3">
        <f t="shared" si="9"/>
        <v>0.40148466497362767</v>
      </c>
      <c r="M77" s="189">
        <v>4</v>
      </c>
      <c r="N77" s="189">
        <v>777</v>
      </c>
      <c r="O77" s="51">
        <f t="shared" si="10"/>
        <v>2.9293119698397738E-2</v>
      </c>
      <c r="P77" s="4">
        <f t="shared" si="11"/>
        <v>26525</v>
      </c>
      <c r="Q77" s="5">
        <f t="shared" si="12"/>
        <v>25599</v>
      </c>
      <c r="R77" s="5">
        <f t="shared" si="13"/>
        <v>777</v>
      </c>
      <c r="S77" s="6">
        <f t="shared" si="14"/>
        <v>2.9293119698397738E-2</v>
      </c>
    </row>
    <row r="78" spans="1:19" ht="26.25" customHeight="1" x14ac:dyDescent="0.2">
      <c r="A78" s="227" t="s">
        <v>413</v>
      </c>
      <c r="B78" s="37" t="s">
        <v>42</v>
      </c>
      <c r="C78" s="43" t="s">
        <v>45</v>
      </c>
      <c r="D78" s="189"/>
      <c r="E78" s="189"/>
      <c r="F78" s="189"/>
      <c r="G78" s="189"/>
      <c r="H78" s="42" t="str">
        <f t="shared" si="15"/>
        <v/>
      </c>
      <c r="I78" s="244">
        <v>5685</v>
      </c>
      <c r="J78" s="189">
        <v>5476</v>
      </c>
      <c r="K78" s="189">
        <v>1236</v>
      </c>
      <c r="L78" s="3">
        <f t="shared" si="9"/>
        <v>0.22571219868517164</v>
      </c>
      <c r="M78" s="189"/>
      <c r="N78" s="189">
        <v>192</v>
      </c>
      <c r="O78" s="51">
        <f t="shared" si="10"/>
        <v>3.3773087071240104E-2</v>
      </c>
      <c r="P78" s="4">
        <f t="shared" si="11"/>
        <v>5685</v>
      </c>
      <c r="Q78" s="5">
        <f t="shared" si="12"/>
        <v>5476</v>
      </c>
      <c r="R78" s="5">
        <f t="shared" si="13"/>
        <v>192</v>
      </c>
      <c r="S78" s="6">
        <f t="shared" si="14"/>
        <v>3.3773087071240104E-2</v>
      </c>
    </row>
    <row r="79" spans="1:19" ht="15" customHeight="1" x14ac:dyDescent="0.2">
      <c r="A79" s="227" t="s">
        <v>413</v>
      </c>
      <c r="B79" s="37" t="s">
        <v>42</v>
      </c>
      <c r="C79" s="43" t="s">
        <v>46</v>
      </c>
      <c r="D79" s="189">
        <v>2</v>
      </c>
      <c r="E79" s="189">
        <v>1</v>
      </c>
      <c r="F79" s="189"/>
      <c r="G79" s="189">
        <v>1</v>
      </c>
      <c r="H79" s="42">
        <f t="shared" si="15"/>
        <v>0.5</v>
      </c>
      <c r="I79" s="244">
        <v>7365</v>
      </c>
      <c r="J79" s="189">
        <v>7045</v>
      </c>
      <c r="K79" s="189">
        <v>2224</v>
      </c>
      <c r="L79" s="3">
        <f t="shared" si="9"/>
        <v>0.3156848828956707</v>
      </c>
      <c r="M79" s="189"/>
      <c r="N79" s="189">
        <v>225</v>
      </c>
      <c r="O79" s="51">
        <f t="shared" si="10"/>
        <v>3.0549898167006109E-2</v>
      </c>
      <c r="P79" s="4">
        <f t="shared" si="11"/>
        <v>7367</v>
      </c>
      <c r="Q79" s="5">
        <f t="shared" si="12"/>
        <v>7046</v>
      </c>
      <c r="R79" s="5">
        <f t="shared" si="13"/>
        <v>226</v>
      </c>
      <c r="S79" s="6">
        <f t="shared" si="14"/>
        <v>3.0677344916519616E-2</v>
      </c>
    </row>
    <row r="80" spans="1:19" ht="15" customHeight="1" x14ac:dyDescent="0.2">
      <c r="A80" s="227" t="s">
        <v>413</v>
      </c>
      <c r="B80" s="37" t="s">
        <v>47</v>
      </c>
      <c r="C80" s="43" t="s">
        <v>48</v>
      </c>
      <c r="D80" s="189"/>
      <c r="E80" s="189"/>
      <c r="F80" s="189"/>
      <c r="G80" s="189"/>
      <c r="H80" s="42" t="str">
        <f t="shared" si="15"/>
        <v/>
      </c>
      <c r="I80" s="244">
        <v>16</v>
      </c>
      <c r="J80" s="189">
        <v>14</v>
      </c>
      <c r="K80" s="189">
        <v>12</v>
      </c>
      <c r="L80" s="3">
        <f t="shared" si="9"/>
        <v>0.8571428571428571</v>
      </c>
      <c r="M80" s="189"/>
      <c r="N80" s="189"/>
      <c r="O80" s="51">
        <f t="shared" si="10"/>
        <v>0</v>
      </c>
      <c r="P80" s="4">
        <f t="shared" si="11"/>
        <v>16</v>
      </c>
      <c r="Q80" s="5">
        <f t="shared" si="12"/>
        <v>14</v>
      </c>
      <c r="R80" s="5" t="str">
        <f t="shared" si="13"/>
        <v/>
      </c>
      <c r="S80" s="6" t="str">
        <f t="shared" si="14"/>
        <v/>
      </c>
    </row>
    <row r="81" spans="1:19" ht="39" customHeight="1" x14ac:dyDescent="0.2">
      <c r="A81" s="227" t="s">
        <v>413</v>
      </c>
      <c r="B81" s="37" t="s">
        <v>520</v>
      </c>
      <c r="C81" s="43" t="s">
        <v>49</v>
      </c>
      <c r="D81" s="189">
        <v>2</v>
      </c>
      <c r="E81" s="189">
        <v>1</v>
      </c>
      <c r="F81" s="189"/>
      <c r="G81" s="189"/>
      <c r="H81" s="42">
        <f t="shared" si="15"/>
        <v>0</v>
      </c>
      <c r="I81" s="244">
        <v>2289</v>
      </c>
      <c r="J81" s="189">
        <v>1634</v>
      </c>
      <c r="K81" s="189">
        <v>482</v>
      </c>
      <c r="L81" s="3">
        <f t="shared" si="9"/>
        <v>0.29498164014687883</v>
      </c>
      <c r="M81" s="189"/>
      <c r="N81" s="189">
        <v>1643</v>
      </c>
      <c r="O81" s="51">
        <f t="shared" si="10"/>
        <v>0.71778069025775448</v>
      </c>
      <c r="P81" s="4">
        <f t="shared" si="11"/>
        <v>2291</v>
      </c>
      <c r="Q81" s="5">
        <f t="shared" si="12"/>
        <v>1635</v>
      </c>
      <c r="R81" s="5">
        <f t="shared" si="13"/>
        <v>1643</v>
      </c>
      <c r="S81" s="6">
        <f t="shared" si="14"/>
        <v>0.71715408118725443</v>
      </c>
    </row>
    <row r="82" spans="1:19" ht="39" customHeight="1" x14ac:dyDescent="0.2">
      <c r="A82" s="227" t="s">
        <v>413</v>
      </c>
      <c r="B82" s="37" t="s">
        <v>520</v>
      </c>
      <c r="C82" s="43" t="s">
        <v>378</v>
      </c>
      <c r="D82" s="189"/>
      <c r="E82" s="189"/>
      <c r="F82" s="189"/>
      <c r="G82" s="189"/>
      <c r="H82" s="42" t="str">
        <f t="shared" si="15"/>
        <v/>
      </c>
      <c r="I82" s="244">
        <v>83</v>
      </c>
      <c r="J82" s="189">
        <v>59</v>
      </c>
      <c r="K82" s="189">
        <v>16</v>
      </c>
      <c r="L82" s="3">
        <f t="shared" si="9"/>
        <v>0.2711864406779661</v>
      </c>
      <c r="M82" s="189"/>
      <c r="N82" s="189">
        <v>72</v>
      </c>
      <c r="O82" s="51">
        <f t="shared" si="10"/>
        <v>0.86746987951807231</v>
      </c>
      <c r="P82" s="4">
        <f t="shared" si="11"/>
        <v>83</v>
      </c>
      <c r="Q82" s="5">
        <f t="shared" si="12"/>
        <v>59</v>
      </c>
      <c r="R82" s="5">
        <f t="shared" si="13"/>
        <v>72</v>
      </c>
      <c r="S82" s="6">
        <f t="shared" si="14"/>
        <v>0.86746987951807231</v>
      </c>
    </row>
    <row r="83" spans="1:19" ht="15" customHeight="1" x14ac:dyDescent="0.2">
      <c r="A83" s="227" t="s">
        <v>413</v>
      </c>
      <c r="B83" s="37" t="s">
        <v>52</v>
      </c>
      <c r="C83" s="43" t="s">
        <v>271</v>
      </c>
      <c r="D83" s="189">
        <v>1</v>
      </c>
      <c r="E83" s="189"/>
      <c r="F83" s="189"/>
      <c r="G83" s="189"/>
      <c r="H83" s="42">
        <f t="shared" si="15"/>
        <v>0</v>
      </c>
      <c r="I83" s="244">
        <v>2688</v>
      </c>
      <c r="J83" s="189">
        <v>1624</v>
      </c>
      <c r="K83" s="189">
        <v>705</v>
      </c>
      <c r="L83" s="3">
        <f t="shared" si="9"/>
        <v>0.43411330049261082</v>
      </c>
      <c r="M83" s="189"/>
      <c r="N83" s="189">
        <v>984</v>
      </c>
      <c r="O83" s="51">
        <f t="shared" si="10"/>
        <v>0.36607142857142855</v>
      </c>
      <c r="P83" s="4">
        <f t="shared" si="11"/>
        <v>2689</v>
      </c>
      <c r="Q83" s="5">
        <f t="shared" si="12"/>
        <v>1624</v>
      </c>
      <c r="R83" s="5">
        <f t="shared" si="13"/>
        <v>984</v>
      </c>
      <c r="S83" s="6">
        <f t="shared" si="14"/>
        <v>0.36593529193008556</v>
      </c>
    </row>
    <row r="84" spans="1:19" ht="15" customHeight="1" x14ac:dyDescent="0.2">
      <c r="A84" s="227" t="s">
        <v>413</v>
      </c>
      <c r="B84" s="37" t="s">
        <v>53</v>
      </c>
      <c r="C84" s="43" t="s">
        <v>54</v>
      </c>
      <c r="D84" s="189"/>
      <c r="E84" s="189"/>
      <c r="F84" s="189"/>
      <c r="G84" s="189"/>
      <c r="H84" s="42" t="str">
        <f t="shared" si="15"/>
        <v/>
      </c>
      <c r="I84" s="244">
        <v>21</v>
      </c>
      <c r="J84" s="189">
        <v>16</v>
      </c>
      <c r="K84" s="189">
        <v>8</v>
      </c>
      <c r="L84" s="3">
        <f t="shared" si="9"/>
        <v>0.5</v>
      </c>
      <c r="M84" s="189"/>
      <c r="N84" s="189">
        <v>2</v>
      </c>
      <c r="O84" s="51">
        <f t="shared" si="10"/>
        <v>9.5238095238095233E-2</v>
      </c>
      <c r="P84" s="4">
        <f t="shared" si="11"/>
        <v>21</v>
      </c>
      <c r="Q84" s="5">
        <f t="shared" si="12"/>
        <v>16</v>
      </c>
      <c r="R84" s="5">
        <f t="shared" si="13"/>
        <v>2</v>
      </c>
      <c r="S84" s="6">
        <f t="shared" si="14"/>
        <v>9.5238095238095233E-2</v>
      </c>
    </row>
    <row r="85" spans="1:19" ht="15" customHeight="1" x14ac:dyDescent="0.2">
      <c r="A85" s="227" t="s">
        <v>413</v>
      </c>
      <c r="B85" s="37" t="s">
        <v>55</v>
      </c>
      <c r="C85" s="43" t="s">
        <v>56</v>
      </c>
      <c r="D85" s="189"/>
      <c r="E85" s="189"/>
      <c r="F85" s="189"/>
      <c r="G85" s="189"/>
      <c r="H85" s="42" t="str">
        <f t="shared" si="15"/>
        <v/>
      </c>
      <c r="I85" s="244">
        <v>1414</v>
      </c>
      <c r="J85" s="189">
        <v>1127</v>
      </c>
      <c r="K85" s="189">
        <v>1038</v>
      </c>
      <c r="L85" s="3">
        <f t="shared" si="9"/>
        <v>0.92102928127772843</v>
      </c>
      <c r="M85" s="189">
        <v>1</v>
      </c>
      <c r="N85" s="189">
        <v>174</v>
      </c>
      <c r="O85" s="51">
        <f t="shared" si="10"/>
        <v>0.12305516265912306</v>
      </c>
      <c r="P85" s="4">
        <f t="shared" si="11"/>
        <v>1414</v>
      </c>
      <c r="Q85" s="5">
        <f t="shared" si="12"/>
        <v>1128</v>
      </c>
      <c r="R85" s="5">
        <f t="shared" si="13"/>
        <v>174</v>
      </c>
      <c r="S85" s="6">
        <f t="shared" si="14"/>
        <v>0.12305516265912306</v>
      </c>
    </row>
    <row r="86" spans="1:19" ht="15" customHeight="1" x14ac:dyDescent="0.2">
      <c r="A86" s="227" t="s">
        <v>413</v>
      </c>
      <c r="B86" s="37" t="s">
        <v>59</v>
      </c>
      <c r="C86" s="43" t="s">
        <v>60</v>
      </c>
      <c r="D86" s="189"/>
      <c r="E86" s="189"/>
      <c r="F86" s="189"/>
      <c r="G86" s="189"/>
      <c r="H86" s="42" t="str">
        <f t="shared" si="15"/>
        <v/>
      </c>
      <c r="I86" s="244">
        <v>1</v>
      </c>
      <c r="J86" s="189"/>
      <c r="K86" s="189"/>
      <c r="L86" s="3" t="str">
        <f t="shared" si="9"/>
        <v/>
      </c>
      <c r="M86" s="189"/>
      <c r="N86" s="189">
        <v>1</v>
      </c>
      <c r="O86" s="51">
        <f t="shared" si="10"/>
        <v>1</v>
      </c>
      <c r="P86" s="4">
        <f t="shared" si="11"/>
        <v>1</v>
      </c>
      <c r="Q86" s="5" t="str">
        <f t="shared" si="12"/>
        <v/>
      </c>
      <c r="R86" s="5">
        <f t="shared" si="13"/>
        <v>1</v>
      </c>
      <c r="S86" s="6">
        <f t="shared" si="14"/>
        <v>1</v>
      </c>
    </row>
    <row r="87" spans="1:19" ht="15" customHeight="1" x14ac:dyDescent="0.2">
      <c r="A87" s="227" t="s">
        <v>413</v>
      </c>
      <c r="B87" s="37" t="s">
        <v>65</v>
      </c>
      <c r="C87" s="43" t="s">
        <v>66</v>
      </c>
      <c r="D87" s="189"/>
      <c r="E87" s="189"/>
      <c r="F87" s="189"/>
      <c r="G87" s="189"/>
      <c r="H87" s="42" t="str">
        <f t="shared" si="15"/>
        <v/>
      </c>
      <c r="I87" s="244">
        <v>3250</v>
      </c>
      <c r="J87" s="189">
        <v>1946</v>
      </c>
      <c r="K87" s="189">
        <v>464</v>
      </c>
      <c r="L87" s="3">
        <f t="shared" si="9"/>
        <v>0.23843782117163412</v>
      </c>
      <c r="M87" s="189">
        <v>15</v>
      </c>
      <c r="N87" s="189">
        <v>1111</v>
      </c>
      <c r="O87" s="51">
        <f t="shared" si="10"/>
        <v>0.34184615384615386</v>
      </c>
      <c r="P87" s="4">
        <f t="shared" si="11"/>
        <v>3250</v>
      </c>
      <c r="Q87" s="5">
        <f t="shared" si="12"/>
        <v>1961</v>
      </c>
      <c r="R87" s="5">
        <f t="shared" si="13"/>
        <v>1111</v>
      </c>
      <c r="S87" s="6">
        <f t="shared" si="14"/>
        <v>0.34184615384615386</v>
      </c>
    </row>
    <row r="88" spans="1:19" ht="15" customHeight="1" x14ac:dyDescent="0.2">
      <c r="A88" s="227" t="s">
        <v>413</v>
      </c>
      <c r="B88" s="37" t="s">
        <v>69</v>
      </c>
      <c r="C88" s="43" t="s">
        <v>70</v>
      </c>
      <c r="D88" s="189"/>
      <c r="E88" s="189"/>
      <c r="F88" s="189"/>
      <c r="G88" s="189"/>
      <c r="H88" s="42" t="str">
        <f t="shared" si="15"/>
        <v/>
      </c>
      <c r="I88" s="244">
        <v>1132</v>
      </c>
      <c r="J88" s="189">
        <v>858</v>
      </c>
      <c r="K88" s="189">
        <v>450</v>
      </c>
      <c r="L88" s="3">
        <f t="shared" si="9"/>
        <v>0.52447552447552448</v>
      </c>
      <c r="M88" s="189">
        <v>28</v>
      </c>
      <c r="N88" s="189">
        <v>149</v>
      </c>
      <c r="O88" s="51">
        <f t="shared" si="10"/>
        <v>0.13162544169611307</v>
      </c>
      <c r="P88" s="4">
        <f t="shared" si="11"/>
        <v>1132</v>
      </c>
      <c r="Q88" s="5">
        <f t="shared" si="12"/>
        <v>886</v>
      </c>
      <c r="R88" s="5">
        <f t="shared" si="13"/>
        <v>149</v>
      </c>
      <c r="S88" s="6">
        <f t="shared" si="14"/>
        <v>0.13162544169611307</v>
      </c>
    </row>
    <row r="89" spans="1:19" ht="15" customHeight="1" x14ac:dyDescent="0.2">
      <c r="A89" s="227" t="s">
        <v>413</v>
      </c>
      <c r="B89" s="37" t="s">
        <v>71</v>
      </c>
      <c r="C89" s="43" t="s">
        <v>72</v>
      </c>
      <c r="D89" s="189"/>
      <c r="E89" s="189"/>
      <c r="F89" s="189"/>
      <c r="G89" s="189"/>
      <c r="H89" s="42" t="str">
        <f t="shared" si="15"/>
        <v/>
      </c>
      <c r="I89" s="244">
        <v>5</v>
      </c>
      <c r="J89" s="189">
        <v>4</v>
      </c>
      <c r="K89" s="189">
        <v>1</v>
      </c>
      <c r="L89" s="3">
        <f t="shared" si="9"/>
        <v>0.25</v>
      </c>
      <c r="M89" s="189"/>
      <c r="N89" s="34"/>
      <c r="O89" s="51">
        <f t="shared" si="10"/>
        <v>0</v>
      </c>
      <c r="P89" s="4">
        <f t="shared" si="11"/>
        <v>5</v>
      </c>
      <c r="Q89" s="5">
        <f t="shared" si="12"/>
        <v>4</v>
      </c>
      <c r="R89" s="5" t="str">
        <f t="shared" si="13"/>
        <v/>
      </c>
      <c r="S89" s="6" t="str">
        <f t="shared" si="14"/>
        <v/>
      </c>
    </row>
    <row r="90" spans="1:19" ht="15" customHeight="1" x14ac:dyDescent="0.2">
      <c r="A90" s="227" t="s">
        <v>413</v>
      </c>
      <c r="B90" s="37" t="s">
        <v>74</v>
      </c>
      <c r="C90" s="47" t="s">
        <v>249</v>
      </c>
      <c r="D90" s="189"/>
      <c r="E90" s="189"/>
      <c r="F90" s="189"/>
      <c r="G90" s="189"/>
      <c r="H90" s="42" t="str">
        <f t="shared" si="15"/>
        <v/>
      </c>
      <c r="I90" s="244">
        <v>7</v>
      </c>
      <c r="J90" s="189">
        <v>5</v>
      </c>
      <c r="K90" s="189">
        <v>2</v>
      </c>
      <c r="L90" s="3">
        <f t="shared" si="9"/>
        <v>0.4</v>
      </c>
      <c r="M90" s="189">
        <v>1</v>
      </c>
      <c r="N90" s="34"/>
      <c r="O90" s="51">
        <f t="shared" si="10"/>
        <v>0</v>
      </c>
      <c r="P90" s="4">
        <f t="shared" si="11"/>
        <v>7</v>
      </c>
      <c r="Q90" s="5">
        <f t="shared" si="12"/>
        <v>6</v>
      </c>
      <c r="R90" s="5" t="str">
        <f t="shared" si="13"/>
        <v/>
      </c>
      <c r="S90" s="6" t="str">
        <f t="shared" si="14"/>
        <v/>
      </c>
    </row>
    <row r="91" spans="1:19" ht="15" customHeight="1" x14ac:dyDescent="0.2">
      <c r="A91" s="227" t="s">
        <v>413</v>
      </c>
      <c r="B91" s="37" t="s">
        <v>78</v>
      </c>
      <c r="C91" s="43" t="s">
        <v>79</v>
      </c>
      <c r="D91" s="189"/>
      <c r="E91" s="189"/>
      <c r="F91" s="189"/>
      <c r="G91" s="189"/>
      <c r="H91" s="42" t="str">
        <f t="shared" si="15"/>
        <v/>
      </c>
      <c r="I91" s="244">
        <v>4</v>
      </c>
      <c r="J91" s="189">
        <v>3</v>
      </c>
      <c r="K91" s="189">
        <v>2</v>
      </c>
      <c r="L91" s="3">
        <f t="shared" si="9"/>
        <v>0.66666666666666663</v>
      </c>
      <c r="M91" s="189"/>
      <c r="N91" s="189">
        <v>1</v>
      </c>
      <c r="O91" s="51">
        <f t="shared" si="10"/>
        <v>0.25</v>
      </c>
      <c r="P91" s="4">
        <f t="shared" si="11"/>
        <v>4</v>
      </c>
      <c r="Q91" s="5">
        <f t="shared" si="12"/>
        <v>3</v>
      </c>
      <c r="R91" s="5">
        <f t="shared" si="13"/>
        <v>1</v>
      </c>
      <c r="S91" s="6">
        <f t="shared" si="14"/>
        <v>0.25</v>
      </c>
    </row>
    <row r="92" spans="1:19" ht="15" customHeight="1" x14ac:dyDescent="0.2">
      <c r="A92" s="227" t="s">
        <v>413</v>
      </c>
      <c r="B92" s="37" t="s">
        <v>83</v>
      </c>
      <c r="C92" s="43" t="s">
        <v>84</v>
      </c>
      <c r="D92" s="189"/>
      <c r="E92" s="189"/>
      <c r="F92" s="189"/>
      <c r="G92" s="189"/>
      <c r="H92" s="42" t="str">
        <f t="shared" si="15"/>
        <v/>
      </c>
      <c r="I92" s="244">
        <v>9</v>
      </c>
      <c r="J92" s="189">
        <v>7</v>
      </c>
      <c r="K92" s="189">
        <v>3</v>
      </c>
      <c r="L92" s="3">
        <f t="shared" si="9"/>
        <v>0.42857142857142855</v>
      </c>
      <c r="M92" s="189">
        <v>1</v>
      </c>
      <c r="N92" s="189"/>
      <c r="O92" s="51">
        <f t="shared" si="10"/>
        <v>0</v>
      </c>
      <c r="P92" s="4">
        <f t="shared" si="11"/>
        <v>9</v>
      </c>
      <c r="Q92" s="5">
        <f t="shared" si="12"/>
        <v>8</v>
      </c>
      <c r="R92" s="5" t="str">
        <f t="shared" si="13"/>
        <v/>
      </c>
      <c r="S92" s="6" t="str">
        <f t="shared" si="14"/>
        <v/>
      </c>
    </row>
    <row r="93" spans="1:19" ht="15" customHeight="1" x14ac:dyDescent="0.2">
      <c r="A93" s="227" t="s">
        <v>413</v>
      </c>
      <c r="B93" s="223" t="s">
        <v>89</v>
      </c>
      <c r="C93" s="43" t="s">
        <v>90</v>
      </c>
      <c r="D93" s="189"/>
      <c r="E93" s="189"/>
      <c r="F93" s="189"/>
      <c r="G93" s="189"/>
      <c r="H93" s="42" t="str">
        <f t="shared" si="15"/>
        <v/>
      </c>
      <c r="I93" s="244">
        <v>622</v>
      </c>
      <c r="J93" s="189">
        <v>588</v>
      </c>
      <c r="K93" s="189">
        <v>420</v>
      </c>
      <c r="L93" s="3">
        <f t="shared" si="9"/>
        <v>0.7142857142857143</v>
      </c>
      <c r="M93" s="189"/>
      <c r="N93" s="189">
        <v>23</v>
      </c>
      <c r="O93" s="51">
        <f t="shared" si="10"/>
        <v>3.6977491961414789E-2</v>
      </c>
      <c r="P93" s="4">
        <f t="shared" si="11"/>
        <v>622</v>
      </c>
      <c r="Q93" s="5">
        <f t="shared" si="12"/>
        <v>588</v>
      </c>
      <c r="R93" s="5">
        <f t="shared" si="13"/>
        <v>23</v>
      </c>
      <c r="S93" s="6">
        <f t="shared" si="14"/>
        <v>3.6977491961414789E-2</v>
      </c>
    </row>
    <row r="94" spans="1:19" ht="15" customHeight="1" x14ac:dyDescent="0.2">
      <c r="A94" s="227" t="s">
        <v>413</v>
      </c>
      <c r="B94" s="223" t="s">
        <v>91</v>
      </c>
      <c r="C94" s="43" t="s">
        <v>92</v>
      </c>
      <c r="D94" s="189"/>
      <c r="E94" s="189"/>
      <c r="F94" s="189"/>
      <c r="G94" s="189"/>
      <c r="H94" s="42" t="str">
        <f t="shared" si="15"/>
        <v/>
      </c>
      <c r="I94" s="244">
        <v>4</v>
      </c>
      <c r="J94" s="189">
        <v>3</v>
      </c>
      <c r="K94" s="189">
        <v>2</v>
      </c>
      <c r="L94" s="3">
        <f t="shared" si="9"/>
        <v>0.66666666666666663</v>
      </c>
      <c r="M94" s="189">
        <v>1</v>
      </c>
      <c r="N94" s="189"/>
      <c r="O94" s="51">
        <f t="shared" si="10"/>
        <v>0</v>
      </c>
      <c r="P94" s="4">
        <f t="shared" si="11"/>
        <v>4</v>
      </c>
      <c r="Q94" s="5">
        <f t="shared" si="12"/>
        <v>4</v>
      </c>
      <c r="R94" s="5" t="str">
        <f t="shared" si="13"/>
        <v/>
      </c>
      <c r="S94" s="6" t="str">
        <f t="shared" si="14"/>
        <v/>
      </c>
    </row>
    <row r="95" spans="1:19" ht="15" customHeight="1" x14ac:dyDescent="0.2">
      <c r="A95" s="227" t="s">
        <v>413</v>
      </c>
      <c r="B95" s="37" t="s">
        <v>93</v>
      </c>
      <c r="C95" s="47" t="s">
        <v>97</v>
      </c>
      <c r="D95" s="189"/>
      <c r="E95" s="189"/>
      <c r="F95" s="189"/>
      <c r="G95" s="189"/>
      <c r="H95" s="42" t="str">
        <f t="shared" si="15"/>
        <v/>
      </c>
      <c r="I95" s="244">
        <v>19162</v>
      </c>
      <c r="J95" s="189">
        <v>18360</v>
      </c>
      <c r="K95" s="189">
        <v>15892</v>
      </c>
      <c r="L95" s="3">
        <f t="shared" si="9"/>
        <v>0.86557734204793024</v>
      </c>
      <c r="M95" s="189"/>
      <c r="N95" s="189">
        <v>551</v>
      </c>
      <c r="O95" s="51">
        <f t="shared" si="10"/>
        <v>2.875482726228995E-2</v>
      </c>
      <c r="P95" s="4">
        <f t="shared" si="11"/>
        <v>19162</v>
      </c>
      <c r="Q95" s="5">
        <f t="shared" si="12"/>
        <v>18360</v>
      </c>
      <c r="R95" s="5">
        <f t="shared" si="13"/>
        <v>551</v>
      </c>
      <c r="S95" s="6">
        <f t="shared" si="14"/>
        <v>2.875482726228995E-2</v>
      </c>
    </row>
    <row r="96" spans="1:19" ht="15" customHeight="1" x14ac:dyDescent="0.2">
      <c r="A96" s="227" t="s">
        <v>413</v>
      </c>
      <c r="B96" s="37" t="s">
        <v>93</v>
      </c>
      <c r="C96" s="43" t="s">
        <v>94</v>
      </c>
      <c r="D96" s="189"/>
      <c r="E96" s="189"/>
      <c r="F96" s="189"/>
      <c r="G96" s="189"/>
      <c r="H96" s="42" t="str">
        <f t="shared" si="15"/>
        <v/>
      </c>
      <c r="I96" s="244">
        <v>7117</v>
      </c>
      <c r="J96" s="189">
        <v>6052</v>
      </c>
      <c r="K96" s="189">
        <v>4029</v>
      </c>
      <c r="L96" s="3">
        <f t="shared" si="9"/>
        <v>0.6657303370786517</v>
      </c>
      <c r="M96" s="189"/>
      <c r="N96" s="189">
        <v>888</v>
      </c>
      <c r="O96" s="51">
        <f t="shared" si="10"/>
        <v>0.12477167345791766</v>
      </c>
      <c r="P96" s="4">
        <f t="shared" si="11"/>
        <v>7117</v>
      </c>
      <c r="Q96" s="5">
        <f t="shared" si="12"/>
        <v>6052</v>
      </c>
      <c r="R96" s="5">
        <f t="shared" si="13"/>
        <v>888</v>
      </c>
      <c r="S96" s="6">
        <f t="shared" si="14"/>
        <v>0.12477167345791766</v>
      </c>
    </row>
    <row r="97" spans="1:19" ht="15" customHeight="1" x14ac:dyDescent="0.2">
      <c r="A97" s="227" t="s">
        <v>413</v>
      </c>
      <c r="B97" s="37" t="s">
        <v>99</v>
      </c>
      <c r="C97" s="43" t="s">
        <v>100</v>
      </c>
      <c r="D97" s="189"/>
      <c r="E97" s="189"/>
      <c r="F97" s="189"/>
      <c r="G97" s="189"/>
      <c r="H97" s="42" t="str">
        <f t="shared" si="15"/>
        <v/>
      </c>
      <c r="I97" s="244">
        <v>238</v>
      </c>
      <c r="J97" s="189">
        <v>224</v>
      </c>
      <c r="K97" s="189">
        <v>72</v>
      </c>
      <c r="L97" s="3">
        <f t="shared" si="9"/>
        <v>0.32142857142857145</v>
      </c>
      <c r="M97" s="189"/>
      <c r="N97" s="189">
        <v>2</v>
      </c>
      <c r="O97" s="51">
        <f t="shared" si="10"/>
        <v>8.4033613445378148E-3</v>
      </c>
      <c r="P97" s="4">
        <f t="shared" si="11"/>
        <v>238</v>
      </c>
      <c r="Q97" s="5">
        <f t="shared" si="12"/>
        <v>224</v>
      </c>
      <c r="R97" s="5">
        <f t="shared" si="13"/>
        <v>2</v>
      </c>
      <c r="S97" s="6">
        <f t="shared" si="14"/>
        <v>8.4033613445378148E-3</v>
      </c>
    </row>
    <row r="98" spans="1:19" ht="15" customHeight="1" x14ac:dyDescent="0.2">
      <c r="A98" s="227" t="s">
        <v>413</v>
      </c>
      <c r="B98" s="37" t="s">
        <v>517</v>
      </c>
      <c r="C98" s="43" t="s">
        <v>101</v>
      </c>
      <c r="D98" s="189">
        <v>3</v>
      </c>
      <c r="E98" s="189"/>
      <c r="F98" s="189"/>
      <c r="G98" s="189"/>
      <c r="H98" s="42">
        <f t="shared" si="15"/>
        <v>0</v>
      </c>
      <c r="I98" s="244">
        <v>6306</v>
      </c>
      <c r="J98" s="189">
        <v>3860</v>
      </c>
      <c r="K98" s="189">
        <v>796</v>
      </c>
      <c r="L98" s="3">
        <f t="shared" si="9"/>
        <v>0.20621761658031088</v>
      </c>
      <c r="M98" s="189">
        <v>139</v>
      </c>
      <c r="N98" s="189">
        <v>1883</v>
      </c>
      <c r="O98" s="51">
        <f t="shared" si="10"/>
        <v>0.29860450364732</v>
      </c>
      <c r="P98" s="4">
        <f t="shared" si="11"/>
        <v>6309</v>
      </c>
      <c r="Q98" s="5">
        <f t="shared" si="12"/>
        <v>3999</v>
      </c>
      <c r="R98" s="5">
        <f t="shared" si="13"/>
        <v>1883</v>
      </c>
      <c r="S98" s="6">
        <f t="shared" si="14"/>
        <v>0.29846251386907591</v>
      </c>
    </row>
    <row r="99" spans="1:19" ht="15" customHeight="1" x14ac:dyDescent="0.2">
      <c r="A99" s="227" t="s">
        <v>413</v>
      </c>
      <c r="B99" s="37" t="s">
        <v>104</v>
      </c>
      <c r="C99" s="43" t="s">
        <v>105</v>
      </c>
      <c r="D99" s="189"/>
      <c r="E99" s="189"/>
      <c r="F99" s="189"/>
      <c r="G99" s="189"/>
      <c r="H99" s="42" t="str">
        <f t="shared" si="15"/>
        <v/>
      </c>
      <c r="I99" s="244">
        <v>763</v>
      </c>
      <c r="J99" s="189">
        <v>682</v>
      </c>
      <c r="K99" s="189">
        <v>264</v>
      </c>
      <c r="L99" s="3">
        <f t="shared" si="9"/>
        <v>0.38709677419354838</v>
      </c>
      <c r="M99" s="189"/>
      <c r="N99" s="189">
        <v>10</v>
      </c>
      <c r="O99" s="51">
        <f t="shared" si="10"/>
        <v>1.310615989515072E-2</v>
      </c>
      <c r="P99" s="4">
        <f t="shared" si="11"/>
        <v>763</v>
      </c>
      <c r="Q99" s="5">
        <f t="shared" si="12"/>
        <v>682</v>
      </c>
      <c r="R99" s="5">
        <f t="shared" si="13"/>
        <v>10</v>
      </c>
      <c r="S99" s="6">
        <f t="shared" si="14"/>
        <v>1.310615989515072E-2</v>
      </c>
    </row>
    <row r="100" spans="1:19" ht="15" customHeight="1" x14ac:dyDescent="0.2">
      <c r="A100" s="227" t="s">
        <v>413</v>
      </c>
      <c r="B100" s="37" t="s">
        <v>106</v>
      </c>
      <c r="C100" s="43" t="s">
        <v>291</v>
      </c>
      <c r="D100" s="189"/>
      <c r="E100" s="189"/>
      <c r="F100" s="189"/>
      <c r="G100" s="189"/>
      <c r="H100" s="42" t="str">
        <f t="shared" si="15"/>
        <v/>
      </c>
      <c r="I100" s="244">
        <v>760</v>
      </c>
      <c r="J100" s="189">
        <v>429</v>
      </c>
      <c r="K100" s="189">
        <v>76</v>
      </c>
      <c r="L100" s="3">
        <f t="shared" si="9"/>
        <v>0.17715617715617715</v>
      </c>
      <c r="M100" s="189">
        <v>19</v>
      </c>
      <c r="N100" s="189">
        <v>267</v>
      </c>
      <c r="O100" s="51">
        <f t="shared" si="10"/>
        <v>0.35131578947368419</v>
      </c>
      <c r="P100" s="4">
        <f t="shared" si="11"/>
        <v>760</v>
      </c>
      <c r="Q100" s="5">
        <f t="shared" si="12"/>
        <v>448</v>
      </c>
      <c r="R100" s="5">
        <f t="shared" si="13"/>
        <v>267</v>
      </c>
      <c r="S100" s="6">
        <f t="shared" si="14"/>
        <v>0.35131578947368419</v>
      </c>
    </row>
    <row r="101" spans="1:19" ht="15" customHeight="1" x14ac:dyDescent="0.2">
      <c r="A101" s="227" t="s">
        <v>413</v>
      </c>
      <c r="B101" s="37" t="s">
        <v>106</v>
      </c>
      <c r="C101" s="43" t="s">
        <v>107</v>
      </c>
      <c r="D101" s="189">
        <v>1</v>
      </c>
      <c r="E101" s="189">
        <v>2</v>
      </c>
      <c r="F101" s="189"/>
      <c r="G101" s="189"/>
      <c r="H101" s="42">
        <f t="shared" si="15"/>
        <v>0</v>
      </c>
      <c r="I101" s="244">
        <v>97</v>
      </c>
      <c r="J101" s="189">
        <v>86</v>
      </c>
      <c r="K101" s="189">
        <v>42</v>
      </c>
      <c r="L101" s="3">
        <f t="shared" si="9"/>
        <v>0.48837209302325579</v>
      </c>
      <c r="M101" s="189"/>
      <c r="N101" s="189">
        <v>12</v>
      </c>
      <c r="O101" s="51">
        <f t="shared" si="10"/>
        <v>0.12371134020618557</v>
      </c>
      <c r="P101" s="4">
        <f t="shared" si="11"/>
        <v>98</v>
      </c>
      <c r="Q101" s="5">
        <f t="shared" si="12"/>
        <v>88</v>
      </c>
      <c r="R101" s="5">
        <f t="shared" si="13"/>
        <v>12</v>
      </c>
      <c r="S101" s="6">
        <f t="shared" si="14"/>
        <v>0.12244897959183673</v>
      </c>
    </row>
    <row r="102" spans="1:19" ht="15" customHeight="1" x14ac:dyDescent="0.2">
      <c r="A102" s="227" t="s">
        <v>413</v>
      </c>
      <c r="B102" s="37" t="s">
        <v>108</v>
      </c>
      <c r="C102" s="43" t="s">
        <v>292</v>
      </c>
      <c r="D102" s="189"/>
      <c r="E102" s="189"/>
      <c r="F102" s="189"/>
      <c r="G102" s="189"/>
      <c r="H102" s="42" t="str">
        <f t="shared" si="15"/>
        <v/>
      </c>
      <c r="I102" s="244">
        <v>3</v>
      </c>
      <c r="J102" s="189">
        <v>3</v>
      </c>
      <c r="K102" s="189">
        <v>2</v>
      </c>
      <c r="L102" s="3">
        <f t="shared" si="9"/>
        <v>0.66666666666666663</v>
      </c>
      <c r="M102" s="189"/>
      <c r="N102" s="34"/>
      <c r="O102" s="51">
        <f t="shared" si="10"/>
        <v>0</v>
      </c>
      <c r="P102" s="4">
        <f t="shared" si="11"/>
        <v>3</v>
      </c>
      <c r="Q102" s="5">
        <f t="shared" si="12"/>
        <v>3</v>
      </c>
      <c r="R102" s="5" t="str">
        <f t="shared" si="13"/>
        <v/>
      </c>
      <c r="S102" s="6" t="str">
        <f t="shared" si="14"/>
        <v/>
      </c>
    </row>
    <row r="103" spans="1:19" ht="15" customHeight="1" x14ac:dyDescent="0.2">
      <c r="A103" s="227" t="s">
        <v>413</v>
      </c>
      <c r="B103" s="37" t="s">
        <v>110</v>
      </c>
      <c r="C103" s="43" t="s">
        <v>293</v>
      </c>
      <c r="D103" s="189"/>
      <c r="E103" s="189"/>
      <c r="F103" s="189"/>
      <c r="G103" s="189"/>
      <c r="H103" s="42" t="str">
        <f t="shared" si="15"/>
        <v/>
      </c>
      <c r="I103" s="244">
        <v>1083</v>
      </c>
      <c r="J103" s="189">
        <v>885</v>
      </c>
      <c r="K103" s="189">
        <v>312</v>
      </c>
      <c r="L103" s="3">
        <f t="shared" si="9"/>
        <v>0.35254237288135593</v>
      </c>
      <c r="M103" s="189"/>
      <c r="N103" s="189">
        <v>70</v>
      </c>
      <c r="O103" s="51">
        <f t="shared" si="10"/>
        <v>6.4635272391505072E-2</v>
      </c>
      <c r="P103" s="4">
        <f t="shared" si="11"/>
        <v>1083</v>
      </c>
      <c r="Q103" s="5">
        <f t="shared" si="12"/>
        <v>885</v>
      </c>
      <c r="R103" s="5">
        <f t="shared" si="13"/>
        <v>70</v>
      </c>
      <c r="S103" s="6">
        <f t="shared" si="14"/>
        <v>6.4635272391505072E-2</v>
      </c>
    </row>
    <row r="104" spans="1:19" ht="15" customHeight="1" x14ac:dyDescent="0.2">
      <c r="A104" s="227" t="s">
        <v>413</v>
      </c>
      <c r="B104" s="37" t="s">
        <v>111</v>
      </c>
      <c r="C104" s="43" t="s">
        <v>112</v>
      </c>
      <c r="D104" s="189"/>
      <c r="E104" s="189"/>
      <c r="F104" s="189"/>
      <c r="G104" s="189"/>
      <c r="H104" s="42" t="str">
        <f t="shared" si="15"/>
        <v/>
      </c>
      <c r="I104" s="244">
        <v>338</v>
      </c>
      <c r="J104" s="189">
        <v>311</v>
      </c>
      <c r="K104" s="189">
        <v>183</v>
      </c>
      <c r="L104" s="3">
        <f t="shared" si="9"/>
        <v>0.58842443729903537</v>
      </c>
      <c r="M104" s="189"/>
      <c r="N104" s="189">
        <v>15</v>
      </c>
      <c r="O104" s="51">
        <f t="shared" si="10"/>
        <v>4.4378698224852069E-2</v>
      </c>
      <c r="P104" s="4">
        <f t="shared" si="11"/>
        <v>338</v>
      </c>
      <c r="Q104" s="5">
        <f t="shared" si="12"/>
        <v>311</v>
      </c>
      <c r="R104" s="5">
        <f t="shared" si="13"/>
        <v>15</v>
      </c>
      <c r="S104" s="6">
        <f t="shared" si="14"/>
        <v>4.4378698224852069E-2</v>
      </c>
    </row>
    <row r="105" spans="1:19" ht="15" customHeight="1" x14ac:dyDescent="0.2">
      <c r="A105" s="227" t="s">
        <v>413</v>
      </c>
      <c r="B105" s="37" t="s">
        <v>113</v>
      </c>
      <c r="C105" s="43" t="s">
        <v>114</v>
      </c>
      <c r="D105" s="189"/>
      <c r="E105" s="189"/>
      <c r="F105" s="189"/>
      <c r="G105" s="189"/>
      <c r="H105" s="42" t="str">
        <f t="shared" si="15"/>
        <v/>
      </c>
      <c r="I105" s="244">
        <v>1903</v>
      </c>
      <c r="J105" s="189">
        <v>1168</v>
      </c>
      <c r="K105" s="189">
        <v>441</v>
      </c>
      <c r="L105" s="3">
        <f t="shared" si="9"/>
        <v>0.37756849315068491</v>
      </c>
      <c r="M105" s="189">
        <v>39</v>
      </c>
      <c r="N105" s="189">
        <v>267</v>
      </c>
      <c r="O105" s="51">
        <f t="shared" si="10"/>
        <v>0.14030478192327903</v>
      </c>
      <c r="P105" s="4">
        <f t="shared" si="11"/>
        <v>1903</v>
      </c>
      <c r="Q105" s="5">
        <f t="shared" si="12"/>
        <v>1207</v>
      </c>
      <c r="R105" s="5">
        <f t="shared" si="13"/>
        <v>267</v>
      </c>
      <c r="S105" s="6">
        <f t="shared" si="14"/>
        <v>0.14030478192327903</v>
      </c>
    </row>
    <row r="106" spans="1:19" ht="15" customHeight="1" x14ac:dyDescent="0.2">
      <c r="A106" s="227" t="s">
        <v>413</v>
      </c>
      <c r="B106" s="37" t="s">
        <v>118</v>
      </c>
      <c r="C106" s="43" t="s">
        <v>119</v>
      </c>
      <c r="D106" s="189"/>
      <c r="E106" s="189"/>
      <c r="F106" s="189"/>
      <c r="G106" s="189"/>
      <c r="H106" s="42" t="str">
        <f t="shared" si="15"/>
        <v/>
      </c>
      <c r="I106" s="244">
        <v>1651</v>
      </c>
      <c r="J106" s="189">
        <v>1301</v>
      </c>
      <c r="K106" s="189">
        <v>511</v>
      </c>
      <c r="L106" s="3">
        <f t="shared" si="9"/>
        <v>0.39277478862413528</v>
      </c>
      <c r="M106" s="189">
        <v>42</v>
      </c>
      <c r="N106" s="189">
        <v>208</v>
      </c>
      <c r="O106" s="51">
        <f t="shared" si="10"/>
        <v>0.12598425196850394</v>
      </c>
      <c r="P106" s="4">
        <f t="shared" si="11"/>
        <v>1651</v>
      </c>
      <c r="Q106" s="5">
        <f t="shared" si="12"/>
        <v>1343</v>
      </c>
      <c r="R106" s="5">
        <f t="shared" si="13"/>
        <v>208</v>
      </c>
      <c r="S106" s="6">
        <f t="shared" si="14"/>
        <v>0.12598425196850394</v>
      </c>
    </row>
    <row r="107" spans="1:19" ht="15" customHeight="1" x14ac:dyDescent="0.2">
      <c r="A107" s="227" t="s">
        <v>413</v>
      </c>
      <c r="B107" s="37" t="s">
        <v>123</v>
      </c>
      <c r="C107" s="43" t="s">
        <v>123</v>
      </c>
      <c r="D107" s="189"/>
      <c r="E107" s="189"/>
      <c r="F107" s="189"/>
      <c r="G107" s="189"/>
      <c r="H107" s="42" t="str">
        <f t="shared" si="15"/>
        <v/>
      </c>
      <c r="I107" s="244">
        <v>2177</v>
      </c>
      <c r="J107" s="189">
        <v>1901</v>
      </c>
      <c r="K107" s="189">
        <v>1642</v>
      </c>
      <c r="L107" s="3">
        <f t="shared" si="9"/>
        <v>0.86375591793792739</v>
      </c>
      <c r="M107" s="189">
        <v>24</v>
      </c>
      <c r="N107" s="189">
        <v>183</v>
      </c>
      <c r="O107" s="51">
        <f t="shared" si="10"/>
        <v>8.4060633899862194E-2</v>
      </c>
      <c r="P107" s="4">
        <f t="shared" si="11"/>
        <v>2177</v>
      </c>
      <c r="Q107" s="5">
        <f t="shared" si="12"/>
        <v>1925</v>
      </c>
      <c r="R107" s="5">
        <f t="shared" si="13"/>
        <v>183</v>
      </c>
      <c r="S107" s="6">
        <f t="shared" si="14"/>
        <v>8.4060633899862194E-2</v>
      </c>
    </row>
    <row r="108" spans="1:19" ht="15" customHeight="1" x14ac:dyDescent="0.2">
      <c r="A108" s="227" t="s">
        <v>413</v>
      </c>
      <c r="B108" s="37" t="s">
        <v>124</v>
      </c>
      <c r="C108" s="43" t="s">
        <v>125</v>
      </c>
      <c r="D108" s="189"/>
      <c r="E108" s="189"/>
      <c r="F108" s="189"/>
      <c r="G108" s="189"/>
      <c r="H108" s="42" t="str">
        <f t="shared" si="15"/>
        <v/>
      </c>
      <c r="I108" s="244">
        <v>3314</v>
      </c>
      <c r="J108" s="189">
        <v>2175</v>
      </c>
      <c r="K108" s="189">
        <v>728</v>
      </c>
      <c r="L108" s="3">
        <f t="shared" si="9"/>
        <v>0.33471264367816089</v>
      </c>
      <c r="M108" s="189">
        <v>25</v>
      </c>
      <c r="N108" s="189">
        <v>920</v>
      </c>
      <c r="O108" s="51">
        <f t="shared" si="10"/>
        <v>0.27761013880506941</v>
      </c>
      <c r="P108" s="4">
        <f t="shared" si="11"/>
        <v>3314</v>
      </c>
      <c r="Q108" s="5">
        <f t="shared" si="12"/>
        <v>2200</v>
      </c>
      <c r="R108" s="5">
        <f t="shared" si="13"/>
        <v>920</v>
      </c>
      <c r="S108" s="6">
        <f t="shared" si="14"/>
        <v>0.27761013880506941</v>
      </c>
    </row>
    <row r="109" spans="1:19" ht="15" customHeight="1" x14ac:dyDescent="0.2">
      <c r="A109" s="227" t="s">
        <v>413</v>
      </c>
      <c r="B109" s="37" t="s">
        <v>127</v>
      </c>
      <c r="C109" s="43" t="s">
        <v>128</v>
      </c>
      <c r="D109" s="189"/>
      <c r="E109" s="189"/>
      <c r="F109" s="189"/>
      <c r="G109" s="189"/>
      <c r="H109" s="42" t="str">
        <f t="shared" si="15"/>
        <v/>
      </c>
      <c r="I109" s="244">
        <v>127</v>
      </c>
      <c r="J109" s="189">
        <v>116</v>
      </c>
      <c r="K109" s="189">
        <v>35</v>
      </c>
      <c r="L109" s="3">
        <f t="shared" si="9"/>
        <v>0.30172413793103448</v>
      </c>
      <c r="M109" s="189"/>
      <c r="N109" s="189">
        <v>18</v>
      </c>
      <c r="O109" s="51">
        <f t="shared" si="10"/>
        <v>0.14173228346456693</v>
      </c>
      <c r="P109" s="4">
        <f t="shared" si="11"/>
        <v>127</v>
      </c>
      <c r="Q109" s="5">
        <f t="shared" si="12"/>
        <v>116</v>
      </c>
      <c r="R109" s="5">
        <f t="shared" si="13"/>
        <v>18</v>
      </c>
      <c r="S109" s="6">
        <f t="shared" si="14"/>
        <v>0.14173228346456693</v>
      </c>
    </row>
    <row r="110" spans="1:19" ht="15" customHeight="1" x14ac:dyDescent="0.2">
      <c r="A110" s="227" t="s">
        <v>413</v>
      </c>
      <c r="B110" s="37" t="s">
        <v>132</v>
      </c>
      <c r="C110" s="43" t="s">
        <v>133</v>
      </c>
      <c r="D110" s="189"/>
      <c r="E110" s="189"/>
      <c r="F110" s="189"/>
      <c r="G110" s="189"/>
      <c r="H110" s="42" t="str">
        <f t="shared" si="15"/>
        <v/>
      </c>
      <c r="I110" s="244">
        <v>56</v>
      </c>
      <c r="J110" s="189">
        <v>51</v>
      </c>
      <c r="K110" s="189">
        <v>35</v>
      </c>
      <c r="L110" s="3">
        <f t="shared" si="9"/>
        <v>0.68627450980392157</v>
      </c>
      <c r="M110" s="189"/>
      <c r="N110" s="34"/>
      <c r="O110" s="51">
        <f t="shared" si="10"/>
        <v>0</v>
      </c>
      <c r="P110" s="4">
        <f t="shared" si="11"/>
        <v>56</v>
      </c>
      <c r="Q110" s="5">
        <f t="shared" si="12"/>
        <v>51</v>
      </c>
      <c r="R110" s="5" t="str">
        <f t="shared" si="13"/>
        <v/>
      </c>
      <c r="S110" s="6" t="str">
        <f t="shared" si="14"/>
        <v/>
      </c>
    </row>
    <row r="111" spans="1:19" ht="15" customHeight="1" x14ac:dyDescent="0.2">
      <c r="A111" s="227" t="s">
        <v>413</v>
      </c>
      <c r="B111" s="37" t="s">
        <v>135</v>
      </c>
      <c r="C111" s="43" t="s">
        <v>299</v>
      </c>
      <c r="D111" s="189"/>
      <c r="E111" s="189"/>
      <c r="F111" s="189"/>
      <c r="G111" s="189"/>
      <c r="H111" s="42" t="str">
        <f t="shared" si="15"/>
        <v/>
      </c>
      <c r="I111" s="244">
        <v>12889</v>
      </c>
      <c r="J111" s="189">
        <v>5809</v>
      </c>
      <c r="K111" s="189">
        <v>3066</v>
      </c>
      <c r="L111" s="3">
        <f t="shared" si="9"/>
        <v>0.52780168703735586</v>
      </c>
      <c r="M111" s="189">
        <v>3</v>
      </c>
      <c r="N111" s="189">
        <v>6111</v>
      </c>
      <c r="O111" s="51">
        <f t="shared" si="10"/>
        <v>0.47412522305842192</v>
      </c>
      <c r="P111" s="4">
        <f t="shared" si="11"/>
        <v>12889</v>
      </c>
      <c r="Q111" s="5">
        <f t="shared" si="12"/>
        <v>5812</v>
      </c>
      <c r="R111" s="5">
        <f t="shared" si="13"/>
        <v>6111</v>
      </c>
      <c r="S111" s="6">
        <f t="shared" si="14"/>
        <v>0.47412522305842192</v>
      </c>
    </row>
    <row r="112" spans="1:19" ht="15" customHeight="1" x14ac:dyDescent="0.2">
      <c r="A112" s="227" t="s">
        <v>413</v>
      </c>
      <c r="B112" s="37" t="s">
        <v>135</v>
      </c>
      <c r="C112" s="43" t="s">
        <v>136</v>
      </c>
      <c r="D112" s="189"/>
      <c r="E112" s="189"/>
      <c r="F112" s="189"/>
      <c r="G112" s="189"/>
      <c r="H112" s="42" t="str">
        <f t="shared" si="15"/>
        <v/>
      </c>
      <c r="I112" s="244">
        <v>567</v>
      </c>
      <c r="J112" s="189">
        <v>513</v>
      </c>
      <c r="K112" s="189">
        <v>483</v>
      </c>
      <c r="L112" s="3">
        <f t="shared" si="9"/>
        <v>0.94152046783625731</v>
      </c>
      <c r="M112" s="189">
        <v>15</v>
      </c>
      <c r="N112" s="189">
        <v>3</v>
      </c>
      <c r="O112" s="51">
        <f t="shared" si="10"/>
        <v>5.2910052910052907E-3</v>
      </c>
      <c r="P112" s="4">
        <f t="shared" si="11"/>
        <v>567</v>
      </c>
      <c r="Q112" s="5">
        <f t="shared" si="12"/>
        <v>528</v>
      </c>
      <c r="R112" s="5">
        <f t="shared" si="13"/>
        <v>3</v>
      </c>
      <c r="S112" s="6">
        <f t="shared" si="14"/>
        <v>5.2910052910052907E-3</v>
      </c>
    </row>
    <row r="113" spans="1:19" ht="15" customHeight="1" x14ac:dyDescent="0.2">
      <c r="A113" s="227" t="s">
        <v>413</v>
      </c>
      <c r="B113" s="37" t="s">
        <v>142</v>
      </c>
      <c r="C113" s="47" t="s">
        <v>144</v>
      </c>
      <c r="D113" s="189"/>
      <c r="E113" s="189"/>
      <c r="F113" s="189"/>
      <c r="G113" s="189"/>
      <c r="H113" s="42" t="str">
        <f t="shared" si="15"/>
        <v/>
      </c>
      <c r="I113" s="244">
        <v>9</v>
      </c>
      <c r="J113" s="189">
        <v>5</v>
      </c>
      <c r="K113" s="189">
        <v>3</v>
      </c>
      <c r="L113" s="3">
        <f t="shared" si="9"/>
        <v>0.6</v>
      </c>
      <c r="M113" s="189"/>
      <c r="N113" s="189">
        <v>3</v>
      </c>
      <c r="O113" s="51">
        <f t="shared" si="10"/>
        <v>0.33333333333333331</v>
      </c>
      <c r="P113" s="4">
        <f t="shared" si="11"/>
        <v>9</v>
      </c>
      <c r="Q113" s="5">
        <f t="shared" si="12"/>
        <v>5</v>
      </c>
      <c r="R113" s="5">
        <f t="shared" si="13"/>
        <v>3</v>
      </c>
      <c r="S113" s="6">
        <f t="shared" si="14"/>
        <v>0.33333333333333331</v>
      </c>
    </row>
    <row r="114" spans="1:19" ht="15" customHeight="1" x14ac:dyDescent="0.2">
      <c r="A114" s="227" t="s">
        <v>413</v>
      </c>
      <c r="B114" s="37" t="s">
        <v>149</v>
      </c>
      <c r="C114" s="43" t="s">
        <v>150</v>
      </c>
      <c r="D114" s="189">
        <v>11</v>
      </c>
      <c r="E114" s="189"/>
      <c r="F114" s="189"/>
      <c r="G114" s="189">
        <v>11</v>
      </c>
      <c r="H114" s="42">
        <f t="shared" si="15"/>
        <v>1</v>
      </c>
      <c r="I114" s="244">
        <v>3827</v>
      </c>
      <c r="J114" s="189">
        <v>1898</v>
      </c>
      <c r="K114" s="189">
        <v>1519</v>
      </c>
      <c r="L114" s="3">
        <f t="shared" si="9"/>
        <v>0.80031612223393045</v>
      </c>
      <c r="M114" s="189">
        <v>77</v>
      </c>
      <c r="N114" s="189">
        <v>1756</v>
      </c>
      <c r="O114" s="51">
        <f t="shared" si="10"/>
        <v>0.45884504834073686</v>
      </c>
      <c r="P114" s="4">
        <f t="shared" si="11"/>
        <v>3838</v>
      </c>
      <c r="Q114" s="5">
        <f t="shared" si="12"/>
        <v>1975</v>
      </c>
      <c r="R114" s="5">
        <f t="shared" si="13"/>
        <v>1767</v>
      </c>
      <c r="S114" s="6">
        <f t="shared" si="14"/>
        <v>0.46039603960396042</v>
      </c>
    </row>
    <row r="115" spans="1:19" ht="15" customHeight="1" x14ac:dyDescent="0.2">
      <c r="A115" s="227" t="s">
        <v>413</v>
      </c>
      <c r="B115" s="37" t="s">
        <v>155</v>
      </c>
      <c r="C115" s="43" t="s">
        <v>156</v>
      </c>
      <c r="D115" s="189"/>
      <c r="E115" s="189"/>
      <c r="F115" s="189"/>
      <c r="G115" s="189"/>
      <c r="H115" s="42" t="str">
        <f t="shared" si="15"/>
        <v/>
      </c>
      <c r="I115" s="244">
        <v>2813</v>
      </c>
      <c r="J115" s="189">
        <v>1177</v>
      </c>
      <c r="K115" s="189">
        <v>225</v>
      </c>
      <c r="L115" s="3">
        <f t="shared" si="9"/>
        <v>0.19116397621070519</v>
      </c>
      <c r="M115" s="189">
        <v>34</v>
      </c>
      <c r="N115" s="189">
        <v>1354</v>
      </c>
      <c r="O115" s="51">
        <f t="shared" si="10"/>
        <v>0.48133665126199787</v>
      </c>
      <c r="P115" s="4">
        <f t="shared" si="11"/>
        <v>2813</v>
      </c>
      <c r="Q115" s="5">
        <f t="shared" si="12"/>
        <v>1211</v>
      </c>
      <c r="R115" s="5">
        <f t="shared" si="13"/>
        <v>1354</v>
      </c>
      <c r="S115" s="6">
        <f t="shared" si="14"/>
        <v>0.48133665126199787</v>
      </c>
    </row>
    <row r="116" spans="1:19" ht="15" customHeight="1" x14ac:dyDescent="0.2">
      <c r="A116" s="227" t="s">
        <v>413</v>
      </c>
      <c r="B116" s="37" t="s">
        <v>158</v>
      </c>
      <c r="C116" s="47" t="s">
        <v>307</v>
      </c>
      <c r="D116" s="189"/>
      <c r="E116" s="189"/>
      <c r="F116" s="189"/>
      <c r="G116" s="189"/>
      <c r="H116" s="42" t="str">
        <f t="shared" si="15"/>
        <v/>
      </c>
      <c r="I116" s="244">
        <v>11</v>
      </c>
      <c r="J116" s="189">
        <v>8</v>
      </c>
      <c r="K116" s="189">
        <v>4</v>
      </c>
      <c r="L116" s="3">
        <f t="shared" si="9"/>
        <v>0.5</v>
      </c>
      <c r="M116" s="189"/>
      <c r="N116" s="189">
        <v>3</v>
      </c>
      <c r="O116" s="51">
        <f t="shared" si="10"/>
        <v>0.27272727272727271</v>
      </c>
      <c r="P116" s="4">
        <f t="shared" si="11"/>
        <v>11</v>
      </c>
      <c r="Q116" s="5">
        <f t="shared" si="12"/>
        <v>8</v>
      </c>
      <c r="R116" s="5">
        <f t="shared" si="13"/>
        <v>3</v>
      </c>
      <c r="S116" s="6">
        <f t="shared" si="14"/>
        <v>0.27272727272727271</v>
      </c>
    </row>
    <row r="117" spans="1:19" ht="15" customHeight="1" x14ac:dyDescent="0.2">
      <c r="A117" s="227" t="s">
        <v>413</v>
      </c>
      <c r="B117" s="37" t="s">
        <v>160</v>
      </c>
      <c r="C117" s="43" t="s">
        <v>161</v>
      </c>
      <c r="D117" s="189"/>
      <c r="E117" s="189"/>
      <c r="F117" s="189"/>
      <c r="G117" s="189"/>
      <c r="H117" s="42" t="str">
        <f t="shared" si="15"/>
        <v/>
      </c>
      <c r="I117" s="244">
        <v>107</v>
      </c>
      <c r="J117" s="189">
        <v>89</v>
      </c>
      <c r="K117" s="189">
        <v>58</v>
      </c>
      <c r="L117" s="3">
        <f t="shared" si="9"/>
        <v>0.651685393258427</v>
      </c>
      <c r="M117" s="189">
        <v>1</v>
      </c>
      <c r="N117" s="189">
        <v>11</v>
      </c>
      <c r="O117" s="51">
        <f t="shared" si="10"/>
        <v>0.10280373831775701</v>
      </c>
      <c r="P117" s="4">
        <f t="shared" si="11"/>
        <v>107</v>
      </c>
      <c r="Q117" s="5">
        <f t="shared" si="12"/>
        <v>90</v>
      </c>
      <c r="R117" s="5">
        <f t="shared" si="13"/>
        <v>11</v>
      </c>
      <c r="S117" s="6">
        <f t="shared" si="14"/>
        <v>0.10280373831775701</v>
      </c>
    </row>
    <row r="118" spans="1:19" ht="15" customHeight="1" x14ac:dyDescent="0.2">
      <c r="A118" s="227" t="s">
        <v>413</v>
      </c>
      <c r="B118" s="37" t="s">
        <v>162</v>
      </c>
      <c r="C118" s="43" t="s">
        <v>163</v>
      </c>
      <c r="D118" s="189"/>
      <c r="E118" s="189"/>
      <c r="F118" s="189"/>
      <c r="G118" s="189"/>
      <c r="H118" s="42" t="str">
        <f t="shared" si="15"/>
        <v/>
      </c>
      <c r="I118" s="244">
        <v>5882</v>
      </c>
      <c r="J118" s="189">
        <v>5261</v>
      </c>
      <c r="K118" s="189">
        <v>2322</v>
      </c>
      <c r="L118" s="3">
        <f t="shared" si="9"/>
        <v>0.44136095799277703</v>
      </c>
      <c r="M118" s="189">
        <v>3</v>
      </c>
      <c r="N118" s="189">
        <v>501</v>
      </c>
      <c r="O118" s="51">
        <f t="shared" si="10"/>
        <v>8.5175110506630403E-2</v>
      </c>
      <c r="P118" s="4">
        <f t="shared" si="11"/>
        <v>5882</v>
      </c>
      <c r="Q118" s="5">
        <f t="shared" si="12"/>
        <v>5264</v>
      </c>
      <c r="R118" s="5">
        <f t="shared" si="13"/>
        <v>501</v>
      </c>
      <c r="S118" s="6">
        <f t="shared" si="14"/>
        <v>8.5175110506630403E-2</v>
      </c>
    </row>
    <row r="119" spans="1:19" ht="15" customHeight="1" x14ac:dyDescent="0.2">
      <c r="A119" s="227" t="s">
        <v>413</v>
      </c>
      <c r="B119" s="37" t="s">
        <v>164</v>
      </c>
      <c r="C119" s="47" t="s">
        <v>251</v>
      </c>
      <c r="D119" s="189"/>
      <c r="E119" s="189"/>
      <c r="F119" s="189"/>
      <c r="G119" s="189"/>
      <c r="H119" s="42" t="str">
        <f t="shared" si="15"/>
        <v/>
      </c>
      <c r="I119" s="244">
        <v>10</v>
      </c>
      <c r="J119" s="189">
        <v>5</v>
      </c>
      <c r="K119" s="189">
        <v>1</v>
      </c>
      <c r="L119" s="3">
        <f t="shared" si="9"/>
        <v>0.2</v>
      </c>
      <c r="M119" s="189"/>
      <c r="N119" s="189">
        <v>3</v>
      </c>
      <c r="O119" s="51">
        <f t="shared" si="10"/>
        <v>0.3</v>
      </c>
      <c r="P119" s="4">
        <f t="shared" si="11"/>
        <v>10</v>
      </c>
      <c r="Q119" s="5">
        <f t="shared" si="12"/>
        <v>5</v>
      </c>
      <c r="R119" s="5">
        <f t="shared" si="13"/>
        <v>3</v>
      </c>
      <c r="S119" s="6">
        <f t="shared" si="14"/>
        <v>0.3</v>
      </c>
    </row>
    <row r="120" spans="1:19" ht="15" customHeight="1" x14ac:dyDescent="0.2">
      <c r="A120" s="227" t="s">
        <v>413</v>
      </c>
      <c r="B120" s="37" t="s">
        <v>165</v>
      </c>
      <c r="C120" s="47" t="s">
        <v>252</v>
      </c>
      <c r="D120" s="189"/>
      <c r="E120" s="189"/>
      <c r="F120" s="189"/>
      <c r="G120" s="189"/>
      <c r="H120" s="42" t="str">
        <f t="shared" si="15"/>
        <v/>
      </c>
      <c r="I120" s="244">
        <v>5</v>
      </c>
      <c r="J120" s="189">
        <v>5</v>
      </c>
      <c r="K120" s="34"/>
      <c r="L120" s="3">
        <f t="shared" si="9"/>
        <v>0</v>
      </c>
      <c r="M120" s="189"/>
      <c r="N120" s="34"/>
      <c r="O120" s="51">
        <f t="shared" si="10"/>
        <v>0</v>
      </c>
      <c r="P120" s="4">
        <f t="shared" si="11"/>
        <v>5</v>
      </c>
      <c r="Q120" s="5">
        <f t="shared" si="12"/>
        <v>5</v>
      </c>
      <c r="R120" s="5" t="str">
        <f t="shared" si="13"/>
        <v/>
      </c>
      <c r="S120" s="6" t="str">
        <f t="shared" si="14"/>
        <v/>
      </c>
    </row>
    <row r="121" spans="1:19" ht="15" customHeight="1" x14ac:dyDescent="0.2">
      <c r="A121" s="227" t="s">
        <v>413</v>
      </c>
      <c r="B121" s="37" t="s">
        <v>166</v>
      </c>
      <c r="C121" s="43" t="s">
        <v>167</v>
      </c>
      <c r="D121" s="189"/>
      <c r="E121" s="189"/>
      <c r="F121" s="189"/>
      <c r="G121" s="189"/>
      <c r="H121" s="42" t="str">
        <f t="shared" si="15"/>
        <v/>
      </c>
      <c r="I121" s="244">
        <v>1320</v>
      </c>
      <c r="J121" s="189">
        <v>1132</v>
      </c>
      <c r="K121" s="189">
        <v>742</v>
      </c>
      <c r="L121" s="3">
        <f t="shared" si="9"/>
        <v>0.65547703180212014</v>
      </c>
      <c r="M121" s="189">
        <v>5</v>
      </c>
      <c r="N121" s="189">
        <v>103</v>
      </c>
      <c r="O121" s="51">
        <f t="shared" si="10"/>
        <v>7.8030303030303033E-2</v>
      </c>
      <c r="P121" s="4">
        <f t="shared" si="11"/>
        <v>1320</v>
      </c>
      <c r="Q121" s="5">
        <f t="shared" si="12"/>
        <v>1137</v>
      </c>
      <c r="R121" s="5">
        <f t="shared" si="13"/>
        <v>103</v>
      </c>
      <c r="S121" s="6">
        <f t="shared" si="14"/>
        <v>7.8030303030303033E-2</v>
      </c>
    </row>
    <row r="122" spans="1:19" ht="15" customHeight="1" x14ac:dyDescent="0.2">
      <c r="A122" s="227" t="s">
        <v>413</v>
      </c>
      <c r="B122" s="37" t="s">
        <v>168</v>
      </c>
      <c r="C122" s="43" t="s">
        <v>169</v>
      </c>
      <c r="D122" s="189"/>
      <c r="E122" s="189"/>
      <c r="F122" s="189"/>
      <c r="G122" s="189"/>
      <c r="H122" s="42" t="str">
        <f t="shared" si="15"/>
        <v/>
      </c>
      <c r="I122" s="244">
        <v>85</v>
      </c>
      <c r="J122" s="189">
        <v>63</v>
      </c>
      <c r="K122" s="189">
        <v>31</v>
      </c>
      <c r="L122" s="3">
        <f t="shared" si="9"/>
        <v>0.49206349206349204</v>
      </c>
      <c r="M122" s="189">
        <v>1</v>
      </c>
      <c r="N122" s="189">
        <v>20</v>
      </c>
      <c r="O122" s="51">
        <f t="shared" si="10"/>
        <v>0.23529411764705882</v>
      </c>
      <c r="P122" s="4">
        <f t="shared" si="11"/>
        <v>85</v>
      </c>
      <c r="Q122" s="5">
        <f t="shared" si="12"/>
        <v>64</v>
      </c>
      <c r="R122" s="5">
        <f t="shared" si="13"/>
        <v>20</v>
      </c>
      <c r="S122" s="6">
        <f t="shared" si="14"/>
        <v>0.23529411764705882</v>
      </c>
    </row>
    <row r="123" spans="1:19" ht="26.25" customHeight="1" x14ac:dyDescent="0.2">
      <c r="A123" s="227" t="s">
        <v>413</v>
      </c>
      <c r="B123" s="37" t="s">
        <v>170</v>
      </c>
      <c r="C123" s="47" t="s">
        <v>172</v>
      </c>
      <c r="D123" s="189"/>
      <c r="E123" s="189"/>
      <c r="F123" s="189"/>
      <c r="G123" s="189"/>
      <c r="H123" s="42" t="str">
        <f t="shared" si="15"/>
        <v/>
      </c>
      <c r="I123" s="244">
        <v>13859</v>
      </c>
      <c r="J123" s="189">
        <v>13213</v>
      </c>
      <c r="K123" s="189">
        <v>7793</v>
      </c>
      <c r="L123" s="3">
        <f t="shared" si="9"/>
        <v>0.58979792628471961</v>
      </c>
      <c r="M123" s="189">
        <v>21</v>
      </c>
      <c r="N123" s="189">
        <v>465</v>
      </c>
      <c r="O123" s="51">
        <f t="shared" si="10"/>
        <v>3.3552204343747748E-2</v>
      </c>
      <c r="P123" s="4">
        <f t="shared" si="11"/>
        <v>13859</v>
      </c>
      <c r="Q123" s="5">
        <f t="shared" si="12"/>
        <v>13234</v>
      </c>
      <c r="R123" s="5">
        <f t="shared" si="13"/>
        <v>465</v>
      </c>
      <c r="S123" s="6">
        <f t="shared" si="14"/>
        <v>3.3552204343747748E-2</v>
      </c>
    </row>
    <row r="124" spans="1:19" ht="15" customHeight="1" x14ac:dyDescent="0.2">
      <c r="A124" s="227" t="s">
        <v>413</v>
      </c>
      <c r="B124" s="37" t="s">
        <v>174</v>
      </c>
      <c r="C124" s="43" t="s">
        <v>175</v>
      </c>
      <c r="D124" s="189">
        <v>5</v>
      </c>
      <c r="E124" s="189"/>
      <c r="F124" s="189"/>
      <c r="G124" s="189"/>
      <c r="H124" s="42">
        <f t="shared" si="15"/>
        <v>0</v>
      </c>
      <c r="I124" s="244">
        <v>9185</v>
      </c>
      <c r="J124" s="189">
        <v>7056</v>
      </c>
      <c r="K124" s="189">
        <v>1960</v>
      </c>
      <c r="L124" s="3">
        <f t="shared" si="9"/>
        <v>0.27777777777777779</v>
      </c>
      <c r="M124" s="189">
        <v>4</v>
      </c>
      <c r="N124" s="189">
        <v>1712</v>
      </c>
      <c r="O124" s="51">
        <f t="shared" si="10"/>
        <v>0.1863908546543277</v>
      </c>
      <c r="P124" s="4">
        <f t="shared" si="11"/>
        <v>9190</v>
      </c>
      <c r="Q124" s="5">
        <f t="shared" si="12"/>
        <v>7060</v>
      </c>
      <c r="R124" s="5">
        <f t="shared" si="13"/>
        <v>1712</v>
      </c>
      <c r="S124" s="6">
        <f t="shared" si="14"/>
        <v>0.18628944504896627</v>
      </c>
    </row>
    <row r="125" spans="1:19" ht="15" customHeight="1" x14ac:dyDescent="0.2">
      <c r="A125" s="227" t="s">
        <v>413</v>
      </c>
      <c r="B125" s="37" t="s">
        <v>176</v>
      </c>
      <c r="C125" s="43" t="s">
        <v>177</v>
      </c>
      <c r="D125" s="189"/>
      <c r="E125" s="189"/>
      <c r="F125" s="189"/>
      <c r="G125" s="189"/>
      <c r="H125" s="42" t="str">
        <f t="shared" si="15"/>
        <v/>
      </c>
      <c r="I125" s="244">
        <v>1834</v>
      </c>
      <c r="J125" s="189">
        <v>1509</v>
      </c>
      <c r="K125" s="189">
        <v>905</v>
      </c>
      <c r="L125" s="3">
        <f t="shared" si="9"/>
        <v>0.59973492379058979</v>
      </c>
      <c r="M125" s="189">
        <v>27</v>
      </c>
      <c r="N125" s="189">
        <v>255</v>
      </c>
      <c r="O125" s="51">
        <f t="shared" si="10"/>
        <v>0.1390403489640131</v>
      </c>
      <c r="P125" s="4">
        <f t="shared" si="11"/>
        <v>1834</v>
      </c>
      <c r="Q125" s="5">
        <f t="shared" si="12"/>
        <v>1536</v>
      </c>
      <c r="R125" s="5">
        <f t="shared" si="13"/>
        <v>255</v>
      </c>
      <c r="S125" s="6">
        <f t="shared" si="14"/>
        <v>0.1390403489640131</v>
      </c>
    </row>
    <row r="126" spans="1:19" ht="15" customHeight="1" x14ac:dyDescent="0.2">
      <c r="A126" s="227" t="s">
        <v>413</v>
      </c>
      <c r="B126" s="37" t="s">
        <v>178</v>
      </c>
      <c r="C126" s="43" t="s">
        <v>179</v>
      </c>
      <c r="D126" s="189">
        <v>2</v>
      </c>
      <c r="E126" s="189"/>
      <c r="F126" s="189"/>
      <c r="G126" s="189"/>
      <c r="H126" s="42">
        <f t="shared" si="15"/>
        <v>0</v>
      </c>
      <c r="I126" s="244">
        <v>3431</v>
      </c>
      <c r="J126" s="189">
        <v>1379</v>
      </c>
      <c r="K126" s="189">
        <v>468</v>
      </c>
      <c r="L126" s="3">
        <f t="shared" si="9"/>
        <v>0.33937635968092822</v>
      </c>
      <c r="M126" s="189"/>
      <c r="N126" s="189">
        <v>1890</v>
      </c>
      <c r="O126" s="51">
        <f t="shared" si="10"/>
        <v>0.55085980763625764</v>
      </c>
      <c r="P126" s="4">
        <f t="shared" si="11"/>
        <v>3433</v>
      </c>
      <c r="Q126" s="5">
        <f t="shared" si="12"/>
        <v>1379</v>
      </c>
      <c r="R126" s="5">
        <f t="shared" si="13"/>
        <v>1890</v>
      </c>
      <c r="S126" s="6">
        <f t="shared" si="14"/>
        <v>0.55053888727060885</v>
      </c>
    </row>
    <row r="127" spans="1:19" ht="15" customHeight="1" x14ac:dyDescent="0.2">
      <c r="A127" s="227" t="s">
        <v>413</v>
      </c>
      <c r="B127" s="37" t="s">
        <v>180</v>
      </c>
      <c r="C127" s="43" t="s">
        <v>537</v>
      </c>
      <c r="D127" s="189"/>
      <c r="E127" s="189"/>
      <c r="F127" s="189"/>
      <c r="G127" s="189"/>
      <c r="H127" s="42" t="str">
        <f t="shared" si="15"/>
        <v/>
      </c>
      <c r="I127" s="244">
        <v>53</v>
      </c>
      <c r="J127" s="189">
        <v>42</v>
      </c>
      <c r="K127" s="189">
        <v>35</v>
      </c>
      <c r="L127" s="3">
        <f t="shared" si="9"/>
        <v>0.83333333333333337</v>
      </c>
      <c r="M127" s="189"/>
      <c r="N127" s="189">
        <v>9</v>
      </c>
      <c r="O127" s="51">
        <f t="shared" si="10"/>
        <v>0.16981132075471697</v>
      </c>
      <c r="P127" s="4">
        <f t="shared" si="11"/>
        <v>53</v>
      </c>
      <c r="Q127" s="5">
        <f t="shared" si="12"/>
        <v>42</v>
      </c>
      <c r="R127" s="5">
        <f t="shared" si="13"/>
        <v>9</v>
      </c>
      <c r="S127" s="6">
        <f t="shared" si="14"/>
        <v>0.16981132075471697</v>
      </c>
    </row>
    <row r="128" spans="1:19" ht="15" customHeight="1" x14ac:dyDescent="0.2">
      <c r="A128" s="227" t="s">
        <v>413</v>
      </c>
      <c r="B128" s="37" t="s">
        <v>182</v>
      </c>
      <c r="C128" s="43" t="s">
        <v>182</v>
      </c>
      <c r="D128" s="189"/>
      <c r="E128" s="189"/>
      <c r="F128" s="189"/>
      <c r="G128" s="189"/>
      <c r="H128" s="42" t="str">
        <f t="shared" si="15"/>
        <v/>
      </c>
      <c r="I128" s="244">
        <v>915</v>
      </c>
      <c r="J128" s="189">
        <v>888</v>
      </c>
      <c r="K128" s="189">
        <v>347</v>
      </c>
      <c r="L128" s="3">
        <f t="shared" si="9"/>
        <v>0.39076576576576577</v>
      </c>
      <c r="M128" s="189"/>
      <c r="N128" s="189">
        <v>5</v>
      </c>
      <c r="O128" s="51">
        <f t="shared" si="10"/>
        <v>5.4644808743169399E-3</v>
      </c>
      <c r="P128" s="4">
        <f t="shared" si="11"/>
        <v>915</v>
      </c>
      <c r="Q128" s="5">
        <f t="shared" si="12"/>
        <v>888</v>
      </c>
      <c r="R128" s="5">
        <f t="shared" si="13"/>
        <v>5</v>
      </c>
      <c r="S128" s="6">
        <f t="shared" si="14"/>
        <v>5.4644808743169399E-3</v>
      </c>
    </row>
    <row r="129" spans="1:19" ht="15" customHeight="1" x14ac:dyDescent="0.2">
      <c r="A129" s="227" t="s">
        <v>413</v>
      </c>
      <c r="B129" s="37" t="s">
        <v>184</v>
      </c>
      <c r="C129" s="43" t="s">
        <v>185</v>
      </c>
      <c r="D129" s="189"/>
      <c r="E129" s="189"/>
      <c r="F129" s="189"/>
      <c r="G129" s="189"/>
      <c r="H129" s="42" t="str">
        <f t="shared" si="15"/>
        <v/>
      </c>
      <c r="I129" s="244">
        <v>1812</v>
      </c>
      <c r="J129" s="189">
        <v>1750</v>
      </c>
      <c r="K129" s="189">
        <v>1591</v>
      </c>
      <c r="L129" s="3">
        <f t="shared" si="9"/>
        <v>0.90914285714285714</v>
      </c>
      <c r="M129" s="189"/>
      <c r="N129" s="189">
        <v>39</v>
      </c>
      <c r="O129" s="51">
        <f t="shared" si="10"/>
        <v>2.1523178807947019E-2</v>
      </c>
      <c r="P129" s="4">
        <f t="shared" si="11"/>
        <v>1812</v>
      </c>
      <c r="Q129" s="5">
        <f t="shared" si="12"/>
        <v>1750</v>
      </c>
      <c r="R129" s="5">
        <f t="shared" si="13"/>
        <v>39</v>
      </c>
      <c r="S129" s="6">
        <f t="shared" si="14"/>
        <v>2.1523178807947019E-2</v>
      </c>
    </row>
    <row r="130" spans="1:19" ht="15" customHeight="1" x14ac:dyDescent="0.2">
      <c r="A130" s="227" t="s">
        <v>413</v>
      </c>
      <c r="B130" s="37" t="s">
        <v>184</v>
      </c>
      <c r="C130" s="43" t="s">
        <v>361</v>
      </c>
      <c r="D130" s="189"/>
      <c r="E130" s="189"/>
      <c r="F130" s="189"/>
      <c r="G130" s="189"/>
      <c r="H130" s="42" t="str">
        <f t="shared" si="15"/>
        <v/>
      </c>
      <c r="I130" s="244">
        <v>3745</v>
      </c>
      <c r="J130" s="189">
        <v>3512</v>
      </c>
      <c r="K130" s="189">
        <v>2009</v>
      </c>
      <c r="L130" s="3">
        <f t="shared" ref="L130:L193" si="16">IF(J130&lt;&gt;0,K130/J130,"")</f>
        <v>0.57203872437357628</v>
      </c>
      <c r="M130" s="189">
        <v>2</v>
      </c>
      <c r="N130" s="189">
        <v>173</v>
      </c>
      <c r="O130" s="51">
        <f t="shared" ref="O130:O193" si="17">IF(I130&lt;&gt;0,N130/I130,"")</f>
        <v>4.6194926568758343E-2</v>
      </c>
      <c r="P130" s="4">
        <f t="shared" ref="P130:P193" si="18">IF(SUM(D130,I130)&gt;0,SUM(D130,I130),"")</f>
        <v>3745</v>
      </c>
      <c r="Q130" s="5">
        <f t="shared" ref="Q130:Q193" si="19">IF(SUM(E130,J130, M130)&gt;0,SUM(E130,J130, M130),"")</f>
        <v>3514</v>
      </c>
      <c r="R130" s="5">
        <f t="shared" ref="R130:R193" si="20">IF(SUM(G130,N130)&gt;0,SUM(G130,N130),"")</f>
        <v>173</v>
      </c>
      <c r="S130" s="6">
        <f t="shared" ref="S130:S193" si="21">IFERROR(IF(P130&lt;&gt;0,R130/P130,""),"")</f>
        <v>4.6194926568758343E-2</v>
      </c>
    </row>
    <row r="131" spans="1:19" ht="15" customHeight="1" x14ac:dyDescent="0.2">
      <c r="A131" s="227" t="s">
        <v>413</v>
      </c>
      <c r="B131" s="37" t="s">
        <v>529</v>
      </c>
      <c r="C131" s="43" t="s">
        <v>120</v>
      </c>
      <c r="D131" s="189"/>
      <c r="E131" s="189"/>
      <c r="F131" s="189"/>
      <c r="G131" s="189"/>
      <c r="H131" s="42" t="str">
        <f t="shared" si="15"/>
        <v/>
      </c>
      <c r="I131" s="244">
        <v>126</v>
      </c>
      <c r="J131" s="189">
        <v>90</v>
      </c>
      <c r="K131" s="189">
        <v>21</v>
      </c>
      <c r="L131" s="3">
        <f t="shared" si="16"/>
        <v>0.23333333333333334</v>
      </c>
      <c r="M131" s="189"/>
      <c r="N131" s="189">
        <v>34</v>
      </c>
      <c r="O131" s="51">
        <f t="shared" si="17"/>
        <v>0.26984126984126983</v>
      </c>
      <c r="P131" s="4">
        <f t="shared" si="18"/>
        <v>126</v>
      </c>
      <c r="Q131" s="5">
        <f t="shared" si="19"/>
        <v>90</v>
      </c>
      <c r="R131" s="5">
        <f t="shared" si="20"/>
        <v>34</v>
      </c>
      <c r="S131" s="6">
        <f t="shared" si="21"/>
        <v>0.26984126984126983</v>
      </c>
    </row>
    <row r="132" spans="1:19" ht="15" customHeight="1" x14ac:dyDescent="0.2">
      <c r="A132" s="227" t="s">
        <v>413</v>
      </c>
      <c r="B132" s="37" t="s">
        <v>187</v>
      </c>
      <c r="C132" s="43" t="s">
        <v>188</v>
      </c>
      <c r="D132" s="189"/>
      <c r="E132" s="189"/>
      <c r="F132" s="189"/>
      <c r="G132" s="189"/>
      <c r="H132" s="42" t="str">
        <f t="shared" si="15"/>
        <v/>
      </c>
      <c r="I132" s="244">
        <v>63</v>
      </c>
      <c r="J132" s="189">
        <v>57</v>
      </c>
      <c r="K132" s="189">
        <v>13</v>
      </c>
      <c r="L132" s="3">
        <f t="shared" si="16"/>
        <v>0.22807017543859648</v>
      </c>
      <c r="M132" s="189">
        <v>1</v>
      </c>
      <c r="N132" s="189">
        <v>6</v>
      </c>
      <c r="O132" s="51">
        <f t="shared" si="17"/>
        <v>9.5238095238095233E-2</v>
      </c>
      <c r="P132" s="4">
        <f t="shared" si="18"/>
        <v>63</v>
      </c>
      <c r="Q132" s="5">
        <f t="shared" si="19"/>
        <v>58</v>
      </c>
      <c r="R132" s="5">
        <f t="shared" si="20"/>
        <v>6</v>
      </c>
      <c r="S132" s="6">
        <f t="shared" si="21"/>
        <v>9.5238095238095233E-2</v>
      </c>
    </row>
    <row r="133" spans="1:19" ht="15" customHeight="1" x14ac:dyDescent="0.2">
      <c r="A133" s="227" t="s">
        <v>413</v>
      </c>
      <c r="B133" s="37" t="s">
        <v>197</v>
      </c>
      <c r="C133" s="47" t="s">
        <v>255</v>
      </c>
      <c r="D133" s="189"/>
      <c r="E133" s="189"/>
      <c r="F133" s="189"/>
      <c r="G133" s="189"/>
      <c r="H133" s="42" t="str">
        <f t="shared" si="15"/>
        <v/>
      </c>
      <c r="I133" s="244">
        <v>6</v>
      </c>
      <c r="J133" s="189">
        <v>3</v>
      </c>
      <c r="K133" s="189">
        <v>1</v>
      </c>
      <c r="L133" s="3">
        <f t="shared" si="16"/>
        <v>0.33333333333333331</v>
      </c>
      <c r="M133" s="189"/>
      <c r="N133" s="34"/>
      <c r="O133" s="51">
        <f t="shared" si="17"/>
        <v>0</v>
      </c>
      <c r="P133" s="4">
        <f t="shared" si="18"/>
        <v>6</v>
      </c>
      <c r="Q133" s="5">
        <f t="shared" si="19"/>
        <v>3</v>
      </c>
      <c r="R133" s="5" t="str">
        <f t="shared" si="20"/>
        <v/>
      </c>
      <c r="S133" s="6" t="str">
        <f t="shared" si="21"/>
        <v/>
      </c>
    </row>
    <row r="134" spans="1:19" ht="15" customHeight="1" x14ac:dyDescent="0.2">
      <c r="A134" s="227" t="s">
        <v>413</v>
      </c>
      <c r="B134" s="37" t="s">
        <v>532</v>
      </c>
      <c r="C134" s="47" t="s">
        <v>198</v>
      </c>
      <c r="D134" s="189"/>
      <c r="E134" s="189"/>
      <c r="F134" s="189"/>
      <c r="G134" s="189"/>
      <c r="H134" s="42" t="str">
        <f t="shared" ref="H134:H197" si="22">IF(D134&lt;&gt;0,G134/D134,"")</f>
        <v/>
      </c>
      <c r="I134" s="244">
        <v>45</v>
      </c>
      <c r="J134" s="189">
        <v>38</v>
      </c>
      <c r="K134" s="189">
        <v>37</v>
      </c>
      <c r="L134" s="3">
        <f t="shared" si="16"/>
        <v>0.97368421052631582</v>
      </c>
      <c r="M134" s="189"/>
      <c r="N134" s="189">
        <v>1</v>
      </c>
      <c r="O134" s="51">
        <f t="shared" si="17"/>
        <v>2.2222222222222223E-2</v>
      </c>
      <c r="P134" s="4">
        <f t="shared" si="18"/>
        <v>45</v>
      </c>
      <c r="Q134" s="5">
        <f t="shared" si="19"/>
        <v>38</v>
      </c>
      <c r="R134" s="5">
        <f t="shared" si="20"/>
        <v>1</v>
      </c>
      <c r="S134" s="6">
        <f t="shared" si="21"/>
        <v>2.2222222222222223E-2</v>
      </c>
    </row>
    <row r="135" spans="1:19" ht="15" customHeight="1" x14ac:dyDescent="0.2">
      <c r="A135" s="227" t="s">
        <v>413</v>
      </c>
      <c r="B135" s="37" t="s">
        <v>518</v>
      </c>
      <c r="C135" s="43" t="s">
        <v>199</v>
      </c>
      <c r="D135" s="189"/>
      <c r="E135" s="189"/>
      <c r="F135" s="189"/>
      <c r="G135" s="189"/>
      <c r="H135" s="42" t="str">
        <f t="shared" si="22"/>
        <v/>
      </c>
      <c r="I135" s="244">
        <v>807</v>
      </c>
      <c r="J135" s="189">
        <v>715</v>
      </c>
      <c r="K135" s="189">
        <v>94</v>
      </c>
      <c r="L135" s="3">
        <f t="shared" si="16"/>
        <v>0.13146853146853146</v>
      </c>
      <c r="M135" s="189"/>
      <c r="N135" s="189">
        <v>56</v>
      </c>
      <c r="O135" s="51">
        <f t="shared" si="17"/>
        <v>6.9392812887236685E-2</v>
      </c>
      <c r="P135" s="4">
        <f t="shared" si="18"/>
        <v>807</v>
      </c>
      <c r="Q135" s="5">
        <f t="shared" si="19"/>
        <v>715</v>
      </c>
      <c r="R135" s="5">
        <f t="shared" si="20"/>
        <v>56</v>
      </c>
      <c r="S135" s="6">
        <f t="shared" si="21"/>
        <v>6.9392812887236685E-2</v>
      </c>
    </row>
    <row r="136" spans="1:19" ht="15" customHeight="1" x14ac:dyDescent="0.2">
      <c r="A136" s="227" t="s">
        <v>413</v>
      </c>
      <c r="B136" s="37" t="s">
        <v>200</v>
      </c>
      <c r="C136" s="43" t="s">
        <v>201</v>
      </c>
      <c r="D136" s="189"/>
      <c r="E136" s="189"/>
      <c r="F136" s="189"/>
      <c r="G136" s="189"/>
      <c r="H136" s="42" t="str">
        <f t="shared" si="22"/>
        <v/>
      </c>
      <c r="I136" s="244">
        <v>5938</v>
      </c>
      <c r="J136" s="189">
        <v>5369</v>
      </c>
      <c r="K136" s="189">
        <v>660</v>
      </c>
      <c r="L136" s="3">
        <f t="shared" si="16"/>
        <v>0.12292791953808903</v>
      </c>
      <c r="M136" s="189">
        <v>2</v>
      </c>
      <c r="N136" s="189">
        <v>513</v>
      </c>
      <c r="O136" s="51">
        <f t="shared" si="17"/>
        <v>8.6392724823172784E-2</v>
      </c>
      <c r="P136" s="4">
        <f t="shared" si="18"/>
        <v>5938</v>
      </c>
      <c r="Q136" s="5">
        <f t="shared" si="19"/>
        <v>5371</v>
      </c>
      <c r="R136" s="5">
        <f t="shared" si="20"/>
        <v>513</v>
      </c>
      <c r="S136" s="6">
        <f t="shared" si="21"/>
        <v>8.6392724823172784E-2</v>
      </c>
    </row>
    <row r="137" spans="1:19" ht="15" customHeight="1" x14ac:dyDescent="0.2">
      <c r="A137" s="227" t="s">
        <v>413</v>
      </c>
      <c r="B137" s="37" t="s">
        <v>204</v>
      </c>
      <c r="C137" s="43" t="s">
        <v>205</v>
      </c>
      <c r="D137" s="189"/>
      <c r="E137" s="189"/>
      <c r="F137" s="189"/>
      <c r="G137" s="189"/>
      <c r="H137" s="42" t="str">
        <f t="shared" si="22"/>
        <v/>
      </c>
      <c r="I137" s="244">
        <v>3655</v>
      </c>
      <c r="J137" s="189">
        <v>2442</v>
      </c>
      <c r="K137" s="189">
        <v>1113</v>
      </c>
      <c r="L137" s="3">
        <f t="shared" si="16"/>
        <v>0.4557739557739558</v>
      </c>
      <c r="M137" s="189">
        <v>32</v>
      </c>
      <c r="N137" s="189">
        <v>1113</v>
      </c>
      <c r="O137" s="51">
        <f t="shared" si="17"/>
        <v>0.3045143638850889</v>
      </c>
      <c r="P137" s="4">
        <f t="shared" si="18"/>
        <v>3655</v>
      </c>
      <c r="Q137" s="5">
        <f t="shared" si="19"/>
        <v>2474</v>
      </c>
      <c r="R137" s="5">
        <f t="shared" si="20"/>
        <v>1113</v>
      </c>
      <c r="S137" s="6">
        <f t="shared" si="21"/>
        <v>0.3045143638850889</v>
      </c>
    </row>
    <row r="138" spans="1:19" ht="15" customHeight="1" x14ac:dyDescent="0.2">
      <c r="A138" s="227" t="s">
        <v>413</v>
      </c>
      <c r="B138" s="37" t="s">
        <v>206</v>
      </c>
      <c r="C138" s="43" t="s">
        <v>207</v>
      </c>
      <c r="D138" s="189"/>
      <c r="E138" s="189"/>
      <c r="F138" s="189"/>
      <c r="G138" s="189"/>
      <c r="H138" s="42" t="str">
        <f t="shared" si="22"/>
        <v/>
      </c>
      <c r="I138" s="244">
        <v>1882</v>
      </c>
      <c r="J138" s="189">
        <v>1137</v>
      </c>
      <c r="K138" s="189">
        <v>336</v>
      </c>
      <c r="L138" s="3">
        <f t="shared" si="16"/>
        <v>0.29551451187335093</v>
      </c>
      <c r="M138" s="189">
        <v>1</v>
      </c>
      <c r="N138" s="189">
        <v>1097</v>
      </c>
      <c r="O138" s="51">
        <f t="shared" si="17"/>
        <v>0.5828905419766206</v>
      </c>
      <c r="P138" s="4">
        <f t="shared" si="18"/>
        <v>1882</v>
      </c>
      <c r="Q138" s="5">
        <f t="shared" si="19"/>
        <v>1138</v>
      </c>
      <c r="R138" s="5">
        <f t="shared" si="20"/>
        <v>1097</v>
      </c>
      <c r="S138" s="6">
        <f t="shared" si="21"/>
        <v>0.5828905419766206</v>
      </c>
    </row>
    <row r="139" spans="1:19" ht="15" customHeight="1" x14ac:dyDescent="0.2">
      <c r="A139" s="227" t="s">
        <v>413</v>
      </c>
      <c r="B139" s="37" t="s">
        <v>206</v>
      </c>
      <c r="C139" s="43" t="s">
        <v>208</v>
      </c>
      <c r="D139" s="189"/>
      <c r="E139" s="189"/>
      <c r="F139" s="189"/>
      <c r="G139" s="189"/>
      <c r="H139" s="42" t="str">
        <f t="shared" si="22"/>
        <v/>
      </c>
      <c r="I139" s="244">
        <v>8465</v>
      </c>
      <c r="J139" s="189">
        <v>6313</v>
      </c>
      <c r="K139" s="189">
        <v>3575</v>
      </c>
      <c r="L139" s="3">
        <f t="shared" si="16"/>
        <v>0.56629177886900051</v>
      </c>
      <c r="M139" s="189">
        <v>2</v>
      </c>
      <c r="N139" s="189">
        <v>1200</v>
      </c>
      <c r="O139" s="51">
        <f t="shared" si="17"/>
        <v>0.14176018901358536</v>
      </c>
      <c r="P139" s="4">
        <f t="shared" si="18"/>
        <v>8465</v>
      </c>
      <c r="Q139" s="5">
        <f t="shared" si="19"/>
        <v>6315</v>
      </c>
      <c r="R139" s="5">
        <f t="shared" si="20"/>
        <v>1200</v>
      </c>
      <c r="S139" s="6">
        <f t="shared" si="21"/>
        <v>0.14176018901358536</v>
      </c>
    </row>
    <row r="140" spans="1:19" ht="15" customHeight="1" x14ac:dyDescent="0.2">
      <c r="A140" s="227" t="s">
        <v>413</v>
      </c>
      <c r="B140" s="37" t="s">
        <v>209</v>
      </c>
      <c r="C140" s="43" t="s">
        <v>210</v>
      </c>
      <c r="D140" s="189"/>
      <c r="E140" s="189"/>
      <c r="F140" s="189"/>
      <c r="G140" s="189"/>
      <c r="H140" s="42" t="str">
        <f t="shared" si="22"/>
        <v/>
      </c>
      <c r="I140" s="244">
        <v>905</v>
      </c>
      <c r="J140" s="189">
        <v>736</v>
      </c>
      <c r="K140" s="189">
        <v>317</v>
      </c>
      <c r="L140" s="3">
        <f t="shared" si="16"/>
        <v>0.43070652173913043</v>
      </c>
      <c r="M140" s="189"/>
      <c r="N140" s="189">
        <v>114</v>
      </c>
      <c r="O140" s="51">
        <f t="shared" si="17"/>
        <v>0.12596685082872927</v>
      </c>
      <c r="P140" s="4">
        <f t="shared" si="18"/>
        <v>905</v>
      </c>
      <c r="Q140" s="5">
        <f t="shared" si="19"/>
        <v>736</v>
      </c>
      <c r="R140" s="5">
        <f t="shared" si="20"/>
        <v>114</v>
      </c>
      <c r="S140" s="6">
        <f t="shared" si="21"/>
        <v>0.12596685082872927</v>
      </c>
    </row>
    <row r="141" spans="1:19" ht="15" customHeight="1" x14ac:dyDescent="0.2">
      <c r="A141" s="227" t="s">
        <v>413</v>
      </c>
      <c r="B141" s="37" t="s">
        <v>211</v>
      </c>
      <c r="C141" s="43" t="s">
        <v>533</v>
      </c>
      <c r="D141" s="189"/>
      <c r="E141" s="189"/>
      <c r="F141" s="189"/>
      <c r="G141" s="189"/>
      <c r="H141" s="42" t="str">
        <f t="shared" si="22"/>
        <v/>
      </c>
      <c r="I141" s="244">
        <v>499</v>
      </c>
      <c r="J141" s="189">
        <v>434</v>
      </c>
      <c r="K141" s="189">
        <v>234</v>
      </c>
      <c r="L141" s="3">
        <f t="shared" si="16"/>
        <v>0.53917050691244239</v>
      </c>
      <c r="M141" s="189"/>
      <c r="N141" s="189">
        <v>38</v>
      </c>
      <c r="O141" s="51">
        <f t="shared" si="17"/>
        <v>7.6152304609218444E-2</v>
      </c>
      <c r="P141" s="4">
        <f t="shared" si="18"/>
        <v>499</v>
      </c>
      <c r="Q141" s="5">
        <f t="shared" si="19"/>
        <v>434</v>
      </c>
      <c r="R141" s="5">
        <f t="shared" si="20"/>
        <v>38</v>
      </c>
      <c r="S141" s="6">
        <f t="shared" si="21"/>
        <v>7.6152304609218444E-2</v>
      </c>
    </row>
    <row r="142" spans="1:19" ht="26.25" customHeight="1" x14ac:dyDescent="0.2">
      <c r="A142" s="227" t="s">
        <v>413</v>
      </c>
      <c r="B142" s="37" t="s">
        <v>214</v>
      </c>
      <c r="C142" s="43" t="s">
        <v>215</v>
      </c>
      <c r="D142" s="189"/>
      <c r="E142" s="189"/>
      <c r="F142" s="189"/>
      <c r="G142" s="189"/>
      <c r="H142" s="42" t="str">
        <f t="shared" si="22"/>
        <v/>
      </c>
      <c r="I142" s="244">
        <v>4372</v>
      </c>
      <c r="J142" s="189">
        <v>3363</v>
      </c>
      <c r="K142" s="189">
        <v>2747</v>
      </c>
      <c r="L142" s="3">
        <f t="shared" si="16"/>
        <v>0.81683021112102294</v>
      </c>
      <c r="M142" s="189">
        <v>1</v>
      </c>
      <c r="N142" s="189">
        <v>759</v>
      </c>
      <c r="O142" s="51">
        <f t="shared" si="17"/>
        <v>0.17360475754803292</v>
      </c>
      <c r="P142" s="4">
        <f t="shared" si="18"/>
        <v>4372</v>
      </c>
      <c r="Q142" s="5">
        <f t="shared" si="19"/>
        <v>3364</v>
      </c>
      <c r="R142" s="5">
        <f t="shared" si="20"/>
        <v>759</v>
      </c>
      <c r="S142" s="6">
        <f t="shared" si="21"/>
        <v>0.17360475754803292</v>
      </c>
    </row>
    <row r="143" spans="1:19" ht="15" customHeight="1" x14ac:dyDescent="0.2">
      <c r="A143" s="227" t="s">
        <v>413</v>
      </c>
      <c r="B143" s="37" t="s">
        <v>217</v>
      </c>
      <c r="C143" s="43" t="s">
        <v>219</v>
      </c>
      <c r="D143" s="189">
        <v>1</v>
      </c>
      <c r="E143" s="189"/>
      <c r="F143" s="189"/>
      <c r="G143" s="189"/>
      <c r="H143" s="42">
        <f t="shared" si="22"/>
        <v>0</v>
      </c>
      <c r="I143" s="244">
        <v>7128</v>
      </c>
      <c r="J143" s="189">
        <v>6138</v>
      </c>
      <c r="K143" s="189">
        <v>3949</v>
      </c>
      <c r="L143" s="3">
        <f t="shared" si="16"/>
        <v>0.64336917562724016</v>
      </c>
      <c r="M143" s="189">
        <v>4</v>
      </c>
      <c r="N143" s="189">
        <v>353</v>
      </c>
      <c r="O143" s="51">
        <f t="shared" si="17"/>
        <v>4.9523007856341186E-2</v>
      </c>
      <c r="P143" s="4">
        <f t="shared" si="18"/>
        <v>7129</v>
      </c>
      <c r="Q143" s="5">
        <f t="shared" si="19"/>
        <v>6142</v>
      </c>
      <c r="R143" s="5">
        <f t="shared" si="20"/>
        <v>353</v>
      </c>
      <c r="S143" s="6">
        <f t="shared" si="21"/>
        <v>4.9516061158647776E-2</v>
      </c>
    </row>
    <row r="144" spans="1:19" ht="15" customHeight="1" x14ac:dyDescent="0.2">
      <c r="A144" s="227" t="s">
        <v>413</v>
      </c>
      <c r="B144" s="37" t="s">
        <v>222</v>
      </c>
      <c r="C144" s="43" t="s">
        <v>368</v>
      </c>
      <c r="D144" s="189">
        <v>2</v>
      </c>
      <c r="E144" s="189">
        <v>1</v>
      </c>
      <c r="F144" s="189"/>
      <c r="G144" s="189"/>
      <c r="H144" s="42">
        <f t="shared" si="22"/>
        <v>0</v>
      </c>
      <c r="I144" s="244">
        <v>673</v>
      </c>
      <c r="J144" s="189">
        <v>581</v>
      </c>
      <c r="K144" s="189">
        <v>145</v>
      </c>
      <c r="L144" s="3">
        <f t="shared" si="16"/>
        <v>0.24956970740103271</v>
      </c>
      <c r="M144" s="189"/>
      <c r="N144" s="189">
        <v>2</v>
      </c>
      <c r="O144" s="51">
        <f t="shared" si="17"/>
        <v>2.9717682020802376E-3</v>
      </c>
      <c r="P144" s="4">
        <f t="shared" si="18"/>
        <v>675</v>
      </c>
      <c r="Q144" s="5">
        <f t="shared" si="19"/>
        <v>582</v>
      </c>
      <c r="R144" s="5">
        <f t="shared" si="20"/>
        <v>2</v>
      </c>
      <c r="S144" s="6">
        <f t="shared" si="21"/>
        <v>2.9629629629629628E-3</v>
      </c>
    </row>
    <row r="145" spans="1:19" ht="26.25" customHeight="1" x14ac:dyDescent="0.2">
      <c r="A145" s="227" t="s">
        <v>413</v>
      </c>
      <c r="B145" s="37" t="s">
        <v>222</v>
      </c>
      <c r="C145" s="43" t="s">
        <v>224</v>
      </c>
      <c r="D145" s="189"/>
      <c r="E145" s="189"/>
      <c r="F145" s="189"/>
      <c r="G145" s="189"/>
      <c r="H145" s="42" t="str">
        <f t="shared" si="22"/>
        <v/>
      </c>
      <c r="I145" s="244">
        <v>1238</v>
      </c>
      <c r="J145" s="189">
        <v>1211</v>
      </c>
      <c r="K145" s="189">
        <v>337</v>
      </c>
      <c r="L145" s="3">
        <f t="shared" si="16"/>
        <v>0.2782824112303881</v>
      </c>
      <c r="M145" s="189">
        <v>1</v>
      </c>
      <c r="N145" s="189">
        <v>1</v>
      </c>
      <c r="O145" s="51">
        <f t="shared" si="17"/>
        <v>8.0775444264943462E-4</v>
      </c>
      <c r="P145" s="4">
        <f t="shared" si="18"/>
        <v>1238</v>
      </c>
      <c r="Q145" s="5">
        <f t="shared" si="19"/>
        <v>1212</v>
      </c>
      <c r="R145" s="5">
        <f t="shared" si="20"/>
        <v>1</v>
      </c>
      <c r="S145" s="6">
        <f t="shared" si="21"/>
        <v>8.0775444264943462E-4</v>
      </c>
    </row>
    <row r="146" spans="1:19" ht="15" customHeight="1" x14ac:dyDescent="0.2">
      <c r="A146" s="227" t="s">
        <v>413</v>
      </c>
      <c r="B146" s="37" t="s">
        <v>222</v>
      </c>
      <c r="C146" s="43" t="s">
        <v>226</v>
      </c>
      <c r="D146" s="189"/>
      <c r="E146" s="189"/>
      <c r="F146" s="189"/>
      <c r="G146" s="189"/>
      <c r="H146" s="42" t="str">
        <f t="shared" si="22"/>
        <v/>
      </c>
      <c r="I146" s="244">
        <v>1852</v>
      </c>
      <c r="J146" s="189">
        <v>914</v>
      </c>
      <c r="K146" s="189">
        <v>343</v>
      </c>
      <c r="L146" s="3">
        <f t="shared" si="16"/>
        <v>0.37527352297592997</v>
      </c>
      <c r="M146" s="189"/>
      <c r="N146" s="189">
        <v>11</v>
      </c>
      <c r="O146" s="51">
        <f t="shared" si="17"/>
        <v>5.9395248380129592E-3</v>
      </c>
      <c r="P146" s="4">
        <f t="shared" si="18"/>
        <v>1852</v>
      </c>
      <c r="Q146" s="5">
        <f t="shared" si="19"/>
        <v>914</v>
      </c>
      <c r="R146" s="5">
        <f t="shared" si="20"/>
        <v>11</v>
      </c>
      <c r="S146" s="6">
        <f t="shared" si="21"/>
        <v>5.9395248380129592E-3</v>
      </c>
    </row>
    <row r="147" spans="1:19" ht="26.25" customHeight="1" x14ac:dyDescent="0.2">
      <c r="A147" s="227" t="s">
        <v>413</v>
      </c>
      <c r="B147" s="37" t="s">
        <v>222</v>
      </c>
      <c r="C147" s="43" t="s">
        <v>228</v>
      </c>
      <c r="D147" s="189">
        <v>1</v>
      </c>
      <c r="E147" s="189">
        <v>1</v>
      </c>
      <c r="F147" s="189">
        <v>1</v>
      </c>
      <c r="G147" s="189"/>
      <c r="H147" s="42">
        <f t="shared" si="22"/>
        <v>0</v>
      </c>
      <c r="I147" s="244">
        <v>859</v>
      </c>
      <c r="J147" s="189">
        <v>733</v>
      </c>
      <c r="K147" s="189">
        <v>621</v>
      </c>
      <c r="L147" s="3">
        <f t="shared" si="16"/>
        <v>0.84720327421555253</v>
      </c>
      <c r="M147" s="189">
        <v>1</v>
      </c>
      <c r="N147" s="189">
        <v>35</v>
      </c>
      <c r="O147" s="51">
        <f t="shared" si="17"/>
        <v>4.0745052386495922E-2</v>
      </c>
      <c r="P147" s="4">
        <f t="shared" si="18"/>
        <v>860</v>
      </c>
      <c r="Q147" s="5">
        <f t="shared" si="19"/>
        <v>735</v>
      </c>
      <c r="R147" s="5">
        <f t="shared" si="20"/>
        <v>35</v>
      </c>
      <c r="S147" s="6">
        <f t="shared" si="21"/>
        <v>4.0697674418604654E-2</v>
      </c>
    </row>
    <row r="148" spans="1:19" ht="15" customHeight="1" x14ac:dyDescent="0.2">
      <c r="A148" s="227" t="s">
        <v>413</v>
      </c>
      <c r="B148" s="37" t="s">
        <v>524</v>
      </c>
      <c r="C148" s="43" t="s">
        <v>233</v>
      </c>
      <c r="D148" s="189"/>
      <c r="E148" s="189"/>
      <c r="F148" s="189"/>
      <c r="G148" s="189"/>
      <c r="H148" s="42" t="str">
        <f t="shared" si="22"/>
        <v/>
      </c>
      <c r="I148" s="244">
        <v>2006</v>
      </c>
      <c r="J148" s="189">
        <v>1755</v>
      </c>
      <c r="K148" s="189">
        <v>985</v>
      </c>
      <c r="L148" s="3">
        <f t="shared" si="16"/>
        <v>0.56125356125356129</v>
      </c>
      <c r="M148" s="189">
        <v>17</v>
      </c>
      <c r="N148" s="189">
        <v>190</v>
      </c>
      <c r="O148" s="51">
        <f t="shared" si="17"/>
        <v>9.4715852442671986E-2</v>
      </c>
      <c r="P148" s="4">
        <f t="shared" si="18"/>
        <v>2006</v>
      </c>
      <c r="Q148" s="5">
        <f t="shared" si="19"/>
        <v>1772</v>
      </c>
      <c r="R148" s="5">
        <f t="shared" si="20"/>
        <v>190</v>
      </c>
      <c r="S148" s="6">
        <f t="shared" si="21"/>
        <v>9.4715852442671986E-2</v>
      </c>
    </row>
    <row r="149" spans="1:19" ht="15" customHeight="1" x14ac:dyDescent="0.2">
      <c r="A149" s="227" t="s">
        <v>439</v>
      </c>
      <c r="B149" s="37" t="s">
        <v>0</v>
      </c>
      <c r="C149" s="43" t="s">
        <v>1</v>
      </c>
      <c r="D149" s="189"/>
      <c r="E149" s="189"/>
      <c r="F149" s="189"/>
      <c r="G149" s="189"/>
      <c r="H149" s="42" t="str">
        <f t="shared" si="22"/>
        <v/>
      </c>
      <c r="I149" s="258">
        <v>108</v>
      </c>
      <c r="J149" s="253">
        <v>64</v>
      </c>
      <c r="K149" s="253">
        <v>26</v>
      </c>
      <c r="L149" s="3">
        <f t="shared" si="16"/>
        <v>0.40625</v>
      </c>
      <c r="M149" s="189">
        <v>41</v>
      </c>
      <c r="N149" s="253">
        <v>1</v>
      </c>
      <c r="O149" s="51">
        <f t="shared" si="17"/>
        <v>9.2592592592592587E-3</v>
      </c>
      <c r="P149" s="4">
        <f t="shared" si="18"/>
        <v>108</v>
      </c>
      <c r="Q149" s="5">
        <f t="shared" si="19"/>
        <v>105</v>
      </c>
      <c r="R149" s="5">
        <f t="shared" si="20"/>
        <v>1</v>
      </c>
      <c r="S149" s="6">
        <f t="shared" si="21"/>
        <v>9.2592592592592587E-3</v>
      </c>
    </row>
    <row r="150" spans="1:19" ht="15" customHeight="1" x14ac:dyDescent="0.2">
      <c r="A150" s="227" t="s">
        <v>439</v>
      </c>
      <c r="B150" s="37" t="s">
        <v>2</v>
      </c>
      <c r="C150" s="47" t="s">
        <v>3</v>
      </c>
      <c r="D150" s="189"/>
      <c r="E150" s="189"/>
      <c r="F150" s="189"/>
      <c r="G150" s="189"/>
      <c r="H150" s="42" t="str">
        <f t="shared" si="22"/>
        <v/>
      </c>
      <c r="I150" s="244">
        <v>16</v>
      </c>
      <c r="J150" s="189">
        <v>11</v>
      </c>
      <c r="K150" s="189">
        <v>5</v>
      </c>
      <c r="L150" s="3">
        <f t="shared" si="16"/>
        <v>0.45454545454545453</v>
      </c>
      <c r="M150" s="189">
        <v>1</v>
      </c>
      <c r="N150" s="189">
        <v>4</v>
      </c>
      <c r="O150" s="51">
        <f t="shared" si="17"/>
        <v>0.25</v>
      </c>
      <c r="P150" s="4">
        <f t="shared" si="18"/>
        <v>16</v>
      </c>
      <c r="Q150" s="5">
        <f t="shared" si="19"/>
        <v>12</v>
      </c>
      <c r="R150" s="5">
        <f t="shared" si="20"/>
        <v>4</v>
      </c>
      <c r="S150" s="6">
        <f t="shared" si="21"/>
        <v>0.25</v>
      </c>
    </row>
    <row r="151" spans="1:19" ht="15" customHeight="1" x14ac:dyDescent="0.2">
      <c r="A151" s="227" t="s">
        <v>439</v>
      </c>
      <c r="B151" s="37" t="s">
        <v>4</v>
      </c>
      <c r="C151" s="47" t="s">
        <v>5</v>
      </c>
      <c r="D151" s="189"/>
      <c r="E151" s="189"/>
      <c r="F151" s="189"/>
      <c r="G151" s="189"/>
      <c r="H151" s="42" t="str">
        <f t="shared" si="22"/>
        <v/>
      </c>
      <c r="I151" s="244">
        <v>996</v>
      </c>
      <c r="J151" s="189">
        <v>537</v>
      </c>
      <c r="K151" s="189">
        <v>168</v>
      </c>
      <c r="L151" s="3">
        <f t="shared" si="16"/>
        <v>0.31284916201117319</v>
      </c>
      <c r="M151" s="189"/>
      <c r="N151" s="189">
        <v>458</v>
      </c>
      <c r="O151" s="51">
        <f t="shared" si="17"/>
        <v>0.45983935742971888</v>
      </c>
      <c r="P151" s="4">
        <f t="shared" si="18"/>
        <v>996</v>
      </c>
      <c r="Q151" s="5">
        <f t="shared" si="19"/>
        <v>537</v>
      </c>
      <c r="R151" s="5">
        <f t="shared" si="20"/>
        <v>458</v>
      </c>
      <c r="S151" s="6">
        <f t="shared" si="21"/>
        <v>0.45983935742971888</v>
      </c>
    </row>
    <row r="152" spans="1:19" ht="15" customHeight="1" x14ac:dyDescent="0.2">
      <c r="A152" s="227" t="s">
        <v>439</v>
      </c>
      <c r="B152" s="37" t="s">
        <v>8</v>
      </c>
      <c r="C152" s="47" t="s">
        <v>9</v>
      </c>
      <c r="D152" s="189"/>
      <c r="E152" s="189"/>
      <c r="F152" s="189"/>
      <c r="G152" s="189"/>
      <c r="H152" s="42" t="str">
        <f t="shared" si="22"/>
        <v/>
      </c>
      <c r="I152" s="244">
        <v>2</v>
      </c>
      <c r="J152" s="189">
        <v>2</v>
      </c>
      <c r="K152" s="189">
        <v>2</v>
      </c>
      <c r="L152" s="3">
        <f t="shared" si="16"/>
        <v>1</v>
      </c>
      <c r="M152" s="189"/>
      <c r="N152" s="189"/>
      <c r="O152" s="51">
        <f t="shared" si="17"/>
        <v>0</v>
      </c>
      <c r="P152" s="4">
        <f t="shared" si="18"/>
        <v>2</v>
      </c>
      <c r="Q152" s="5">
        <f t="shared" si="19"/>
        <v>2</v>
      </c>
      <c r="R152" s="5" t="str">
        <f t="shared" si="20"/>
        <v/>
      </c>
      <c r="S152" s="6" t="str">
        <f t="shared" si="21"/>
        <v/>
      </c>
    </row>
    <row r="153" spans="1:19" ht="15" customHeight="1" x14ac:dyDescent="0.2">
      <c r="A153" s="227" t="s">
        <v>439</v>
      </c>
      <c r="B153" s="37" t="s">
        <v>316</v>
      </c>
      <c r="C153" s="47" t="s">
        <v>317</v>
      </c>
      <c r="D153" s="189"/>
      <c r="E153" s="189"/>
      <c r="F153" s="189"/>
      <c r="G153" s="189"/>
      <c r="H153" s="42" t="str">
        <f t="shared" si="22"/>
        <v/>
      </c>
      <c r="I153" s="244">
        <v>3167</v>
      </c>
      <c r="J153" s="189">
        <v>2635</v>
      </c>
      <c r="K153" s="189">
        <v>602</v>
      </c>
      <c r="L153" s="3">
        <f t="shared" si="16"/>
        <v>0.22846299810246679</v>
      </c>
      <c r="M153" s="189">
        <v>1</v>
      </c>
      <c r="N153" s="189">
        <v>531</v>
      </c>
      <c r="O153" s="51">
        <f t="shared" si="17"/>
        <v>0.16766656141458794</v>
      </c>
      <c r="P153" s="4">
        <f t="shared" si="18"/>
        <v>3167</v>
      </c>
      <c r="Q153" s="5">
        <f t="shared" si="19"/>
        <v>2636</v>
      </c>
      <c r="R153" s="5">
        <f t="shared" si="20"/>
        <v>531</v>
      </c>
      <c r="S153" s="6">
        <f t="shared" si="21"/>
        <v>0.16766656141458794</v>
      </c>
    </row>
    <row r="154" spans="1:19" ht="15" customHeight="1" x14ac:dyDescent="0.2">
      <c r="A154" s="227" t="s">
        <v>439</v>
      </c>
      <c r="B154" s="37" t="s">
        <v>10</v>
      </c>
      <c r="C154" s="47" t="s">
        <v>12</v>
      </c>
      <c r="D154" s="189"/>
      <c r="E154" s="189"/>
      <c r="F154" s="189"/>
      <c r="G154" s="189"/>
      <c r="H154" s="42" t="str">
        <f t="shared" si="22"/>
        <v/>
      </c>
      <c r="I154" s="244">
        <v>407</v>
      </c>
      <c r="J154" s="189">
        <v>404</v>
      </c>
      <c r="K154" s="189">
        <v>148</v>
      </c>
      <c r="L154" s="3">
        <f t="shared" si="16"/>
        <v>0.36633663366336633</v>
      </c>
      <c r="M154" s="189">
        <v>2</v>
      </c>
      <c r="N154" s="189">
        <v>1</v>
      </c>
      <c r="O154" s="51">
        <f t="shared" si="17"/>
        <v>2.4570024570024569E-3</v>
      </c>
      <c r="P154" s="4">
        <f t="shared" si="18"/>
        <v>407</v>
      </c>
      <c r="Q154" s="5">
        <f t="shared" si="19"/>
        <v>406</v>
      </c>
      <c r="R154" s="5">
        <f t="shared" si="20"/>
        <v>1</v>
      </c>
      <c r="S154" s="6">
        <f t="shared" si="21"/>
        <v>2.4570024570024569E-3</v>
      </c>
    </row>
    <row r="155" spans="1:19" ht="15" customHeight="1" x14ac:dyDescent="0.2">
      <c r="A155" s="227" t="s">
        <v>439</v>
      </c>
      <c r="B155" s="37" t="s">
        <v>13</v>
      </c>
      <c r="C155" s="47" t="s">
        <v>14</v>
      </c>
      <c r="D155" s="189"/>
      <c r="E155" s="189"/>
      <c r="F155" s="189"/>
      <c r="G155" s="189"/>
      <c r="H155" s="42" t="str">
        <f t="shared" si="22"/>
        <v/>
      </c>
      <c r="I155" s="244">
        <v>12</v>
      </c>
      <c r="J155" s="189">
        <v>8</v>
      </c>
      <c r="K155" s="189">
        <v>6</v>
      </c>
      <c r="L155" s="3">
        <f t="shared" si="16"/>
        <v>0.75</v>
      </c>
      <c r="M155" s="189">
        <v>4</v>
      </c>
      <c r="N155" s="189"/>
      <c r="O155" s="51">
        <f t="shared" si="17"/>
        <v>0</v>
      </c>
      <c r="P155" s="4">
        <f t="shared" si="18"/>
        <v>12</v>
      </c>
      <c r="Q155" s="5">
        <f t="shared" si="19"/>
        <v>12</v>
      </c>
      <c r="R155" s="5" t="str">
        <f t="shared" si="20"/>
        <v/>
      </c>
      <c r="S155" s="6" t="str">
        <f t="shared" si="21"/>
        <v/>
      </c>
    </row>
    <row r="156" spans="1:19" ht="15" customHeight="1" x14ac:dyDescent="0.2">
      <c r="A156" s="227" t="s">
        <v>439</v>
      </c>
      <c r="B156" s="37" t="s">
        <v>15</v>
      </c>
      <c r="C156" s="47" t="s">
        <v>16</v>
      </c>
      <c r="D156" s="189"/>
      <c r="E156" s="189"/>
      <c r="F156" s="189"/>
      <c r="G156" s="189"/>
      <c r="H156" s="42" t="str">
        <f t="shared" si="22"/>
        <v/>
      </c>
      <c r="I156" s="244">
        <v>4949</v>
      </c>
      <c r="J156" s="189">
        <v>4695</v>
      </c>
      <c r="K156" s="189">
        <v>564</v>
      </c>
      <c r="L156" s="3">
        <f t="shared" si="16"/>
        <v>0.12012779552715655</v>
      </c>
      <c r="M156" s="189"/>
      <c r="N156" s="189">
        <v>245</v>
      </c>
      <c r="O156" s="51">
        <f t="shared" si="17"/>
        <v>4.9504950495049507E-2</v>
      </c>
      <c r="P156" s="4">
        <f t="shared" si="18"/>
        <v>4949</v>
      </c>
      <c r="Q156" s="5">
        <f t="shared" si="19"/>
        <v>4695</v>
      </c>
      <c r="R156" s="5">
        <f t="shared" si="20"/>
        <v>245</v>
      </c>
      <c r="S156" s="6">
        <f t="shared" si="21"/>
        <v>4.9504950495049507E-2</v>
      </c>
    </row>
    <row r="157" spans="1:19" ht="15" customHeight="1" x14ac:dyDescent="0.2">
      <c r="A157" s="227" t="s">
        <v>439</v>
      </c>
      <c r="B157" s="37" t="s">
        <v>19</v>
      </c>
      <c r="C157" s="47" t="s">
        <v>20</v>
      </c>
      <c r="D157" s="189"/>
      <c r="E157" s="189"/>
      <c r="F157" s="189"/>
      <c r="G157" s="189"/>
      <c r="H157" s="42" t="str">
        <f t="shared" si="22"/>
        <v/>
      </c>
      <c r="I157" s="244">
        <v>12749</v>
      </c>
      <c r="J157" s="189">
        <v>12744</v>
      </c>
      <c r="K157" s="189">
        <v>6636</v>
      </c>
      <c r="L157" s="3">
        <f t="shared" si="16"/>
        <v>0.5207156308851224</v>
      </c>
      <c r="M157" s="189"/>
      <c r="N157" s="189">
        <v>5</v>
      </c>
      <c r="O157" s="51">
        <f t="shared" si="17"/>
        <v>3.9218762255863204E-4</v>
      </c>
      <c r="P157" s="4">
        <f t="shared" si="18"/>
        <v>12749</v>
      </c>
      <c r="Q157" s="5">
        <f t="shared" si="19"/>
        <v>12744</v>
      </c>
      <c r="R157" s="5">
        <f t="shared" si="20"/>
        <v>5</v>
      </c>
      <c r="S157" s="6">
        <f t="shared" si="21"/>
        <v>3.9218762255863204E-4</v>
      </c>
    </row>
    <row r="158" spans="1:19" ht="15" customHeight="1" x14ac:dyDescent="0.2">
      <c r="A158" s="227" t="s">
        <v>439</v>
      </c>
      <c r="B158" s="37" t="s">
        <v>21</v>
      </c>
      <c r="C158" s="47" t="s">
        <v>22</v>
      </c>
      <c r="D158" s="189"/>
      <c r="E158" s="189"/>
      <c r="F158" s="189"/>
      <c r="G158" s="189"/>
      <c r="H158" s="42" t="str">
        <f t="shared" si="22"/>
        <v/>
      </c>
      <c r="I158" s="244">
        <v>2</v>
      </c>
      <c r="J158" s="189">
        <v>2</v>
      </c>
      <c r="K158" s="189">
        <v>1</v>
      </c>
      <c r="L158" s="3">
        <f t="shared" si="16"/>
        <v>0.5</v>
      </c>
      <c r="M158" s="189"/>
      <c r="N158" s="189"/>
      <c r="O158" s="51">
        <f t="shared" si="17"/>
        <v>0</v>
      </c>
      <c r="P158" s="4">
        <f t="shared" si="18"/>
        <v>2</v>
      </c>
      <c r="Q158" s="5">
        <f t="shared" si="19"/>
        <v>2</v>
      </c>
      <c r="R158" s="5" t="str">
        <f t="shared" si="20"/>
        <v/>
      </c>
      <c r="S158" s="6" t="str">
        <f t="shared" si="21"/>
        <v/>
      </c>
    </row>
    <row r="159" spans="1:19" ht="26.25" customHeight="1" x14ac:dyDescent="0.2">
      <c r="A159" s="227" t="s">
        <v>439</v>
      </c>
      <c r="B159" s="37" t="s">
        <v>26</v>
      </c>
      <c r="C159" s="47" t="s">
        <v>27</v>
      </c>
      <c r="D159" s="189"/>
      <c r="E159" s="189"/>
      <c r="F159" s="189"/>
      <c r="G159" s="189"/>
      <c r="H159" s="42" t="str">
        <f t="shared" si="22"/>
        <v/>
      </c>
      <c r="I159" s="244">
        <v>105</v>
      </c>
      <c r="J159" s="189">
        <v>104</v>
      </c>
      <c r="K159" s="189">
        <v>30</v>
      </c>
      <c r="L159" s="3">
        <f t="shared" si="16"/>
        <v>0.28846153846153844</v>
      </c>
      <c r="M159" s="189">
        <v>1</v>
      </c>
      <c r="N159" s="189"/>
      <c r="O159" s="51">
        <f t="shared" si="17"/>
        <v>0</v>
      </c>
      <c r="P159" s="4">
        <f t="shared" si="18"/>
        <v>105</v>
      </c>
      <c r="Q159" s="5">
        <f t="shared" si="19"/>
        <v>105</v>
      </c>
      <c r="R159" s="5" t="str">
        <f t="shared" si="20"/>
        <v/>
      </c>
      <c r="S159" s="6" t="str">
        <f t="shared" si="21"/>
        <v/>
      </c>
    </row>
    <row r="160" spans="1:19" ht="15" customHeight="1" x14ac:dyDescent="0.2">
      <c r="A160" s="227" t="s">
        <v>439</v>
      </c>
      <c r="B160" s="37" t="s">
        <v>28</v>
      </c>
      <c r="C160" s="47" t="s">
        <v>29</v>
      </c>
      <c r="D160" s="189"/>
      <c r="E160" s="189"/>
      <c r="F160" s="189"/>
      <c r="G160" s="189"/>
      <c r="H160" s="42" t="str">
        <f t="shared" si="22"/>
        <v/>
      </c>
      <c r="I160" s="244">
        <v>4</v>
      </c>
      <c r="J160" s="189">
        <v>4</v>
      </c>
      <c r="K160" s="189"/>
      <c r="L160" s="3">
        <f t="shared" si="16"/>
        <v>0</v>
      </c>
      <c r="M160" s="189"/>
      <c r="N160" s="189"/>
      <c r="O160" s="51">
        <f t="shared" si="17"/>
        <v>0</v>
      </c>
      <c r="P160" s="4">
        <f t="shared" si="18"/>
        <v>4</v>
      </c>
      <c r="Q160" s="5">
        <f t="shared" si="19"/>
        <v>4</v>
      </c>
      <c r="R160" s="5" t="str">
        <f t="shared" si="20"/>
        <v/>
      </c>
      <c r="S160" s="6" t="str">
        <f t="shared" si="21"/>
        <v/>
      </c>
    </row>
    <row r="161" spans="1:19" ht="15" customHeight="1" x14ac:dyDescent="0.2">
      <c r="A161" s="227" t="s">
        <v>439</v>
      </c>
      <c r="B161" s="37" t="s">
        <v>28</v>
      </c>
      <c r="C161" s="47" t="s">
        <v>31</v>
      </c>
      <c r="D161" s="189"/>
      <c r="E161" s="189"/>
      <c r="F161" s="189"/>
      <c r="G161" s="189"/>
      <c r="H161" s="42" t="str">
        <f t="shared" si="22"/>
        <v/>
      </c>
      <c r="I161" s="244">
        <v>21</v>
      </c>
      <c r="J161" s="189">
        <v>19</v>
      </c>
      <c r="K161" s="189">
        <v>2</v>
      </c>
      <c r="L161" s="3">
        <f t="shared" si="16"/>
        <v>0.10526315789473684</v>
      </c>
      <c r="M161" s="189"/>
      <c r="N161" s="189">
        <v>2</v>
      </c>
      <c r="O161" s="51">
        <f t="shared" si="17"/>
        <v>9.5238095238095233E-2</v>
      </c>
      <c r="P161" s="4">
        <f t="shared" si="18"/>
        <v>21</v>
      </c>
      <c r="Q161" s="5">
        <f t="shared" si="19"/>
        <v>19</v>
      </c>
      <c r="R161" s="5">
        <f t="shared" si="20"/>
        <v>2</v>
      </c>
      <c r="S161" s="6">
        <f t="shared" si="21"/>
        <v>9.5238095238095233E-2</v>
      </c>
    </row>
    <row r="162" spans="1:19" ht="15" customHeight="1" x14ac:dyDescent="0.2">
      <c r="A162" s="227" t="s">
        <v>439</v>
      </c>
      <c r="B162" s="37" t="s">
        <v>32</v>
      </c>
      <c r="C162" s="47" t="s">
        <v>33</v>
      </c>
      <c r="D162" s="189"/>
      <c r="E162" s="189"/>
      <c r="F162" s="189"/>
      <c r="G162" s="189"/>
      <c r="H162" s="42" t="str">
        <f t="shared" si="22"/>
        <v/>
      </c>
      <c r="I162" s="244">
        <v>144</v>
      </c>
      <c r="J162" s="189">
        <v>135</v>
      </c>
      <c r="K162" s="189">
        <v>63</v>
      </c>
      <c r="L162" s="3">
        <f t="shared" si="16"/>
        <v>0.46666666666666667</v>
      </c>
      <c r="M162" s="189"/>
      <c r="N162" s="189">
        <v>9</v>
      </c>
      <c r="O162" s="51">
        <f t="shared" si="17"/>
        <v>6.25E-2</v>
      </c>
      <c r="P162" s="4">
        <f t="shared" si="18"/>
        <v>144</v>
      </c>
      <c r="Q162" s="5">
        <f t="shared" si="19"/>
        <v>135</v>
      </c>
      <c r="R162" s="5">
        <f t="shared" si="20"/>
        <v>9</v>
      </c>
      <c r="S162" s="6">
        <f t="shared" si="21"/>
        <v>6.25E-2</v>
      </c>
    </row>
    <row r="163" spans="1:19" ht="15" customHeight="1" x14ac:dyDescent="0.2">
      <c r="A163" s="227" t="s">
        <v>439</v>
      </c>
      <c r="B163" s="37" t="s">
        <v>35</v>
      </c>
      <c r="C163" s="47" t="s">
        <v>36</v>
      </c>
      <c r="D163" s="189"/>
      <c r="E163" s="189"/>
      <c r="F163" s="189"/>
      <c r="G163" s="189"/>
      <c r="H163" s="42" t="str">
        <f t="shared" si="22"/>
        <v/>
      </c>
      <c r="I163" s="244">
        <v>92</v>
      </c>
      <c r="J163" s="189">
        <v>92</v>
      </c>
      <c r="K163" s="189">
        <v>23</v>
      </c>
      <c r="L163" s="3">
        <f t="shared" si="16"/>
        <v>0.25</v>
      </c>
      <c r="M163" s="189"/>
      <c r="N163" s="189"/>
      <c r="O163" s="51">
        <f t="shared" si="17"/>
        <v>0</v>
      </c>
      <c r="P163" s="4">
        <f t="shared" si="18"/>
        <v>92</v>
      </c>
      <c r="Q163" s="5">
        <f t="shared" si="19"/>
        <v>92</v>
      </c>
      <c r="R163" s="5" t="str">
        <f t="shared" si="20"/>
        <v/>
      </c>
      <c r="S163" s="6" t="str">
        <f t="shared" si="21"/>
        <v/>
      </c>
    </row>
    <row r="164" spans="1:19" ht="15" customHeight="1" x14ac:dyDescent="0.2">
      <c r="A164" s="227" t="s">
        <v>439</v>
      </c>
      <c r="B164" s="37" t="s">
        <v>35</v>
      </c>
      <c r="C164" s="47" t="s">
        <v>37</v>
      </c>
      <c r="D164" s="189"/>
      <c r="E164" s="189"/>
      <c r="F164" s="189"/>
      <c r="G164" s="189"/>
      <c r="H164" s="42" t="str">
        <f t="shared" si="22"/>
        <v/>
      </c>
      <c r="I164" s="244">
        <v>392</v>
      </c>
      <c r="J164" s="189">
        <v>391</v>
      </c>
      <c r="K164" s="189">
        <v>52</v>
      </c>
      <c r="L164" s="3">
        <f t="shared" si="16"/>
        <v>0.13299232736572891</v>
      </c>
      <c r="M164" s="189"/>
      <c r="N164" s="189">
        <v>1</v>
      </c>
      <c r="O164" s="51">
        <f t="shared" si="17"/>
        <v>2.5510204081632651E-3</v>
      </c>
      <c r="P164" s="4">
        <f t="shared" si="18"/>
        <v>392</v>
      </c>
      <c r="Q164" s="5">
        <f t="shared" si="19"/>
        <v>391</v>
      </c>
      <c r="R164" s="5">
        <f t="shared" si="20"/>
        <v>1</v>
      </c>
      <c r="S164" s="6">
        <f t="shared" si="21"/>
        <v>2.5510204081632651E-3</v>
      </c>
    </row>
    <row r="165" spans="1:19" ht="26.25" customHeight="1" x14ac:dyDescent="0.2">
      <c r="A165" s="227" t="s">
        <v>439</v>
      </c>
      <c r="B165" s="37" t="s">
        <v>40</v>
      </c>
      <c r="C165" s="47" t="s">
        <v>41</v>
      </c>
      <c r="D165" s="189"/>
      <c r="E165" s="189"/>
      <c r="F165" s="189"/>
      <c r="G165" s="189"/>
      <c r="H165" s="42" t="str">
        <f t="shared" si="22"/>
        <v/>
      </c>
      <c r="I165" s="244">
        <v>6</v>
      </c>
      <c r="J165" s="189">
        <v>6</v>
      </c>
      <c r="K165" s="189">
        <v>1</v>
      </c>
      <c r="L165" s="3">
        <f t="shared" si="16"/>
        <v>0.16666666666666666</v>
      </c>
      <c r="M165" s="189"/>
      <c r="N165" s="189"/>
      <c r="O165" s="51">
        <f t="shared" si="17"/>
        <v>0</v>
      </c>
      <c r="P165" s="4">
        <f t="shared" si="18"/>
        <v>6</v>
      </c>
      <c r="Q165" s="5">
        <f t="shared" si="19"/>
        <v>6</v>
      </c>
      <c r="R165" s="5" t="str">
        <f t="shared" si="20"/>
        <v/>
      </c>
      <c r="S165" s="6" t="str">
        <f t="shared" si="21"/>
        <v/>
      </c>
    </row>
    <row r="166" spans="1:19" ht="15" customHeight="1" x14ac:dyDescent="0.2">
      <c r="A166" s="227" t="s">
        <v>439</v>
      </c>
      <c r="B166" s="37" t="s">
        <v>42</v>
      </c>
      <c r="C166" s="47" t="s">
        <v>43</v>
      </c>
      <c r="D166" s="189"/>
      <c r="E166" s="189"/>
      <c r="F166" s="189"/>
      <c r="G166" s="189"/>
      <c r="H166" s="42" t="str">
        <f t="shared" si="22"/>
        <v/>
      </c>
      <c r="I166" s="244">
        <v>67330</v>
      </c>
      <c r="J166" s="189">
        <v>65229</v>
      </c>
      <c r="K166" s="189">
        <v>6063</v>
      </c>
      <c r="L166" s="3">
        <f t="shared" si="16"/>
        <v>9.294945499701053E-2</v>
      </c>
      <c r="M166" s="189"/>
      <c r="N166" s="189">
        <v>2099</v>
      </c>
      <c r="O166" s="51">
        <f t="shared" si="17"/>
        <v>3.1174810634189812E-2</v>
      </c>
      <c r="P166" s="4">
        <f t="shared" si="18"/>
        <v>67330</v>
      </c>
      <c r="Q166" s="5">
        <f t="shared" si="19"/>
        <v>65229</v>
      </c>
      <c r="R166" s="5">
        <f t="shared" si="20"/>
        <v>2099</v>
      </c>
      <c r="S166" s="6">
        <f t="shared" si="21"/>
        <v>3.1174810634189812E-2</v>
      </c>
    </row>
    <row r="167" spans="1:19" ht="15" customHeight="1" x14ac:dyDescent="0.2">
      <c r="A167" s="227" t="s">
        <v>439</v>
      </c>
      <c r="B167" s="37" t="s">
        <v>42</v>
      </c>
      <c r="C167" s="47" t="s">
        <v>333</v>
      </c>
      <c r="D167" s="189"/>
      <c r="E167" s="189"/>
      <c r="F167" s="189"/>
      <c r="G167" s="189"/>
      <c r="H167" s="42" t="str">
        <f t="shared" si="22"/>
        <v/>
      </c>
      <c r="I167" s="244">
        <v>19268</v>
      </c>
      <c r="J167" s="189">
        <v>18941</v>
      </c>
      <c r="K167" s="189">
        <v>1403</v>
      </c>
      <c r="L167" s="3">
        <f t="shared" si="16"/>
        <v>7.4072118684335567E-2</v>
      </c>
      <c r="M167" s="189">
        <v>1</v>
      </c>
      <c r="N167" s="189">
        <v>326</v>
      </c>
      <c r="O167" s="51">
        <f t="shared" si="17"/>
        <v>1.6919244342952045E-2</v>
      </c>
      <c r="P167" s="4">
        <f t="shared" si="18"/>
        <v>19268</v>
      </c>
      <c r="Q167" s="5">
        <f t="shared" si="19"/>
        <v>18942</v>
      </c>
      <c r="R167" s="5">
        <f t="shared" si="20"/>
        <v>326</v>
      </c>
      <c r="S167" s="6">
        <f t="shared" si="21"/>
        <v>1.6919244342952045E-2</v>
      </c>
    </row>
    <row r="168" spans="1:19" ht="15" customHeight="1" x14ac:dyDescent="0.2">
      <c r="A168" s="227" t="s">
        <v>439</v>
      </c>
      <c r="B168" s="37" t="s">
        <v>42</v>
      </c>
      <c r="C168" s="47" t="s">
        <v>46</v>
      </c>
      <c r="D168" s="189"/>
      <c r="E168" s="189"/>
      <c r="F168" s="189"/>
      <c r="G168" s="189"/>
      <c r="H168" s="42" t="str">
        <f t="shared" si="22"/>
        <v/>
      </c>
      <c r="I168" s="244">
        <v>35634</v>
      </c>
      <c r="J168" s="189">
        <v>34715</v>
      </c>
      <c r="K168" s="189">
        <v>2449</v>
      </c>
      <c r="L168" s="3">
        <f t="shared" si="16"/>
        <v>7.0545873541696669E-2</v>
      </c>
      <c r="M168" s="189">
        <v>6</v>
      </c>
      <c r="N168" s="189">
        <v>913</v>
      </c>
      <c r="O168" s="51">
        <f t="shared" si="17"/>
        <v>2.56215973508447E-2</v>
      </c>
      <c r="P168" s="4">
        <f t="shared" si="18"/>
        <v>35634</v>
      </c>
      <c r="Q168" s="5">
        <f t="shared" si="19"/>
        <v>34721</v>
      </c>
      <c r="R168" s="5">
        <f t="shared" si="20"/>
        <v>913</v>
      </c>
      <c r="S168" s="6">
        <f t="shared" si="21"/>
        <v>2.56215973508447E-2</v>
      </c>
    </row>
    <row r="169" spans="1:19" ht="15" customHeight="1" x14ac:dyDescent="0.2">
      <c r="A169" s="227" t="s">
        <v>439</v>
      </c>
      <c r="B169" s="37" t="s">
        <v>47</v>
      </c>
      <c r="C169" s="47" t="s">
        <v>48</v>
      </c>
      <c r="D169" s="189"/>
      <c r="E169" s="189"/>
      <c r="F169" s="189"/>
      <c r="G169" s="189"/>
      <c r="H169" s="42" t="str">
        <f t="shared" si="22"/>
        <v/>
      </c>
      <c r="I169" s="244">
        <v>5</v>
      </c>
      <c r="J169" s="189">
        <v>5</v>
      </c>
      <c r="K169" s="189">
        <v>3</v>
      </c>
      <c r="L169" s="3">
        <f t="shared" si="16"/>
        <v>0.6</v>
      </c>
      <c r="M169" s="189"/>
      <c r="N169" s="189"/>
      <c r="O169" s="51">
        <f t="shared" si="17"/>
        <v>0</v>
      </c>
      <c r="P169" s="4">
        <f t="shared" si="18"/>
        <v>5</v>
      </c>
      <c r="Q169" s="5">
        <f t="shared" si="19"/>
        <v>5</v>
      </c>
      <c r="R169" s="5" t="str">
        <f t="shared" si="20"/>
        <v/>
      </c>
      <c r="S169" s="6" t="str">
        <f t="shared" si="21"/>
        <v/>
      </c>
    </row>
    <row r="170" spans="1:19" ht="15" customHeight="1" x14ac:dyDescent="0.2">
      <c r="A170" s="227" t="s">
        <v>439</v>
      </c>
      <c r="B170" s="37" t="s">
        <v>53</v>
      </c>
      <c r="C170" s="47" t="s">
        <v>54</v>
      </c>
      <c r="D170" s="189"/>
      <c r="E170" s="189"/>
      <c r="F170" s="189"/>
      <c r="G170" s="189"/>
      <c r="H170" s="42" t="str">
        <f t="shared" si="22"/>
        <v/>
      </c>
      <c r="I170" s="244">
        <v>64</v>
      </c>
      <c r="J170" s="189">
        <v>63</v>
      </c>
      <c r="K170" s="189">
        <v>37</v>
      </c>
      <c r="L170" s="3">
        <f t="shared" si="16"/>
        <v>0.58730158730158732</v>
      </c>
      <c r="M170" s="189"/>
      <c r="N170" s="189">
        <v>1</v>
      </c>
      <c r="O170" s="51">
        <f t="shared" si="17"/>
        <v>1.5625E-2</v>
      </c>
      <c r="P170" s="4">
        <f t="shared" si="18"/>
        <v>64</v>
      </c>
      <c r="Q170" s="5">
        <f t="shared" si="19"/>
        <v>63</v>
      </c>
      <c r="R170" s="5">
        <f t="shared" si="20"/>
        <v>1</v>
      </c>
      <c r="S170" s="6">
        <f t="shared" si="21"/>
        <v>1.5625E-2</v>
      </c>
    </row>
    <row r="171" spans="1:19" ht="15" customHeight="1" x14ac:dyDescent="0.2">
      <c r="A171" s="227" t="s">
        <v>439</v>
      </c>
      <c r="B171" s="37" t="s">
        <v>55</v>
      </c>
      <c r="C171" s="47" t="s">
        <v>56</v>
      </c>
      <c r="D171" s="189"/>
      <c r="E171" s="189"/>
      <c r="F171" s="189"/>
      <c r="G171" s="189"/>
      <c r="H171" s="42" t="str">
        <f t="shared" si="22"/>
        <v/>
      </c>
      <c r="I171" s="244">
        <v>415</v>
      </c>
      <c r="J171" s="189">
        <v>336</v>
      </c>
      <c r="K171" s="189">
        <v>38</v>
      </c>
      <c r="L171" s="3">
        <f t="shared" si="16"/>
        <v>0.1130952380952381</v>
      </c>
      <c r="M171" s="189"/>
      <c r="N171" s="189">
        <v>79</v>
      </c>
      <c r="O171" s="51">
        <f t="shared" si="17"/>
        <v>0.19036144578313252</v>
      </c>
      <c r="P171" s="4">
        <f t="shared" si="18"/>
        <v>415</v>
      </c>
      <c r="Q171" s="5">
        <f t="shared" si="19"/>
        <v>336</v>
      </c>
      <c r="R171" s="5">
        <f t="shared" si="20"/>
        <v>79</v>
      </c>
      <c r="S171" s="6">
        <f t="shared" si="21"/>
        <v>0.19036144578313252</v>
      </c>
    </row>
    <row r="172" spans="1:19" ht="15" customHeight="1" x14ac:dyDescent="0.2">
      <c r="A172" s="227" t="s">
        <v>439</v>
      </c>
      <c r="B172" s="37" t="s">
        <v>65</v>
      </c>
      <c r="C172" s="47" t="s">
        <v>66</v>
      </c>
      <c r="D172" s="189"/>
      <c r="E172" s="189"/>
      <c r="F172" s="189"/>
      <c r="G172" s="189"/>
      <c r="H172" s="42" t="str">
        <f t="shared" si="22"/>
        <v/>
      </c>
      <c r="I172" s="244">
        <v>2713</v>
      </c>
      <c r="J172" s="189">
        <v>2015</v>
      </c>
      <c r="K172" s="189">
        <v>433</v>
      </c>
      <c r="L172" s="3">
        <f t="shared" si="16"/>
        <v>0.21488833746898264</v>
      </c>
      <c r="M172" s="189">
        <v>3</v>
      </c>
      <c r="N172" s="189">
        <v>693</v>
      </c>
      <c r="O172" s="51">
        <f t="shared" si="17"/>
        <v>0.25543678584592699</v>
      </c>
      <c r="P172" s="4">
        <f t="shared" si="18"/>
        <v>2713</v>
      </c>
      <c r="Q172" s="5">
        <f t="shared" si="19"/>
        <v>2018</v>
      </c>
      <c r="R172" s="5">
        <f t="shared" si="20"/>
        <v>693</v>
      </c>
      <c r="S172" s="6">
        <f t="shared" si="21"/>
        <v>0.25543678584592699</v>
      </c>
    </row>
    <row r="173" spans="1:19" ht="15" customHeight="1" x14ac:dyDescent="0.2">
      <c r="A173" s="227" t="s">
        <v>439</v>
      </c>
      <c r="B173" s="37" t="s">
        <v>69</v>
      </c>
      <c r="C173" s="47" t="s">
        <v>70</v>
      </c>
      <c r="D173" s="189"/>
      <c r="E173" s="189"/>
      <c r="F173" s="189"/>
      <c r="G173" s="189"/>
      <c r="H173" s="42" t="str">
        <f t="shared" si="22"/>
        <v/>
      </c>
      <c r="I173" s="244">
        <v>236</v>
      </c>
      <c r="J173" s="189">
        <v>132</v>
      </c>
      <c r="K173" s="189">
        <v>22</v>
      </c>
      <c r="L173" s="3">
        <f t="shared" si="16"/>
        <v>0.16666666666666666</v>
      </c>
      <c r="M173" s="189">
        <v>1</v>
      </c>
      <c r="N173" s="189">
        <v>103</v>
      </c>
      <c r="O173" s="51">
        <f t="shared" si="17"/>
        <v>0.4364406779661017</v>
      </c>
      <c r="P173" s="4">
        <f t="shared" si="18"/>
        <v>236</v>
      </c>
      <c r="Q173" s="5">
        <f t="shared" si="19"/>
        <v>133</v>
      </c>
      <c r="R173" s="5">
        <f t="shared" si="20"/>
        <v>103</v>
      </c>
      <c r="S173" s="6">
        <f t="shared" si="21"/>
        <v>0.4364406779661017</v>
      </c>
    </row>
    <row r="174" spans="1:19" ht="26.25" customHeight="1" x14ac:dyDescent="0.2">
      <c r="A174" s="227" t="s">
        <v>439</v>
      </c>
      <c r="B174" s="37" t="s">
        <v>76</v>
      </c>
      <c r="C174" s="47" t="s">
        <v>77</v>
      </c>
      <c r="D174" s="189"/>
      <c r="E174" s="189"/>
      <c r="F174" s="189"/>
      <c r="G174" s="189"/>
      <c r="H174" s="42" t="str">
        <f t="shared" si="22"/>
        <v/>
      </c>
      <c r="I174" s="244">
        <v>274</v>
      </c>
      <c r="J174" s="189">
        <v>213</v>
      </c>
      <c r="K174" s="189">
        <v>20</v>
      </c>
      <c r="L174" s="3">
        <f t="shared" si="16"/>
        <v>9.3896713615023469E-2</v>
      </c>
      <c r="M174" s="189">
        <v>1</v>
      </c>
      <c r="N174" s="189">
        <v>60</v>
      </c>
      <c r="O174" s="51">
        <f t="shared" si="17"/>
        <v>0.21897810218978103</v>
      </c>
      <c r="P174" s="4">
        <f t="shared" si="18"/>
        <v>274</v>
      </c>
      <c r="Q174" s="5">
        <f t="shared" si="19"/>
        <v>214</v>
      </c>
      <c r="R174" s="5">
        <f t="shared" si="20"/>
        <v>60</v>
      </c>
      <c r="S174" s="6">
        <f t="shared" si="21"/>
        <v>0.21897810218978103</v>
      </c>
    </row>
    <row r="175" spans="1:19" ht="15" customHeight="1" x14ac:dyDescent="0.2">
      <c r="A175" s="227" t="s">
        <v>439</v>
      </c>
      <c r="B175" s="37" t="s">
        <v>78</v>
      </c>
      <c r="C175" s="47" t="s">
        <v>79</v>
      </c>
      <c r="D175" s="189"/>
      <c r="E175" s="189"/>
      <c r="F175" s="189"/>
      <c r="G175" s="189"/>
      <c r="H175" s="42" t="str">
        <f t="shared" si="22"/>
        <v/>
      </c>
      <c r="I175" s="244">
        <v>11</v>
      </c>
      <c r="J175" s="189">
        <v>2</v>
      </c>
      <c r="K175" s="189">
        <v>2</v>
      </c>
      <c r="L175" s="3">
        <f t="shared" si="16"/>
        <v>1</v>
      </c>
      <c r="M175" s="189">
        <v>9</v>
      </c>
      <c r="N175" s="189"/>
      <c r="O175" s="51">
        <f t="shared" si="17"/>
        <v>0</v>
      </c>
      <c r="P175" s="4">
        <f t="shared" si="18"/>
        <v>11</v>
      </c>
      <c r="Q175" s="5">
        <f t="shared" si="19"/>
        <v>11</v>
      </c>
      <c r="R175" s="5" t="str">
        <f t="shared" si="20"/>
        <v/>
      </c>
      <c r="S175" s="6" t="str">
        <f t="shared" si="21"/>
        <v/>
      </c>
    </row>
    <row r="176" spans="1:19" ht="15" customHeight="1" x14ac:dyDescent="0.2">
      <c r="A176" s="227" t="s">
        <v>439</v>
      </c>
      <c r="B176" s="37" t="s">
        <v>81</v>
      </c>
      <c r="C176" s="47" t="s">
        <v>82</v>
      </c>
      <c r="D176" s="189"/>
      <c r="E176" s="189"/>
      <c r="F176" s="189"/>
      <c r="G176" s="189"/>
      <c r="H176" s="42" t="str">
        <f t="shared" si="22"/>
        <v/>
      </c>
      <c r="I176" s="244">
        <v>764</v>
      </c>
      <c r="J176" s="189">
        <v>362</v>
      </c>
      <c r="K176" s="189">
        <v>71</v>
      </c>
      <c r="L176" s="3">
        <f t="shared" si="16"/>
        <v>0.19613259668508287</v>
      </c>
      <c r="M176" s="189">
        <v>6</v>
      </c>
      <c r="N176" s="189">
        <v>396</v>
      </c>
      <c r="O176" s="51">
        <f t="shared" si="17"/>
        <v>0.51832460732984298</v>
      </c>
      <c r="P176" s="4">
        <f t="shared" si="18"/>
        <v>764</v>
      </c>
      <c r="Q176" s="5">
        <f t="shared" si="19"/>
        <v>368</v>
      </c>
      <c r="R176" s="5">
        <f t="shared" si="20"/>
        <v>396</v>
      </c>
      <c r="S176" s="6">
        <f t="shared" si="21"/>
        <v>0.51832460732984298</v>
      </c>
    </row>
    <row r="177" spans="1:19" ht="15" customHeight="1" x14ac:dyDescent="0.2">
      <c r="A177" s="227" t="s">
        <v>439</v>
      </c>
      <c r="B177" s="37" t="s">
        <v>83</v>
      </c>
      <c r="C177" s="47" t="s">
        <v>84</v>
      </c>
      <c r="D177" s="189"/>
      <c r="E177" s="189"/>
      <c r="F177" s="189"/>
      <c r="G177" s="189"/>
      <c r="H177" s="42" t="str">
        <f t="shared" si="22"/>
        <v/>
      </c>
      <c r="I177" s="244">
        <v>1</v>
      </c>
      <c r="J177" s="189"/>
      <c r="K177" s="189"/>
      <c r="L177" s="3" t="str">
        <f t="shared" si="16"/>
        <v/>
      </c>
      <c r="M177" s="189">
        <v>1</v>
      </c>
      <c r="N177" s="189"/>
      <c r="O177" s="51">
        <f t="shared" si="17"/>
        <v>0</v>
      </c>
      <c r="P177" s="4">
        <f t="shared" si="18"/>
        <v>1</v>
      </c>
      <c r="Q177" s="5">
        <f t="shared" si="19"/>
        <v>1</v>
      </c>
      <c r="R177" s="5" t="str">
        <f t="shared" si="20"/>
        <v/>
      </c>
      <c r="S177" s="6" t="str">
        <f t="shared" si="21"/>
        <v/>
      </c>
    </row>
    <row r="178" spans="1:19" ht="15" customHeight="1" x14ac:dyDescent="0.2">
      <c r="A178" s="227" t="s">
        <v>439</v>
      </c>
      <c r="B178" s="37" t="s">
        <v>89</v>
      </c>
      <c r="C178" s="47" t="s">
        <v>90</v>
      </c>
      <c r="D178" s="189"/>
      <c r="E178" s="189"/>
      <c r="F178" s="189"/>
      <c r="G178" s="189"/>
      <c r="H178" s="42" t="str">
        <f t="shared" si="22"/>
        <v/>
      </c>
      <c r="I178" s="244">
        <v>473</v>
      </c>
      <c r="J178" s="189">
        <v>471</v>
      </c>
      <c r="K178" s="189">
        <v>66</v>
      </c>
      <c r="L178" s="3">
        <f t="shared" si="16"/>
        <v>0.14012738853503184</v>
      </c>
      <c r="M178" s="189"/>
      <c r="N178" s="189">
        <v>2</v>
      </c>
      <c r="O178" s="51">
        <f t="shared" si="17"/>
        <v>4.2283298097251587E-3</v>
      </c>
      <c r="P178" s="4">
        <f t="shared" si="18"/>
        <v>473</v>
      </c>
      <c r="Q178" s="5">
        <f t="shared" si="19"/>
        <v>471</v>
      </c>
      <c r="R178" s="5">
        <f t="shared" si="20"/>
        <v>2</v>
      </c>
      <c r="S178" s="6">
        <f t="shared" si="21"/>
        <v>4.2283298097251587E-3</v>
      </c>
    </row>
    <row r="179" spans="1:19" ht="15" customHeight="1" x14ac:dyDescent="0.2">
      <c r="A179" s="227" t="s">
        <v>439</v>
      </c>
      <c r="B179" s="37" t="s">
        <v>93</v>
      </c>
      <c r="C179" s="47" t="s">
        <v>94</v>
      </c>
      <c r="D179" s="189"/>
      <c r="E179" s="189"/>
      <c r="F179" s="189"/>
      <c r="G179" s="189"/>
      <c r="H179" s="42" t="str">
        <f t="shared" si="22"/>
        <v/>
      </c>
      <c r="I179" s="244">
        <v>26683</v>
      </c>
      <c r="J179" s="189">
        <v>20449</v>
      </c>
      <c r="K179" s="189">
        <v>2035</v>
      </c>
      <c r="L179" s="3">
        <f t="shared" si="16"/>
        <v>9.9515868746637981E-2</v>
      </c>
      <c r="M179" s="189"/>
      <c r="N179" s="189">
        <v>6219</v>
      </c>
      <c r="O179" s="51">
        <f t="shared" si="17"/>
        <v>0.23306974478132145</v>
      </c>
      <c r="P179" s="4">
        <f t="shared" si="18"/>
        <v>26683</v>
      </c>
      <c r="Q179" s="5">
        <f t="shared" si="19"/>
        <v>20449</v>
      </c>
      <c r="R179" s="5">
        <f t="shared" si="20"/>
        <v>6219</v>
      </c>
      <c r="S179" s="6">
        <f t="shared" si="21"/>
        <v>0.23306974478132145</v>
      </c>
    </row>
    <row r="180" spans="1:19" ht="15" customHeight="1" x14ac:dyDescent="0.2">
      <c r="A180" s="227" t="s">
        <v>439</v>
      </c>
      <c r="B180" s="37" t="s">
        <v>99</v>
      </c>
      <c r="C180" s="47" t="s">
        <v>100</v>
      </c>
      <c r="D180" s="189"/>
      <c r="E180" s="189"/>
      <c r="F180" s="189"/>
      <c r="G180" s="189"/>
      <c r="H180" s="42" t="str">
        <f t="shared" si="22"/>
        <v/>
      </c>
      <c r="I180" s="244">
        <v>1628</v>
      </c>
      <c r="J180" s="189">
        <v>1619</v>
      </c>
      <c r="K180" s="189">
        <v>303</v>
      </c>
      <c r="L180" s="3">
        <f t="shared" si="16"/>
        <v>0.18715256331068561</v>
      </c>
      <c r="M180" s="189"/>
      <c r="N180" s="189">
        <v>7</v>
      </c>
      <c r="O180" s="51">
        <f t="shared" si="17"/>
        <v>4.2997542997542998E-3</v>
      </c>
      <c r="P180" s="4">
        <f t="shared" si="18"/>
        <v>1628</v>
      </c>
      <c r="Q180" s="5">
        <f t="shared" si="19"/>
        <v>1619</v>
      </c>
      <c r="R180" s="5">
        <f t="shared" si="20"/>
        <v>7</v>
      </c>
      <c r="S180" s="6">
        <f t="shared" si="21"/>
        <v>4.2997542997542998E-3</v>
      </c>
    </row>
    <row r="181" spans="1:19" ht="15" customHeight="1" x14ac:dyDescent="0.2">
      <c r="A181" s="227" t="s">
        <v>439</v>
      </c>
      <c r="B181" s="37" t="s">
        <v>517</v>
      </c>
      <c r="C181" s="47" t="s">
        <v>101</v>
      </c>
      <c r="D181" s="189"/>
      <c r="E181" s="189"/>
      <c r="F181" s="189"/>
      <c r="G181" s="189"/>
      <c r="H181" s="42" t="str">
        <f t="shared" si="22"/>
        <v/>
      </c>
      <c r="I181" s="244">
        <v>4237</v>
      </c>
      <c r="J181" s="189">
        <v>1954</v>
      </c>
      <c r="K181" s="189">
        <v>261</v>
      </c>
      <c r="L181" s="3">
        <f t="shared" si="16"/>
        <v>0.13357215967246674</v>
      </c>
      <c r="M181" s="189">
        <v>17</v>
      </c>
      <c r="N181" s="189">
        <v>2264</v>
      </c>
      <c r="O181" s="51">
        <f t="shared" si="17"/>
        <v>0.53434033514278967</v>
      </c>
      <c r="P181" s="4">
        <f t="shared" si="18"/>
        <v>4237</v>
      </c>
      <c r="Q181" s="5">
        <f t="shared" si="19"/>
        <v>1971</v>
      </c>
      <c r="R181" s="5">
        <f t="shared" si="20"/>
        <v>2264</v>
      </c>
      <c r="S181" s="6">
        <f t="shared" si="21"/>
        <v>0.53434033514278967</v>
      </c>
    </row>
    <row r="182" spans="1:19" ht="15" customHeight="1" x14ac:dyDescent="0.2">
      <c r="A182" s="227" t="s">
        <v>439</v>
      </c>
      <c r="B182" s="37" t="s">
        <v>102</v>
      </c>
      <c r="C182" s="47" t="s">
        <v>544</v>
      </c>
      <c r="D182" s="189"/>
      <c r="E182" s="189"/>
      <c r="F182" s="189"/>
      <c r="G182" s="189"/>
      <c r="H182" s="42" t="str">
        <f t="shared" si="22"/>
        <v/>
      </c>
      <c r="I182" s="244">
        <v>398</v>
      </c>
      <c r="J182" s="189">
        <v>347</v>
      </c>
      <c r="K182" s="189">
        <v>125</v>
      </c>
      <c r="L182" s="3">
        <f t="shared" si="16"/>
        <v>0.36023054755043227</v>
      </c>
      <c r="M182" s="189">
        <v>33</v>
      </c>
      <c r="N182" s="189">
        <v>16</v>
      </c>
      <c r="O182" s="51">
        <f t="shared" si="17"/>
        <v>4.0201005025125629E-2</v>
      </c>
      <c r="P182" s="4">
        <f t="shared" si="18"/>
        <v>398</v>
      </c>
      <c r="Q182" s="5">
        <f t="shared" si="19"/>
        <v>380</v>
      </c>
      <c r="R182" s="5">
        <f t="shared" si="20"/>
        <v>16</v>
      </c>
      <c r="S182" s="6">
        <f t="shared" si="21"/>
        <v>4.0201005025125629E-2</v>
      </c>
    </row>
    <row r="183" spans="1:19" ht="15" customHeight="1" x14ac:dyDescent="0.2">
      <c r="A183" s="227" t="s">
        <v>439</v>
      </c>
      <c r="B183" s="37" t="s">
        <v>102</v>
      </c>
      <c r="C183" s="47" t="s">
        <v>103</v>
      </c>
      <c r="D183" s="189"/>
      <c r="E183" s="189"/>
      <c r="F183" s="189"/>
      <c r="G183" s="189"/>
      <c r="H183" s="42" t="str">
        <f t="shared" si="22"/>
        <v/>
      </c>
      <c r="I183" s="244">
        <v>145</v>
      </c>
      <c r="J183" s="189">
        <v>85</v>
      </c>
      <c r="K183" s="189">
        <v>24</v>
      </c>
      <c r="L183" s="3">
        <f t="shared" si="16"/>
        <v>0.28235294117647058</v>
      </c>
      <c r="M183" s="189"/>
      <c r="N183" s="189">
        <v>60</v>
      </c>
      <c r="O183" s="51">
        <f t="shared" si="17"/>
        <v>0.41379310344827586</v>
      </c>
      <c r="P183" s="4">
        <f t="shared" si="18"/>
        <v>145</v>
      </c>
      <c r="Q183" s="5">
        <f t="shared" si="19"/>
        <v>85</v>
      </c>
      <c r="R183" s="5">
        <f t="shared" si="20"/>
        <v>60</v>
      </c>
      <c r="S183" s="6">
        <f t="shared" si="21"/>
        <v>0.41379310344827586</v>
      </c>
    </row>
    <row r="184" spans="1:19" ht="15" customHeight="1" x14ac:dyDescent="0.2">
      <c r="A184" s="227" t="s">
        <v>439</v>
      </c>
      <c r="B184" s="37" t="s">
        <v>104</v>
      </c>
      <c r="C184" s="47" t="s">
        <v>105</v>
      </c>
      <c r="D184" s="189"/>
      <c r="E184" s="189"/>
      <c r="F184" s="189"/>
      <c r="G184" s="189"/>
      <c r="H184" s="42" t="str">
        <f t="shared" si="22"/>
        <v/>
      </c>
      <c r="I184" s="244">
        <v>346</v>
      </c>
      <c r="J184" s="189">
        <v>345</v>
      </c>
      <c r="K184" s="189">
        <v>95</v>
      </c>
      <c r="L184" s="3">
        <f t="shared" si="16"/>
        <v>0.27536231884057971</v>
      </c>
      <c r="M184" s="189"/>
      <c r="N184" s="189">
        <v>1</v>
      </c>
      <c r="O184" s="51">
        <f t="shared" si="17"/>
        <v>2.8901734104046241E-3</v>
      </c>
      <c r="P184" s="4">
        <f t="shared" si="18"/>
        <v>346</v>
      </c>
      <c r="Q184" s="5">
        <f t="shared" si="19"/>
        <v>345</v>
      </c>
      <c r="R184" s="5">
        <f t="shared" si="20"/>
        <v>1</v>
      </c>
      <c r="S184" s="6">
        <f t="shared" si="21"/>
        <v>2.8901734104046241E-3</v>
      </c>
    </row>
    <row r="185" spans="1:19" ht="15" customHeight="1" x14ac:dyDescent="0.2">
      <c r="A185" s="227" t="s">
        <v>439</v>
      </c>
      <c r="B185" s="37" t="s">
        <v>106</v>
      </c>
      <c r="C185" s="47" t="s">
        <v>107</v>
      </c>
      <c r="D185" s="189"/>
      <c r="E185" s="189"/>
      <c r="F185" s="189"/>
      <c r="G185" s="189"/>
      <c r="H185" s="42" t="str">
        <f t="shared" si="22"/>
        <v/>
      </c>
      <c r="I185" s="244">
        <v>691</v>
      </c>
      <c r="J185" s="189">
        <v>662</v>
      </c>
      <c r="K185" s="189">
        <v>126</v>
      </c>
      <c r="L185" s="3">
        <f t="shared" si="16"/>
        <v>0.19033232628398791</v>
      </c>
      <c r="M185" s="189"/>
      <c r="N185" s="189">
        <v>29</v>
      </c>
      <c r="O185" s="51">
        <f t="shared" si="17"/>
        <v>4.1968162083936326E-2</v>
      </c>
      <c r="P185" s="4">
        <f t="shared" si="18"/>
        <v>691</v>
      </c>
      <c r="Q185" s="5">
        <f t="shared" si="19"/>
        <v>662</v>
      </c>
      <c r="R185" s="5">
        <f t="shared" si="20"/>
        <v>29</v>
      </c>
      <c r="S185" s="6">
        <f t="shared" si="21"/>
        <v>4.1968162083936326E-2</v>
      </c>
    </row>
    <row r="186" spans="1:19" ht="15" customHeight="1" x14ac:dyDescent="0.2">
      <c r="A186" s="227" t="s">
        <v>439</v>
      </c>
      <c r="B186" s="37" t="s">
        <v>111</v>
      </c>
      <c r="C186" s="47" t="s">
        <v>112</v>
      </c>
      <c r="D186" s="189"/>
      <c r="E186" s="189"/>
      <c r="F186" s="189"/>
      <c r="G186" s="189"/>
      <c r="H186" s="42" t="str">
        <f t="shared" si="22"/>
        <v/>
      </c>
      <c r="I186" s="244">
        <v>345</v>
      </c>
      <c r="J186" s="189">
        <v>345</v>
      </c>
      <c r="K186" s="189">
        <v>31</v>
      </c>
      <c r="L186" s="3">
        <f t="shared" si="16"/>
        <v>8.9855072463768115E-2</v>
      </c>
      <c r="M186" s="189"/>
      <c r="N186" s="189"/>
      <c r="O186" s="51">
        <f t="shared" si="17"/>
        <v>0</v>
      </c>
      <c r="P186" s="4">
        <f t="shared" si="18"/>
        <v>345</v>
      </c>
      <c r="Q186" s="5">
        <f t="shared" si="19"/>
        <v>345</v>
      </c>
      <c r="R186" s="5" t="str">
        <f t="shared" si="20"/>
        <v/>
      </c>
      <c r="S186" s="6" t="str">
        <f t="shared" si="21"/>
        <v/>
      </c>
    </row>
    <row r="187" spans="1:19" ht="15" customHeight="1" x14ac:dyDescent="0.2">
      <c r="A187" s="227" t="s">
        <v>439</v>
      </c>
      <c r="B187" s="37" t="s">
        <v>113</v>
      </c>
      <c r="C187" s="47" t="s">
        <v>114</v>
      </c>
      <c r="D187" s="189"/>
      <c r="E187" s="189"/>
      <c r="F187" s="189"/>
      <c r="G187" s="189"/>
      <c r="H187" s="42" t="str">
        <f t="shared" si="22"/>
        <v/>
      </c>
      <c r="I187" s="244">
        <v>1850</v>
      </c>
      <c r="J187" s="189">
        <v>1495</v>
      </c>
      <c r="K187" s="189">
        <v>309</v>
      </c>
      <c r="L187" s="3">
        <f t="shared" si="16"/>
        <v>0.20668896321070235</v>
      </c>
      <c r="M187" s="189">
        <v>3</v>
      </c>
      <c r="N187" s="189">
        <v>346</v>
      </c>
      <c r="O187" s="51">
        <f t="shared" si="17"/>
        <v>0.18702702702702703</v>
      </c>
      <c r="P187" s="4">
        <f t="shared" si="18"/>
        <v>1850</v>
      </c>
      <c r="Q187" s="5">
        <f t="shared" si="19"/>
        <v>1498</v>
      </c>
      <c r="R187" s="5">
        <f t="shared" si="20"/>
        <v>346</v>
      </c>
      <c r="S187" s="6">
        <f t="shared" si="21"/>
        <v>0.18702702702702703</v>
      </c>
    </row>
    <row r="188" spans="1:19" ht="15" customHeight="1" x14ac:dyDescent="0.2">
      <c r="A188" s="227" t="s">
        <v>439</v>
      </c>
      <c r="B188" s="37" t="s">
        <v>115</v>
      </c>
      <c r="C188" s="47" t="s">
        <v>117</v>
      </c>
      <c r="D188" s="189"/>
      <c r="E188" s="189"/>
      <c r="F188" s="189"/>
      <c r="G188" s="189"/>
      <c r="H188" s="42" t="str">
        <f t="shared" si="22"/>
        <v/>
      </c>
      <c r="I188" s="244">
        <v>16925</v>
      </c>
      <c r="J188" s="189">
        <v>16554</v>
      </c>
      <c r="K188" s="189">
        <v>2194</v>
      </c>
      <c r="L188" s="3">
        <f t="shared" si="16"/>
        <v>0.13253594297450766</v>
      </c>
      <c r="M188" s="189">
        <v>1</v>
      </c>
      <c r="N188" s="189">
        <v>352</v>
      </c>
      <c r="O188" s="51">
        <f t="shared" si="17"/>
        <v>2.0797636632200887E-2</v>
      </c>
      <c r="P188" s="4">
        <f t="shared" si="18"/>
        <v>16925</v>
      </c>
      <c r="Q188" s="5">
        <f t="shared" si="19"/>
        <v>16555</v>
      </c>
      <c r="R188" s="5">
        <f t="shared" si="20"/>
        <v>352</v>
      </c>
      <c r="S188" s="6">
        <f t="shared" si="21"/>
        <v>2.0797636632200887E-2</v>
      </c>
    </row>
    <row r="189" spans="1:19" ht="15" customHeight="1" x14ac:dyDescent="0.2">
      <c r="A189" s="227" t="s">
        <v>439</v>
      </c>
      <c r="B189" s="37" t="s">
        <v>118</v>
      </c>
      <c r="C189" s="47" t="s">
        <v>119</v>
      </c>
      <c r="D189" s="189"/>
      <c r="E189" s="189"/>
      <c r="F189" s="189"/>
      <c r="G189" s="189"/>
      <c r="H189" s="42" t="str">
        <f t="shared" si="22"/>
        <v/>
      </c>
      <c r="I189" s="244">
        <v>355</v>
      </c>
      <c r="J189" s="189">
        <v>314</v>
      </c>
      <c r="K189" s="189">
        <v>87</v>
      </c>
      <c r="L189" s="3">
        <f t="shared" si="16"/>
        <v>0.27707006369426751</v>
      </c>
      <c r="M189" s="189"/>
      <c r="N189" s="189">
        <v>41</v>
      </c>
      <c r="O189" s="51">
        <f t="shared" si="17"/>
        <v>0.11549295774647887</v>
      </c>
      <c r="P189" s="4">
        <f t="shared" si="18"/>
        <v>355</v>
      </c>
      <c r="Q189" s="5">
        <f t="shared" si="19"/>
        <v>314</v>
      </c>
      <c r="R189" s="5">
        <f t="shared" si="20"/>
        <v>41</v>
      </c>
      <c r="S189" s="6">
        <f t="shared" si="21"/>
        <v>0.11549295774647887</v>
      </c>
    </row>
    <row r="190" spans="1:19" ht="15" customHeight="1" x14ac:dyDescent="0.2">
      <c r="A190" s="227" t="s">
        <v>439</v>
      </c>
      <c r="B190" s="37" t="s">
        <v>123</v>
      </c>
      <c r="C190" s="47" t="s">
        <v>123</v>
      </c>
      <c r="D190" s="189"/>
      <c r="E190" s="189"/>
      <c r="F190" s="189"/>
      <c r="G190" s="189"/>
      <c r="H190" s="42" t="str">
        <f t="shared" si="22"/>
        <v/>
      </c>
      <c r="I190" s="244">
        <v>4821</v>
      </c>
      <c r="J190" s="189">
        <v>4699</v>
      </c>
      <c r="K190" s="189">
        <v>4109</v>
      </c>
      <c r="L190" s="3">
        <f t="shared" si="16"/>
        <v>0.87444137050436266</v>
      </c>
      <c r="M190" s="189">
        <v>1</v>
      </c>
      <c r="N190" s="189">
        <v>120</v>
      </c>
      <c r="O190" s="51">
        <f t="shared" si="17"/>
        <v>2.4891101431238332E-2</v>
      </c>
      <c r="P190" s="4">
        <f t="shared" si="18"/>
        <v>4821</v>
      </c>
      <c r="Q190" s="5">
        <f t="shared" si="19"/>
        <v>4700</v>
      </c>
      <c r="R190" s="5">
        <f t="shared" si="20"/>
        <v>120</v>
      </c>
      <c r="S190" s="6">
        <f t="shared" si="21"/>
        <v>2.4891101431238332E-2</v>
      </c>
    </row>
    <row r="191" spans="1:19" ht="15" customHeight="1" x14ac:dyDescent="0.2">
      <c r="A191" s="227" t="s">
        <v>439</v>
      </c>
      <c r="B191" s="37" t="s">
        <v>124</v>
      </c>
      <c r="C191" s="47" t="s">
        <v>125</v>
      </c>
      <c r="D191" s="189"/>
      <c r="E191" s="189"/>
      <c r="F191" s="189"/>
      <c r="G191" s="189"/>
      <c r="H191" s="42" t="str">
        <f t="shared" si="22"/>
        <v/>
      </c>
      <c r="I191" s="244">
        <v>5542</v>
      </c>
      <c r="J191" s="189">
        <v>4814</v>
      </c>
      <c r="K191" s="189">
        <v>1446</v>
      </c>
      <c r="L191" s="3">
        <f t="shared" si="16"/>
        <v>0.30037390943082676</v>
      </c>
      <c r="M191" s="189">
        <v>40</v>
      </c>
      <c r="N191" s="189">
        <v>687</v>
      </c>
      <c r="O191" s="51">
        <f t="shared" si="17"/>
        <v>0.123962468422952</v>
      </c>
      <c r="P191" s="4">
        <f t="shared" si="18"/>
        <v>5542</v>
      </c>
      <c r="Q191" s="5">
        <f t="shared" si="19"/>
        <v>4854</v>
      </c>
      <c r="R191" s="5">
        <f t="shared" si="20"/>
        <v>687</v>
      </c>
      <c r="S191" s="6">
        <f t="shared" si="21"/>
        <v>0.123962468422952</v>
      </c>
    </row>
    <row r="192" spans="1:19" ht="15" customHeight="1" x14ac:dyDescent="0.2">
      <c r="A192" s="227" t="s">
        <v>439</v>
      </c>
      <c r="B192" s="37" t="s">
        <v>127</v>
      </c>
      <c r="C192" s="47" t="s">
        <v>128</v>
      </c>
      <c r="D192" s="189"/>
      <c r="E192" s="189"/>
      <c r="F192" s="189"/>
      <c r="G192" s="189"/>
      <c r="H192" s="42" t="str">
        <f t="shared" si="22"/>
        <v/>
      </c>
      <c r="I192" s="244">
        <v>435</v>
      </c>
      <c r="J192" s="189">
        <v>244</v>
      </c>
      <c r="K192" s="189">
        <v>45</v>
      </c>
      <c r="L192" s="3">
        <f t="shared" si="16"/>
        <v>0.18442622950819673</v>
      </c>
      <c r="M192" s="189">
        <v>1</v>
      </c>
      <c r="N192" s="189">
        <v>189</v>
      </c>
      <c r="O192" s="51">
        <f t="shared" si="17"/>
        <v>0.43448275862068964</v>
      </c>
      <c r="P192" s="4">
        <f t="shared" si="18"/>
        <v>435</v>
      </c>
      <c r="Q192" s="5">
        <f t="shared" si="19"/>
        <v>245</v>
      </c>
      <c r="R192" s="5">
        <f t="shared" si="20"/>
        <v>189</v>
      </c>
      <c r="S192" s="6">
        <f t="shared" si="21"/>
        <v>0.43448275862068964</v>
      </c>
    </row>
    <row r="193" spans="1:19" ht="15" customHeight="1" x14ac:dyDescent="0.2">
      <c r="A193" s="227" t="s">
        <v>439</v>
      </c>
      <c r="B193" s="37" t="s">
        <v>132</v>
      </c>
      <c r="C193" s="47" t="s">
        <v>133</v>
      </c>
      <c r="D193" s="189"/>
      <c r="E193" s="189"/>
      <c r="F193" s="189"/>
      <c r="G193" s="189"/>
      <c r="H193" s="42" t="str">
        <f t="shared" si="22"/>
        <v/>
      </c>
      <c r="I193" s="244">
        <v>87</v>
      </c>
      <c r="J193" s="189">
        <v>82</v>
      </c>
      <c r="K193" s="189">
        <v>6</v>
      </c>
      <c r="L193" s="3">
        <f t="shared" si="16"/>
        <v>7.3170731707317069E-2</v>
      </c>
      <c r="M193" s="189"/>
      <c r="N193" s="189">
        <v>2</v>
      </c>
      <c r="O193" s="51">
        <f t="shared" si="17"/>
        <v>2.2988505747126436E-2</v>
      </c>
      <c r="P193" s="4">
        <f t="shared" si="18"/>
        <v>87</v>
      </c>
      <c r="Q193" s="5">
        <f t="shared" si="19"/>
        <v>82</v>
      </c>
      <c r="R193" s="5">
        <f t="shared" si="20"/>
        <v>2</v>
      </c>
      <c r="S193" s="6">
        <f t="shared" si="21"/>
        <v>2.2988505747126436E-2</v>
      </c>
    </row>
    <row r="194" spans="1:19" ht="15" customHeight="1" x14ac:dyDescent="0.2">
      <c r="A194" s="227" t="s">
        <v>439</v>
      </c>
      <c r="B194" s="37" t="s">
        <v>522</v>
      </c>
      <c r="C194" s="47" t="s">
        <v>134</v>
      </c>
      <c r="D194" s="189"/>
      <c r="E194" s="189"/>
      <c r="F194" s="189"/>
      <c r="G194" s="189"/>
      <c r="H194" s="42" t="str">
        <f t="shared" si="22"/>
        <v/>
      </c>
      <c r="I194" s="244">
        <v>1629</v>
      </c>
      <c r="J194" s="189">
        <v>1616</v>
      </c>
      <c r="K194" s="189">
        <v>29</v>
      </c>
      <c r="L194" s="3">
        <f t="shared" ref="L194:L257" si="23">IF(J194&lt;&gt;0,K194/J194,"")</f>
        <v>1.7945544554455444E-2</v>
      </c>
      <c r="M194" s="189">
        <v>1</v>
      </c>
      <c r="N194" s="189">
        <v>12</v>
      </c>
      <c r="O194" s="51">
        <f t="shared" ref="O194:O257" si="24">IF(I194&lt;&gt;0,N194/I194,"")</f>
        <v>7.3664825046040518E-3</v>
      </c>
      <c r="P194" s="4">
        <f t="shared" ref="P194:P257" si="25">IF(SUM(D194,I194)&gt;0,SUM(D194,I194),"")</f>
        <v>1629</v>
      </c>
      <c r="Q194" s="5">
        <f t="shared" ref="Q194:Q257" si="26">IF(SUM(E194,J194, M194)&gt;0,SUM(E194,J194, M194),"")</f>
        <v>1617</v>
      </c>
      <c r="R194" s="5">
        <f t="shared" ref="R194:R257" si="27">IF(SUM(G194,N194)&gt;0,SUM(G194,N194),"")</f>
        <v>12</v>
      </c>
      <c r="S194" s="6">
        <f t="shared" ref="S194:S257" si="28">IFERROR(IF(P194&lt;&gt;0,R194/P194,""),"")</f>
        <v>7.3664825046040518E-3</v>
      </c>
    </row>
    <row r="195" spans="1:19" ht="15" customHeight="1" x14ac:dyDescent="0.2">
      <c r="A195" s="227" t="s">
        <v>439</v>
      </c>
      <c r="B195" s="37" t="s">
        <v>350</v>
      </c>
      <c r="C195" s="47" t="s">
        <v>351</v>
      </c>
      <c r="D195" s="189"/>
      <c r="E195" s="189"/>
      <c r="F195" s="189"/>
      <c r="G195" s="189"/>
      <c r="H195" s="42" t="str">
        <f t="shared" si="22"/>
        <v/>
      </c>
      <c r="I195" s="244">
        <v>2755</v>
      </c>
      <c r="J195" s="189">
        <v>2301</v>
      </c>
      <c r="K195" s="189">
        <v>230</v>
      </c>
      <c r="L195" s="3">
        <f t="shared" si="23"/>
        <v>9.9956540634506735E-2</v>
      </c>
      <c r="M195" s="189"/>
      <c r="N195" s="189">
        <v>454</v>
      </c>
      <c r="O195" s="51">
        <f t="shared" si="24"/>
        <v>0.1647912885662432</v>
      </c>
      <c r="P195" s="4">
        <f t="shared" si="25"/>
        <v>2755</v>
      </c>
      <c r="Q195" s="5">
        <f t="shared" si="26"/>
        <v>2301</v>
      </c>
      <c r="R195" s="5">
        <f t="shared" si="27"/>
        <v>454</v>
      </c>
      <c r="S195" s="6">
        <f t="shared" si="28"/>
        <v>0.1647912885662432</v>
      </c>
    </row>
    <row r="196" spans="1:19" ht="15" customHeight="1" x14ac:dyDescent="0.2">
      <c r="A196" s="227" t="s">
        <v>439</v>
      </c>
      <c r="B196" s="37" t="s">
        <v>135</v>
      </c>
      <c r="C196" s="47" t="s">
        <v>136</v>
      </c>
      <c r="D196" s="189"/>
      <c r="E196" s="189"/>
      <c r="F196" s="189"/>
      <c r="G196" s="189"/>
      <c r="H196" s="42" t="str">
        <f t="shared" si="22"/>
        <v/>
      </c>
      <c r="I196" s="244">
        <v>628</v>
      </c>
      <c r="J196" s="189">
        <v>423</v>
      </c>
      <c r="K196" s="189">
        <v>156</v>
      </c>
      <c r="L196" s="3">
        <f t="shared" si="23"/>
        <v>0.36879432624113473</v>
      </c>
      <c r="M196" s="189"/>
      <c r="N196" s="189">
        <v>205</v>
      </c>
      <c r="O196" s="51">
        <f t="shared" si="24"/>
        <v>0.32643312101910826</v>
      </c>
      <c r="P196" s="4">
        <f t="shared" si="25"/>
        <v>628</v>
      </c>
      <c r="Q196" s="5">
        <f t="shared" si="26"/>
        <v>423</v>
      </c>
      <c r="R196" s="5">
        <f t="shared" si="27"/>
        <v>205</v>
      </c>
      <c r="S196" s="6">
        <f t="shared" si="28"/>
        <v>0.32643312101910826</v>
      </c>
    </row>
    <row r="197" spans="1:19" ht="15" customHeight="1" x14ac:dyDescent="0.2">
      <c r="A197" s="227" t="s">
        <v>439</v>
      </c>
      <c r="B197" s="37" t="s">
        <v>149</v>
      </c>
      <c r="C197" s="47" t="s">
        <v>150</v>
      </c>
      <c r="D197" s="189"/>
      <c r="E197" s="189"/>
      <c r="F197" s="189"/>
      <c r="G197" s="189"/>
      <c r="H197" s="42" t="str">
        <f t="shared" si="22"/>
        <v/>
      </c>
      <c r="I197" s="244">
        <v>556</v>
      </c>
      <c r="J197" s="189">
        <v>336</v>
      </c>
      <c r="K197" s="189">
        <v>130</v>
      </c>
      <c r="L197" s="3">
        <f t="shared" si="23"/>
        <v>0.38690476190476192</v>
      </c>
      <c r="M197" s="189">
        <v>8</v>
      </c>
      <c r="N197" s="189">
        <v>210</v>
      </c>
      <c r="O197" s="51">
        <f t="shared" si="24"/>
        <v>0.37769784172661869</v>
      </c>
      <c r="P197" s="4">
        <f t="shared" si="25"/>
        <v>556</v>
      </c>
      <c r="Q197" s="5">
        <f t="shared" si="26"/>
        <v>344</v>
      </c>
      <c r="R197" s="5">
        <f t="shared" si="27"/>
        <v>210</v>
      </c>
      <c r="S197" s="6">
        <f t="shared" si="28"/>
        <v>0.37769784172661869</v>
      </c>
    </row>
    <row r="198" spans="1:19" ht="15" customHeight="1" x14ac:dyDescent="0.2">
      <c r="A198" s="227" t="s">
        <v>439</v>
      </c>
      <c r="B198" s="37" t="s">
        <v>528</v>
      </c>
      <c r="C198" s="47" t="s">
        <v>395</v>
      </c>
      <c r="D198" s="189"/>
      <c r="E198" s="189"/>
      <c r="F198" s="189"/>
      <c r="G198" s="189"/>
      <c r="H198" s="42" t="str">
        <f t="shared" ref="H198:H261" si="29">IF(D198&lt;&gt;0,G198/D198,"")</f>
        <v/>
      </c>
      <c r="I198" s="244">
        <v>6</v>
      </c>
      <c r="J198" s="189">
        <v>6</v>
      </c>
      <c r="K198" s="189"/>
      <c r="L198" s="3">
        <f t="shared" si="23"/>
        <v>0</v>
      </c>
      <c r="M198" s="189"/>
      <c r="N198" s="189"/>
      <c r="O198" s="51">
        <f t="shared" si="24"/>
        <v>0</v>
      </c>
      <c r="P198" s="4">
        <f t="shared" si="25"/>
        <v>6</v>
      </c>
      <c r="Q198" s="5">
        <f t="shared" si="26"/>
        <v>6</v>
      </c>
      <c r="R198" s="5" t="str">
        <f t="shared" si="27"/>
        <v/>
      </c>
      <c r="S198" s="6" t="str">
        <f t="shared" si="28"/>
        <v/>
      </c>
    </row>
    <row r="199" spans="1:19" ht="15" customHeight="1" x14ac:dyDescent="0.2">
      <c r="A199" s="227" t="s">
        <v>439</v>
      </c>
      <c r="B199" s="37" t="s">
        <v>575</v>
      </c>
      <c r="C199" s="47" t="s">
        <v>73</v>
      </c>
      <c r="D199" s="189"/>
      <c r="E199" s="189"/>
      <c r="F199" s="189"/>
      <c r="G199" s="189"/>
      <c r="H199" s="42" t="str">
        <f t="shared" si="29"/>
        <v/>
      </c>
      <c r="I199" s="244">
        <v>1371</v>
      </c>
      <c r="J199" s="189">
        <v>105</v>
      </c>
      <c r="K199" s="189">
        <v>75</v>
      </c>
      <c r="L199" s="3">
        <f t="shared" si="23"/>
        <v>0.7142857142857143</v>
      </c>
      <c r="M199" s="189">
        <v>1073</v>
      </c>
      <c r="N199" s="189">
        <v>193</v>
      </c>
      <c r="O199" s="51">
        <f t="shared" si="24"/>
        <v>0.14077315827862874</v>
      </c>
      <c r="P199" s="4">
        <f t="shared" si="25"/>
        <v>1371</v>
      </c>
      <c r="Q199" s="5">
        <f t="shared" si="26"/>
        <v>1178</v>
      </c>
      <c r="R199" s="5">
        <f t="shared" si="27"/>
        <v>193</v>
      </c>
      <c r="S199" s="6">
        <f t="shared" si="28"/>
        <v>0.14077315827862874</v>
      </c>
    </row>
    <row r="200" spans="1:19" ht="15" customHeight="1" x14ac:dyDescent="0.2">
      <c r="A200" s="227" t="s">
        <v>439</v>
      </c>
      <c r="B200" s="37" t="s">
        <v>155</v>
      </c>
      <c r="C200" s="47" t="s">
        <v>156</v>
      </c>
      <c r="D200" s="189"/>
      <c r="E200" s="189"/>
      <c r="F200" s="189"/>
      <c r="G200" s="189"/>
      <c r="H200" s="42" t="str">
        <f t="shared" si="29"/>
        <v/>
      </c>
      <c r="I200" s="244">
        <v>658</v>
      </c>
      <c r="J200" s="189">
        <v>248</v>
      </c>
      <c r="K200" s="189">
        <v>27</v>
      </c>
      <c r="L200" s="3">
        <f t="shared" si="23"/>
        <v>0.10887096774193548</v>
      </c>
      <c r="M200" s="189">
        <v>3</v>
      </c>
      <c r="N200" s="189">
        <v>407</v>
      </c>
      <c r="O200" s="51">
        <f t="shared" si="24"/>
        <v>0.6185410334346505</v>
      </c>
      <c r="P200" s="4">
        <f t="shared" si="25"/>
        <v>658</v>
      </c>
      <c r="Q200" s="5">
        <f t="shared" si="26"/>
        <v>251</v>
      </c>
      <c r="R200" s="5">
        <f t="shared" si="27"/>
        <v>407</v>
      </c>
      <c r="S200" s="6">
        <f t="shared" si="28"/>
        <v>0.6185410334346505</v>
      </c>
    </row>
    <row r="201" spans="1:19" ht="15" customHeight="1" x14ac:dyDescent="0.2">
      <c r="A201" s="227" t="s">
        <v>439</v>
      </c>
      <c r="B201" s="37" t="s">
        <v>160</v>
      </c>
      <c r="C201" s="47" t="s">
        <v>161</v>
      </c>
      <c r="D201" s="189"/>
      <c r="E201" s="189"/>
      <c r="F201" s="189"/>
      <c r="G201" s="189"/>
      <c r="H201" s="42" t="str">
        <f t="shared" si="29"/>
        <v/>
      </c>
      <c r="I201" s="244">
        <v>73</v>
      </c>
      <c r="J201" s="189">
        <v>66</v>
      </c>
      <c r="K201" s="189">
        <v>9</v>
      </c>
      <c r="L201" s="3">
        <f t="shared" si="23"/>
        <v>0.13636363636363635</v>
      </c>
      <c r="M201" s="189"/>
      <c r="N201" s="189">
        <v>7</v>
      </c>
      <c r="O201" s="51">
        <f t="shared" si="24"/>
        <v>9.5890410958904104E-2</v>
      </c>
      <c r="P201" s="4">
        <f t="shared" si="25"/>
        <v>73</v>
      </c>
      <c r="Q201" s="5">
        <f t="shared" si="26"/>
        <v>66</v>
      </c>
      <c r="R201" s="5">
        <f t="shared" si="27"/>
        <v>7</v>
      </c>
      <c r="S201" s="6">
        <f t="shared" si="28"/>
        <v>9.5890410958904104E-2</v>
      </c>
    </row>
    <row r="202" spans="1:19" ht="15" customHeight="1" x14ac:dyDescent="0.2">
      <c r="A202" s="227" t="s">
        <v>439</v>
      </c>
      <c r="B202" s="37" t="s">
        <v>162</v>
      </c>
      <c r="C202" s="47" t="s">
        <v>163</v>
      </c>
      <c r="D202" s="189"/>
      <c r="E202" s="189"/>
      <c r="F202" s="189"/>
      <c r="G202" s="189"/>
      <c r="H202" s="42" t="str">
        <f t="shared" si="29"/>
        <v/>
      </c>
      <c r="I202" s="244">
        <v>2663</v>
      </c>
      <c r="J202" s="189">
        <v>2330</v>
      </c>
      <c r="K202" s="189">
        <v>399</v>
      </c>
      <c r="L202" s="3">
        <f t="shared" si="23"/>
        <v>0.17124463519313304</v>
      </c>
      <c r="M202" s="189"/>
      <c r="N202" s="189">
        <v>333</v>
      </c>
      <c r="O202" s="51">
        <f t="shared" si="24"/>
        <v>0.12504693954187007</v>
      </c>
      <c r="P202" s="4">
        <f t="shared" si="25"/>
        <v>2663</v>
      </c>
      <c r="Q202" s="5">
        <f t="shared" si="26"/>
        <v>2330</v>
      </c>
      <c r="R202" s="5">
        <f t="shared" si="27"/>
        <v>333</v>
      </c>
      <c r="S202" s="6">
        <f t="shared" si="28"/>
        <v>0.12504693954187007</v>
      </c>
    </row>
    <row r="203" spans="1:19" ht="15" customHeight="1" x14ac:dyDescent="0.2">
      <c r="A203" s="227" t="s">
        <v>439</v>
      </c>
      <c r="B203" s="37" t="s">
        <v>164</v>
      </c>
      <c r="C203" s="47" t="s">
        <v>251</v>
      </c>
      <c r="D203" s="189"/>
      <c r="E203" s="189"/>
      <c r="F203" s="189"/>
      <c r="G203" s="189"/>
      <c r="H203" s="42" t="str">
        <f t="shared" si="29"/>
        <v/>
      </c>
      <c r="I203" s="244">
        <v>7</v>
      </c>
      <c r="J203" s="189">
        <v>7</v>
      </c>
      <c r="K203" s="189">
        <v>3</v>
      </c>
      <c r="L203" s="3">
        <f t="shared" si="23"/>
        <v>0.42857142857142855</v>
      </c>
      <c r="M203" s="189"/>
      <c r="N203" s="34"/>
      <c r="O203" s="51">
        <f t="shared" si="24"/>
        <v>0</v>
      </c>
      <c r="P203" s="4">
        <f t="shared" si="25"/>
        <v>7</v>
      </c>
      <c r="Q203" s="5">
        <f t="shared" si="26"/>
        <v>7</v>
      </c>
      <c r="R203" s="5" t="str">
        <f t="shared" si="27"/>
        <v/>
      </c>
      <c r="S203" s="6" t="str">
        <f t="shared" si="28"/>
        <v/>
      </c>
    </row>
    <row r="204" spans="1:19" ht="15" customHeight="1" x14ac:dyDescent="0.2">
      <c r="A204" s="227" t="s">
        <v>439</v>
      </c>
      <c r="B204" s="37" t="s">
        <v>168</v>
      </c>
      <c r="C204" s="47" t="s">
        <v>169</v>
      </c>
      <c r="D204" s="189"/>
      <c r="E204" s="189"/>
      <c r="F204" s="189"/>
      <c r="G204" s="189"/>
      <c r="H204" s="42" t="str">
        <f t="shared" si="29"/>
        <v/>
      </c>
      <c r="I204" s="244">
        <v>359</v>
      </c>
      <c r="J204" s="189">
        <v>334</v>
      </c>
      <c r="K204" s="189">
        <v>23</v>
      </c>
      <c r="L204" s="3">
        <f t="shared" si="23"/>
        <v>6.8862275449101798E-2</v>
      </c>
      <c r="M204" s="189"/>
      <c r="N204" s="189">
        <v>25</v>
      </c>
      <c r="O204" s="51">
        <f t="shared" si="24"/>
        <v>6.9637883008356549E-2</v>
      </c>
      <c r="P204" s="4">
        <f t="shared" si="25"/>
        <v>359</v>
      </c>
      <c r="Q204" s="5">
        <f t="shared" si="26"/>
        <v>334</v>
      </c>
      <c r="R204" s="5">
        <f t="shared" si="27"/>
        <v>25</v>
      </c>
      <c r="S204" s="6">
        <f t="shared" si="28"/>
        <v>6.9637883008356549E-2</v>
      </c>
    </row>
    <row r="205" spans="1:19" ht="26.25" customHeight="1" x14ac:dyDescent="0.2">
      <c r="A205" s="227" t="s">
        <v>439</v>
      </c>
      <c r="B205" s="37" t="s">
        <v>170</v>
      </c>
      <c r="C205" s="47" t="s">
        <v>172</v>
      </c>
      <c r="D205" s="189"/>
      <c r="E205" s="189"/>
      <c r="F205" s="189"/>
      <c r="G205" s="189"/>
      <c r="H205" s="42" t="str">
        <f t="shared" si="29"/>
        <v/>
      </c>
      <c r="I205" s="244">
        <v>209750</v>
      </c>
      <c r="J205" s="189">
        <v>207360</v>
      </c>
      <c r="K205" s="189">
        <v>97830</v>
      </c>
      <c r="L205" s="3">
        <f t="shared" si="23"/>
        <v>0.47178819444444442</v>
      </c>
      <c r="M205" s="189">
        <v>3</v>
      </c>
      <c r="N205" s="189">
        <v>2386</v>
      </c>
      <c r="O205" s="51">
        <f t="shared" si="24"/>
        <v>1.1375446960667461E-2</v>
      </c>
      <c r="P205" s="4">
        <f t="shared" si="25"/>
        <v>209750</v>
      </c>
      <c r="Q205" s="5">
        <f t="shared" si="26"/>
        <v>207363</v>
      </c>
      <c r="R205" s="5">
        <f t="shared" si="27"/>
        <v>2386</v>
      </c>
      <c r="S205" s="6">
        <f t="shared" si="28"/>
        <v>1.1375446960667461E-2</v>
      </c>
    </row>
    <row r="206" spans="1:19" ht="26.25" customHeight="1" x14ac:dyDescent="0.2">
      <c r="A206" s="227" t="s">
        <v>439</v>
      </c>
      <c r="B206" s="37" t="s">
        <v>170</v>
      </c>
      <c r="C206" s="47" t="s">
        <v>171</v>
      </c>
      <c r="D206" s="189"/>
      <c r="E206" s="189"/>
      <c r="F206" s="189"/>
      <c r="G206" s="189"/>
      <c r="H206" s="42" t="str">
        <f t="shared" si="29"/>
        <v/>
      </c>
      <c r="I206" s="244">
        <v>10090</v>
      </c>
      <c r="J206" s="189">
        <v>10063</v>
      </c>
      <c r="K206" s="189">
        <v>4882</v>
      </c>
      <c r="L206" s="3">
        <f t="shared" si="23"/>
        <v>0.48514359534929941</v>
      </c>
      <c r="M206" s="189"/>
      <c r="N206" s="189">
        <v>27</v>
      </c>
      <c r="O206" s="51">
        <f t="shared" si="24"/>
        <v>2.6759167492566896E-3</v>
      </c>
      <c r="P206" s="4">
        <f t="shared" si="25"/>
        <v>10090</v>
      </c>
      <c r="Q206" s="5">
        <f t="shared" si="26"/>
        <v>10063</v>
      </c>
      <c r="R206" s="5">
        <f t="shared" si="27"/>
        <v>27</v>
      </c>
      <c r="S206" s="6">
        <f t="shared" si="28"/>
        <v>2.6759167492566896E-3</v>
      </c>
    </row>
    <row r="207" spans="1:19" ht="26.25" customHeight="1" x14ac:dyDescent="0.2">
      <c r="A207" s="227" t="s">
        <v>439</v>
      </c>
      <c r="B207" s="37" t="s">
        <v>170</v>
      </c>
      <c r="C207" s="47" t="s">
        <v>173</v>
      </c>
      <c r="D207" s="189"/>
      <c r="E207" s="189"/>
      <c r="F207" s="189"/>
      <c r="G207" s="189"/>
      <c r="H207" s="42" t="str">
        <f t="shared" si="29"/>
        <v/>
      </c>
      <c r="I207" s="244">
        <v>24553</v>
      </c>
      <c r="J207" s="189">
        <v>24474</v>
      </c>
      <c r="K207" s="189">
        <v>8437</v>
      </c>
      <c r="L207" s="3">
        <f t="shared" si="23"/>
        <v>0.34473318623845711</v>
      </c>
      <c r="M207" s="189"/>
      <c r="N207" s="189">
        <v>78</v>
      </c>
      <c r="O207" s="51">
        <f t="shared" si="24"/>
        <v>3.1768012055553292E-3</v>
      </c>
      <c r="P207" s="4">
        <f t="shared" si="25"/>
        <v>24553</v>
      </c>
      <c r="Q207" s="5">
        <f t="shared" si="26"/>
        <v>24474</v>
      </c>
      <c r="R207" s="5">
        <f t="shared" si="27"/>
        <v>78</v>
      </c>
      <c r="S207" s="6">
        <f t="shared" si="28"/>
        <v>3.1768012055553292E-3</v>
      </c>
    </row>
    <row r="208" spans="1:19" ht="15" customHeight="1" x14ac:dyDescent="0.2">
      <c r="A208" s="227" t="s">
        <v>439</v>
      </c>
      <c r="B208" s="37" t="s">
        <v>176</v>
      </c>
      <c r="C208" s="47" t="s">
        <v>177</v>
      </c>
      <c r="D208" s="189"/>
      <c r="E208" s="189"/>
      <c r="F208" s="189"/>
      <c r="G208" s="189"/>
      <c r="H208" s="42" t="str">
        <f t="shared" si="29"/>
        <v/>
      </c>
      <c r="I208" s="244">
        <v>13901</v>
      </c>
      <c r="J208" s="189">
        <v>13248</v>
      </c>
      <c r="K208" s="189">
        <v>11653</v>
      </c>
      <c r="L208" s="3">
        <f t="shared" si="23"/>
        <v>0.87960446859903385</v>
      </c>
      <c r="M208" s="189">
        <v>67</v>
      </c>
      <c r="N208" s="189">
        <v>586</v>
      </c>
      <c r="O208" s="51">
        <f t="shared" si="24"/>
        <v>4.2155240630170489E-2</v>
      </c>
      <c r="P208" s="4">
        <f t="shared" si="25"/>
        <v>13901</v>
      </c>
      <c r="Q208" s="5">
        <f t="shared" si="26"/>
        <v>13315</v>
      </c>
      <c r="R208" s="5">
        <f t="shared" si="27"/>
        <v>586</v>
      </c>
      <c r="S208" s="6">
        <f t="shared" si="28"/>
        <v>4.2155240630170489E-2</v>
      </c>
    </row>
    <row r="209" spans="1:19" ht="15" customHeight="1" x14ac:dyDescent="0.2">
      <c r="A209" s="227" t="s">
        <v>439</v>
      </c>
      <c r="B209" s="37" t="s">
        <v>178</v>
      </c>
      <c r="C209" s="47" t="s">
        <v>179</v>
      </c>
      <c r="D209" s="189"/>
      <c r="E209" s="189"/>
      <c r="F209" s="189"/>
      <c r="G209" s="189"/>
      <c r="H209" s="42" t="str">
        <f t="shared" si="29"/>
        <v/>
      </c>
      <c r="I209" s="244">
        <v>145</v>
      </c>
      <c r="J209" s="189">
        <v>66</v>
      </c>
      <c r="K209" s="189">
        <v>6</v>
      </c>
      <c r="L209" s="3">
        <f t="shared" si="23"/>
        <v>9.0909090909090912E-2</v>
      </c>
      <c r="M209" s="189"/>
      <c r="N209" s="189">
        <v>77</v>
      </c>
      <c r="O209" s="51">
        <f t="shared" si="24"/>
        <v>0.53103448275862064</v>
      </c>
      <c r="P209" s="4">
        <f t="shared" si="25"/>
        <v>145</v>
      </c>
      <c r="Q209" s="5">
        <f t="shared" si="26"/>
        <v>66</v>
      </c>
      <c r="R209" s="5">
        <f t="shared" si="27"/>
        <v>77</v>
      </c>
      <c r="S209" s="6">
        <f t="shared" si="28"/>
        <v>0.53103448275862064</v>
      </c>
    </row>
    <row r="210" spans="1:19" ht="15" customHeight="1" x14ac:dyDescent="0.2">
      <c r="A210" s="227" t="s">
        <v>439</v>
      </c>
      <c r="B210" s="37" t="s">
        <v>180</v>
      </c>
      <c r="C210" s="47" t="s">
        <v>537</v>
      </c>
      <c r="D210" s="189"/>
      <c r="E210" s="189"/>
      <c r="F210" s="189"/>
      <c r="G210" s="189"/>
      <c r="H210" s="42" t="str">
        <f t="shared" si="29"/>
        <v/>
      </c>
      <c r="I210" s="244">
        <v>2099</v>
      </c>
      <c r="J210" s="189">
        <v>2087</v>
      </c>
      <c r="K210" s="189">
        <v>1941</v>
      </c>
      <c r="L210" s="3">
        <f t="shared" si="23"/>
        <v>0.93004312410158119</v>
      </c>
      <c r="M210" s="189">
        <v>1</v>
      </c>
      <c r="N210" s="189">
        <v>11</v>
      </c>
      <c r="O210" s="51">
        <f t="shared" si="24"/>
        <v>5.2405907575035727E-3</v>
      </c>
      <c r="P210" s="4">
        <f t="shared" si="25"/>
        <v>2099</v>
      </c>
      <c r="Q210" s="5">
        <f t="shared" si="26"/>
        <v>2088</v>
      </c>
      <c r="R210" s="5">
        <f t="shared" si="27"/>
        <v>11</v>
      </c>
      <c r="S210" s="6">
        <f t="shared" si="28"/>
        <v>5.2405907575035727E-3</v>
      </c>
    </row>
    <row r="211" spans="1:19" ht="15" customHeight="1" x14ac:dyDescent="0.2">
      <c r="A211" s="227" t="s">
        <v>439</v>
      </c>
      <c r="B211" s="37" t="s">
        <v>402</v>
      </c>
      <c r="C211" s="47" t="s">
        <v>403</v>
      </c>
      <c r="D211" s="189"/>
      <c r="E211" s="189"/>
      <c r="F211" s="189"/>
      <c r="G211" s="189"/>
      <c r="H211" s="42" t="str">
        <f t="shared" si="29"/>
        <v/>
      </c>
      <c r="I211" s="244">
        <v>31</v>
      </c>
      <c r="J211" s="189">
        <v>31</v>
      </c>
      <c r="K211" s="189">
        <v>14</v>
      </c>
      <c r="L211" s="3">
        <f t="shared" si="23"/>
        <v>0.45161290322580644</v>
      </c>
      <c r="M211" s="189"/>
      <c r="N211" s="34"/>
      <c r="O211" s="51">
        <f t="shared" si="24"/>
        <v>0</v>
      </c>
      <c r="P211" s="4">
        <f t="shared" si="25"/>
        <v>31</v>
      </c>
      <c r="Q211" s="5">
        <f t="shared" si="26"/>
        <v>31</v>
      </c>
      <c r="R211" s="5" t="str">
        <f t="shared" si="27"/>
        <v/>
      </c>
      <c r="S211" s="6" t="str">
        <f t="shared" si="28"/>
        <v/>
      </c>
    </row>
    <row r="212" spans="1:19" ht="15" customHeight="1" x14ac:dyDescent="0.2">
      <c r="A212" s="227" t="s">
        <v>439</v>
      </c>
      <c r="B212" s="37" t="s">
        <v>184</v>
      </c>
      <c r="C212" s="47" t="s">
        <v>186</v>
      </c>
      <c r="D212" s="189"/>
      <c r="E212" s="189"/>
      <c r="F212" s="189"/>
      <c r="G212" s="189"/>
      <c r="H212" s="42" t="str">
        <f t="shared" si="29"/>
        <v/>
      </c>
      <c r="I212" s="244">
        <v>4102</v>
      </c>
      <c r="J212" s="189">
        <v>4023</v>
      </c>
      <c r="K212" s="189">
        <v>2995</v>
      </c>
      <c r="L212" s="3">
        <f t="shared" si="23"/>
        <v>0.74446930151628143</v>
      </c>
      <c r="M212" s="189">
        <v>1</v>
      </c>
      <c r="N212" s="189">
        <v>78</v>
      </c>
      <c r="O212" s="51">
        <f t="shared" si="24"/>
        <v>1.901511457825451E-2</v>
      </c>
      <c r="P212" s="4">
        <f t="shared" si="25"/>
        <v>4102</v>
      </c>
      <c r="Q212" s="5">
        <f t="shared" si="26"/>
        <v>4024</v>
      </c>
      <c r="R212" s="5">
        <f t="shared" si="27"/>
        <v>78</v>
      </c>
      <c r="S212" s="6">
        <f t="shared" si="28"/>
        <v>1.901511457825451E-2</v>
      </c>
    </row>
    <row r="213" spans="1:19" ht="15" customHeight="1" x14ac:dyDescent="0.2">
      <c r="A213" s="227" t="s">
        <v>439</v>
      </c>
      <c r="B213" s="37" t="s">
        <v>529</v>
      </c>
      <c r="C213" s="47" t="s">
        <v>120</v>
      </c>
      <c r="D213" s="189"/>
      <c r="E213" s="189"/>
      <c r="F213" s="189"/>
      <c r="G213" s="189"/>
      <c r="H213" s="42" t="str">
        <f t="shared" si="29"/>
        <v/>
      </c>
      <c r="I213" s="244">
        <v>131</v>
      </c>
      <c r="J213" s="189">
        <v>127</v>
      </c>
      <c r="K213" s="189">
        <v>5</v>
      </c>
      <c r="L213" s="3">
        <f t="shared" si="23"/>
        <v>3.937007874015748E-2</v>
      </c>
      <c r="M213" s="189">
        <v>1</v>
      </c>
      <c r="N213" s="189">
        <v>3</v>
      </c>
      <c r="O213" s="51">
        <f t="shared" si="24"/>
        <v>2.2900763358778626E-2</v>
      </c>
      <c r="P213" s="4">
        <f t="shared" si="25"/>
        <v>131</v>
      </c>
      <c r="Q213" s="5">
        <f t="shared" si="26"/>
        <v>128</v>
      </c>
      <c r="R213" s="5">
        <f t="shared" si="27"/>
        <v>3</v>
      </c>
      <c r="S213" s="6">
        <f t="shared" si="28"/>
        <v>2.2900763358778626E-2</v>
      </c>
    </row>
    <row r="214" spans="1:19" ht="15" customHeight="1" x14ac:dyDescent="0.2">
      <c r="A214" s="227" t="s">
        <v>439</v>
      </c>
      <c r="B214" s="37" t="s">
        <v>187</v>
      </c>
      <c r="C214" s="47" t="s">
        <v>188</v>
      </c>
      <c r="D214" s="189"/>
      <c r="E214" s="189"/>
      <c r="F214" s="189"/>
      <c r="G214" s="189"/>
      <c r="H214" s="42" t="str">
        <f t="shared" si="29"/>
        <v/>
      </c>
      <c r="I214" s="244">
        <v>11</v>
      </c>
      <c r="J214" s="189">
        <v>11</v>
      </c>
      <c r="K214" s="189">
        <v>10</v>
      </c>
      <c r="L214" s="3">
        <f t="shared" si="23"/>
        <v>0.90909090909090906</v>
      </c>
      <c r="M214" s="189"/>
      <c r="N214" s="34"/>
      <c r="O214" s="51">
        <f t="shared" si="24"/>
        <v>0</v>
      </c>
      <c r="P214" s="4">
        <f t="shared" si="25"/>
        <v>11</v>
      </c>
      <c r="Q214" s="5">
        <f t="shared" si="26"/>
        <v>11</v>
      </c>
      <c r="R214" s="5" t="str">
        <f t="shared" si="27"/>
        <v/>
      </c>
      <c r="S214" s="6" t="str">
        <f t="shared" si="28"/>
        <v/>
      </c>
    </row>
    <row r="215" spans="1:19" ht="15" customHeight="1" x14ac:dyDescent="0.2">
      <c r="A215" s="227" t="s">
        <v>439</v>
      </c>
      <c r="B215" s="37" t="s">
        <v>195</v>
      </c>
      <c r="C215" s="47" t="s">
        <v>196</v>
      </c>
      <c r="D215" s="189"/>
      <c r="E215" s="189"/>
      <c r="F215" s="189"/>
      <c r="G215" s="189"/>
      <c r="H215" s="42" t="str">
        <f t="shared" si="29"/>
        <v/>
      </c>
      <c r="I215" s="244">
        <v>1</v>
      </c>
      <c r="J215" s="189">
        <v>1</v>
      </c>
      <c r="K215" s="34"/>
      <c r="L215" s="3">
        <f t="shared" si="23"/>
        <v>0</v>
      </c>
      <c r="M215" s="189"/>
      <c r="N215" s="34"/>
      <c r="O215" s="51">
        <f t="shared" si="24"/>
        <v>0</v>
      </c>
      <c r="P215" s="4">
        <f t="shared" si="25"/>
        <v>1</v>
      </c>
      <c r="Q215" s="5">
        <f t="shared" si="26"/>
        <v>1</v>
      </c>
      <c r="R215" s="5" t="str">
        <f t="shared" si="27"/>
        <v/>
      </c>
      <c r="S215" s="6" t="str">
        <f t="shared" si="28"/>
        <v/>
      </c>
    </row>
    <row r="216" spans="1:19" ht="15" customHeight="1" x14ac:dyDescent="0.2">
      <c r="A216" s="227" t="s">
        <v>439</v>
      </c>
      <c r="B216" s="37" t="s">
        <v>523</v>
      </c>
      <c r="C216" s="47" t="s">
        <v>421</v>
      </c>
      <c r="D216" s="189"/>
      <c r="E216" s="189"/>
      <c r="F216" s="189"/>
      <c r="G216" s="189"/>
      <c r="H216" s="42" t="str">
        <f t="shared" si="29"/>
        <v/>
      </c>
      <c r="I216" s="244">
        <v>119</v>
      </c>
      <c r="J216" s="189">
        <v>105</v>
      </c>
      <c r="K216" s="189">
        <v>71</v>
      </c>
      <c r="L216" s="3">
        <f t="shared" si="23"/>
        <v>0.67619047619047623</v>
      </c>
      <c r="M216" s="189">
        <v>9</v>
      </c>
      <c r="N216" s="189">
        <v>2</v>
      </c>
      <c r="O216" s="51">
        <f t="shared" si="24"/>
        <v>1.680672268907563E-2</v>
      </c>
      <c r="P216" s="4">
        <f t="shared" si="25"/>
        <v>119</v>
      </c>
      <c r="Q216" s="5">
        <f t="shared" si="26"/>
        <v>114</v>
      </c>
      <c r="R216" s="5">
        <f t="shared" si="27"/>
        <v>2</v>
      </c>
      <c r="S216" s="6">
        <f t="shared" si="28"/>
        <v>1.680672268907563E-2</v>
      </c>
    </row>
    <row r="217" spans="1:19" ht="15" customHeight="1" x14ac:dyDescent="0.2">
      <c r="A217" s="227" t="s">
        <v>439</v>
      </c>
      <c r="B217" s="37" t="s">
        <v>532</v>
      </c>
      <c r="C217" s="47" t="s">
        <v>198</v>
      </c>
      <c r="D217" s="189"/>
      <c r="E217" s="189"/>
      <c r="F217" s="189"/>
      <c r="G217" s="189"/>
      <c r="H217" s="42" t="str">
        <f t="shared" si="29"/>
        <v/>
      </c>
      <c r="I217" s="244">
        <v>62</v>
      </c>
      <c r="J217" s="189">
        <v>61</v>
      </c>
      <c r="K217" s="189">
        <v>9</v>
      </c>
      <c r="L217" s="3">
        <f t="shared" si="23"/>
        <v>0.14754098360655737</v>
      </c>
      <c r="M217" s="189"/>
      <c r="N217" s="189">
        <v>1</v>
      </c>
      <c r="O217" s="51">
        <f t="shared" si="24"/>
        <v>1.6129032258064516E-2</v>
      </c>
      <c r="P217" s="4">
        <f t="shared" si="25"/>
        <v>62</v>
      </c>
      <c r="Q217" s="5">
        <f t="shared" si="26"/>
        <v>61</v>
      </c>
      <c r="R217" s="5">
        <f t="shared" si="27"/>
        <v>1</v>
      </c>
      <c r="S217" s="6">
        <f t="shared" si="28"/>
        <v>1.6129032258064516E-2</v>
      </c>
    </row>
    <row r="218" spans="1:19" ht="15" customHeight="1" x14ac:dyDescent="0.2">
      <c r="A218" s="227" t="s">
        <v>439</v>
      </c>
      <c r="B218" s="37" t="s">
        <v>200</v>
      </c>
      <c r="C218" s="47" t="s">
        <v>201</v>
      </c>
      <c r="D218" s="189"/>
      <c r="E218" s="189"/>
      <c r="F218" s="189"/>
      <c r="G218" s="189"/>
      <c r="H218" s="42" t="str">
        <f t="shared" si="29"/>
        <v/>
      </c>
      <c r="I218" s="244">
        <v>10679</v>
      </c>
      <c r="J218" s="189">
        <v>10568</v>
      </c>
      <c r="K218" s="189">
        <v>57</v>
      </c>
      <c r="L218" s="3">
        <f t="shared" si="23"/>
        <v>5.3936411809235429E-3</v>
      </c>
      <c r="M218" s="189"/>
      <c r="N218" s="189">
        <v>111</v>
      </c>
      <c r="O218" s="51">
        <f t="shared" si="24"/>
        <v>1.0394231669631987E-2</v>
      </c>
      <c r="P218" s="4">
        <f t="shared" si="25"/>
        <v>10679</v>
      </c>
      <c r="Q218" s="5">
        <f t="shared" si="26"/>
        <v>10568</v>
      </c>
      <c r="R218" s="5">
        <f t="shared" si="27"/>
        <v>111</v>
      </c>
      <c r="S218" s="6">
        <f t="shared" si="28"/>
        <v>1.0394231669631987E-2</v>
      </c>
    </row>
    <row r="219" spans="1:19" ht="15" customHeight="1" x14ac:dyDescent="0.2">
      <c r="A219" s="227" t="s">
        <v>439</v>
      </c>
      <c r="B219" s="37" t="s">
        <v>204</v>
      </c>
      <c r="C219" s="47" t="s">
        <v>205</v>
      </c>
      <c r="D219" s="189"/>
      <c r="E219" s="189"/>
      <c r="F219" s="189"/>
      <c r="G219" s="189"/>
      <c r="H219" s="42" t="str">
        <f t="shared" si="29"/>
        <v/>
      </c>
      <c r="I219" s="244">
        <v>973</v>
      </c>
      <c r="J219" s="189">
        <v>608</v>
      </c>
      <c r="K219" s="189">
        <v>92</v>
      </c>
      <c r="L219" s="3">
        <f t="shared" si="23"/>
        <v>0.15131578947368421</v>
      </c>
      <c r="M219" s="189"/>
      <c r="N219" s="189">
        <v>340</v>
      </c>
      <c r="O219" s="51">
        <f t="shared" si="24"/>
        <v>0.34943473792394658</v>
      </c>
      <c r="P219" s="4">
        <f t="shared" si="25"/>
        <v>973</v>
      </c>
      <c r="Q219" s="5">
        <f t="shared" si="26"/>
        <v>608</v>
      </c>
      <c r="R219" s="5">
        <f t="shared" si="27"/>
        <v>340</v>
      </c>
      <c r="S219" s="6">
        <f t="shared" si="28"/>
        <v>0.34943473792394658</v>
      </c>
    </row>
    <row r="220" spans="1:19" ht="15" customHeight="1" x14ac:dyDescent="0.2">
      <c r="A220" s="227" t="s">
        <v>439</v>
      </c>
      <c r="B220" s="37" t="s">
        <v>206</v>
      </c>
      <c r="C220" s="47" t="s">
        <v>207</v>
      </c>
      <c r="D220" s="189"/>
      <c r="E220" s="189"/>
      <c r="F220" s="189"/>
      <c r="G220" s="189"/>
      <c r="H220" s="42" t="str">
        <f t="shared" si="29"/>
        <v/>
      </c>
      <c r="I220" s="244">
        <v>11479</v>
      </c>
      <c r="J220" s="189">
        <v>11030</v>
      </c>
      <c r="K220" s="189">
        <v>6586</v>
      </c>
      <c r="L220" s="3">
        <f t="shared" si="23"/>
        <v>0.59709882139619219</v>
      </c>
      <c r="M220" s="189">
        <v>2</v>
      </c>
      <c r="N220" s="189">
        <v>444</v>
      </c>
      <c r="O220" s="51">
        <f t="shared" si="24"/>
        <v>3.8679327467549436E-2</v>
      </c>
      <c r="P220" s="4">
        <f t="shared" si="25"/>
        <v>11479</v>
      </c>
      <c r="Q220" s="5">
        <f t="shared" si="26"/>
        <v>11032</v>
      </c>
      <c r="R220" s="5">
        <f t="shared" si="27"/>
        <v>444</v>
      </c>
      <c r="S220" s="6">
        <f t="shared" si="28"/>
        <v>3.8679327467549436E-2</v>
      </c>
    </row>
    <row r="221" spans="1:19" ht="15" customHeight="1" x14ac:dyDescent="0.2">
      <c r="A221" s="227" t="s">
        <v>439</v>
      </c>
      <c r="B221" s="37" t="s">
        <v>206</v>
      </c>
      <c r="C221" s="47" t="s">
        <v>208</v>
      </c>
      <c r="D221" s="189"/>
      <c r="E221" s="189"/>
      <c r="F221" s="189"/>
      <c r="G221" s="189"/>
      <c r="H221" s="42" t="str">
        <f t="shared" si="29"/>
        <v/>
      </c>
      <c r="I221" s="244">
        <v>10313</v>
      </c>
      <c r="J221" s="189">
        <v>9589</v>
      </c>
      <c r="K221" s="189">
        <v>848</v>
      </c>
      <c r="L221" s="3">
        <f t="shared" si="23"/>
        <v>8.843466471999166E-2</v>
      </c>
      <c r="M221" s="189">
        <v>6</v>
      </c>
      <c r="N221" s="189">
        <v>718</v>
      </c>
      <c r="O221" s="51">
        <f t="shared" si="24"/>
        <v>6.9620866867060996E-2</v>
      </c>
      <c r="P221" s="4">
        <f t="shared" si="25"/>
        <v>10313</v>
      </c>
      <c r="Q221" s="5">
        <f t="shared" si="26"/>
        <v>9595</v>
      </c>
      <c r="R221" s="5">
        <f t="shared" si="27"/>
        <v>718</v>
      </c>
      <c r="S221" s="6">
        <f t="shared" si="28"/>
        <v>6.9620866867060996E-2</v>
      </c>
    </row>
    <row r="222" spans="1:19" ht="15" customHeight="1" x14ac:dyDescent="0.2">
      <c r="A222" s="227" t="s">
        <v>439</v>
      </c>
      <c r="B222" s="37" t="s">
        <v>211</v>
      </c>
      <c r="C222" s="47" t="s">
        <v>533</v>
      </c>
      <c r="D222" s="189"/>
      <c r="E222" s="189"/>
      <c r="F222" s="189"/>
      <c r="G222" s="189"/>
      <c r="H222" s="42" t="str">
        <f t="shared" si="29"/>
        <v/>
      </c>
      <c r="I222" s="244">
        <v>53212</v>
      </c>
      <c r="J222" s="189">
        <v>50409</v>
      </c>
      <c r="K222" s="189">
        <v>1935</v>
      </c>
      <c r="L222" s="3">
        <f t="shared" si="23"/>
        <v>3.8386002499553651E-2</v>
      </c>
      <c r="M222" s="189"/>
      <c r="N222" s="189">
        <v>2801</v>
      </c>
      <c r="O222" s="51">
        <f t="shared" si="24"/>
        <v>5.2638502593399986E-2</v>
      </c>
      <c r="P222" s="4">
        <f t="shared" si="25"/>
        <v>53212</v>
      </c>
      <c r="Q222" s="5">
        <f t="shared" si="26"/>
        <v>50409</v>
      </c>
      <c r="R222" s="5">
        <f t="shared" si="27"/>
        <v>2801</v>
      </c>
      <c r="S222" s="6">
        <f t="shared" si="28"/>
        <v>5.2638502593399986E-2</v>
      </c>
    </row>
    <row r="223" spans="1:19" ht="15" customHeight="1" x14ac:dyDescent="0.2">
      <c r="A223" s="227" t="s">
        <v>439</v>
      </c>
      <c r="B223" s="37" t="s">
        <v>211</v>
      </c>
      <c r="C223" s="47" t="s">
        <v>534</v>
      </c>
      <c r="D223" s="189"/>
      <c r="E223" s="189"/>
      <c r="F223" s="189"/>
      <c r="G223" s="189"/>
      <c r="H223" s="42" t="str">
        <f t="shared" si="29"/>
        <v/>
      </c>
      <c r="I223" s="244">
        <v>66796</v>
      </c>
      <c r="J223" s="189">
        <v>64622</v>
      </c>
      <c r="K223" s="189">
        <v>992</v>
      </c>
      <c r="L223" s="3">
        <f t="shared" si="23"/>
        <v>1.5350809321902758E-2</v>
      </c>
      <c r="M223" s="189">
        <v>1</v>
      </c>
      <c r="N223" s="189">
        <v>2172</v>
      </c>
      <c r="O223" s="51">
        <f t="shared" si="24"/>
        <v>3.25169171806695E-2</v>
      </c>
      <c r="P223" s="4">
        <f t="shared" si="25"/>
        <v>66796</v>
      </c>
      <c r="Q223" s="5">
        <f t="shared" si="26"/>
        <v>64623</v>
      </c>
      <c r="R223" s="5">
        <f t="shared" si="27"/>
        <v>2172</v>
      </c>
      <c r="S223" s="6">
        <f t="shared" si="28"/>
        <v>3.25169171806695E-2</v>
      </c>
    </row>
    <row r="224" spans="1:19" ht="26.25" customHeight="1" x14ac:dyDescent="0.2">
      <c r="A224" s="227" t="s">
        <v>439</v>
      </c>
      <c r="B224" s="37" t="s">
        <v>214</v>
      </c>
      <c r="C224" s="47" t="s">
        <v>215</v>
      </c>
      <c r="D224" s="189"/>
      <c r="E224" s="189"/>
      <c r="F224" s="189"/>
      <c r="G224" s="189"/>
      <c r="H224" s="42" t="str">
        <f t="shared" si="29"/>
        <v/>
      </c>
      <c r="I224" s="244">
        <v>10028</v>
      </c>
      <c r="J224" s="189">
        <v>7809</v>
      </c>
      <c r="K224" s="189">
        <v>2458</v>
      </c>
      <c r="L224" s="3">
        <f t="shared" si="23"/>
        <v>0.31476501472659751</v>
      </c>
      <c r="M224" s="189">
        <v>48</v>
      </c>
      <c r="N224" s="189">
        <v>2165</v>
      </c>
      <c r="O224" s="51">
        <f t="shared" si="24"/>
        <v>0.21589549262066215</v>
      </c>
      <c r="P224" s="4">
        <f t="shared" si="25"/>
        <v>10028</v>
      </c>
      <c r="Q224" s="5">
        <f t="shared" si="26"/>
        <v>7857</v>
      </c>
      <c r="R224" s="5">
        <f t="shared" si="27"/>
        <v>2165</v>
      </c>
      <c r="S224" s="6">
        <f t="shared" si="28"/>
        <v>0.21589549262066215</v>
      </c>
    </row>
    <row r="225" spans="1:19" ht="15" customHeight="1" x14ac:dyDescent="0.2">
      <c r="A225" s="227" t="s">
        <v>439</v>
      </c>
      <c r="B225" s="37" t="s">
        <v>217</v>
      </c>
      <c r="C225" s="47" t="s">
        <v>219</v>
      </c>
      <c r="D225" s="189"/>
      <c r="E225" s="189"/>
      <c r="F225" s="189"/>
      <c r="G225" s="189"/>
      <c r="H225" s="42" t="str">
        <f t="shared" si="29"/>
        <v/>
      </c>
      <c r="I225" s="244">
        <v>2356</v>
      </c>
      <c r="J225" s="189">
        <v>2264</v>
      </c>
      <c r="K225" s="189">
        <v>579</v>
      </c>
      <c r="L225" s="3">
        <f t="shared" si="23"/>
        <v>0.25574204946996465</v>
      </c>
      <c r="M225" s="189">
        <v>73</v>
      </c>
      <c r="N225" s="189">
        <v>19</v>
      </c>
      <c r="O225" s="51">
        <f t="shared" si="24"/>
        <v>8.0645161290322578E-3</v>
      </c>
      <c r="P225" s="4">
        <f t="shared" si="25"/>
        <v>2356</v>
      </c>
      <c r="Q225" s="5">
        <f t="shared" si="26"/>
        <v>2337</v>
      </c>
      <c r="R225" s="5">
        <f t="shared" si="27"/>
        <v>19</v>
      </c>
      <c r="S225" s="6">
        <f t="shared" si="28"/>
        <v>8.0645161290322578E-3</v>
      </c>
    </row>
    <row r="226" spans="1:19" ht="15" customHeight="1" x14ac:dyDescent="0.2">
      <c r="A226" s="227" t="s">
        <v>439</v>
      </c>
      <c r="B226" s="37" t="s">
        <v>222</v>
      </c>
      <c r="C226" s="47" t="s">
        <v>223</v>
      </c>
      <c r="D226" s="189"/>
      <c r="E226" s="189"/>
      <c r="F226" s="189"/>
      <c r="G226" s="189"/>
      <c r="H226" s="42" t="str">
        <f t="shared" si="29"/>
        <v/>
      </c>
      <c r="I226" s="244">
        <v>371</v>
      </c>
      <c r="J226" s="189">
        <v>371</v>
      </c>
      <c r="K226" s="189">
        <v>29</v>
      </c>
      <c r="L226" s="3">
        <f t="shared" si="23"/>
        <v>7.8167115902964962E-2</v>
      </c>
      <c r="M226" s="189"/>
      <c r="N226" s="189"/>
      <c r="O226" s="51">
        <f t="shared" si="24"/>
        <v>0</v>
      </c>
      <c r="P226" s="4">
        <f t="shared" si="25"/>
        <v>371</v>
      </c>
      <c r="Q226" s="5">
        <f t="shared" si="26"/>
        <v>371</v>
      </c>
      <c r="R226" s="5" t="str">
        <f t="shared" si="27"/>
        <v/>
      </c>
      <c r="S226" s="6" t="str">
        <f t="shared" si="28"/>
        <v/>
      </c>
    </row>
    <row r="227" spans="1:19" ht="26.25" customHeight="1" x14ac:dyDescent="0.2">
      <c r="A227" s="227" t="s">
        <v>439</v>
      </c>
      <c r="B227" s="37" t="s">
        <v>222</v>
      </c>
      <c r="C227" s="47" t="s">
        <v>224</v>
      </c>
      <c r="D227" s="189"/>
      <c r="E227" s="189"/>
      <c r="F227" s="189"/>
      <c r="G227" s="189"/>
      <c r="H227" s="42" t="str">
        <f t="shared" si="29"/>
        <v/>
      </c>
      <c r="I227" s="244">
        <v>503</v>
      </c>
      <c r="J227" s="189">
        <v>496</v>
      </c>
      <c r="K227" s="189">
        <v>66</v>
      </c>
      <c r="L227" s="3">
        <f t="shared" si="23"/>
        <v>0.13306451612903225</v>
      </c>
      <c r="M227" s="189">
        <v>3</v>
      </c>
      <c r="N227" s="189">
        <v>4</v>
      </c>
      <c r="O227" s="51">
        <f t="shared" si="24"/>
        <v>7.9522862823061622E-3</v>
      </c>
      <c r="P227" s="4">
        <f t="shared" si="25"/>
        <v>503</v>
      </c>
      <c r="Q227" s="5">
        <f t="shared" si="26"/>
        <v>499</v>
      </c>
      <c r="R227" s="5">
        <f t="shared" si="27"/>
        <v>4</v>
      </c>
      <c r="S227" s="6">
        <f t="shared" si="28"/>
        <v>7.9522862823061622E-3</v>
      </c>
    </row>
    <row r="228" spans="1:19" ht="15" customHeight="1" x14ac:dyDescent="0.2">
      <c r="A228" s="227" t="s">
        <v>439</v>
      </c>
      <c r="B228" s="37" t="s">
        <v>222</v>
      </c>
      <c r="C228" s="47" t="s">
        <v>226</v>
      </c>
      <c r="D228" s="189"/>
      <c r="E228" s="189"/>
      <c r="F228" s="189"/>
      <c r="G228" s="189"/>
      <c r="H228" s="42" t="str">
        <f t="shared" si="29"/>
        <v/>
      </c>
      <c r="I228" s="244">
        <v>780</v>
      </c>
      <c r="J228" s="189">
        <v>771</v>
      </c>
      <c r="K228" s="189">
        <v>176</v>
      </c>
      <c r="L228" s="3">
        <f t="shared" si="23"/>
        <v>0.22827496757457846</v>
      </c>
      <c r="M228" s="189">
        <v>9</v>
      </c>
      <c r="N228" s="189"/>
      <c r="O228" s="51">
        <f t="shared" si="24"/>
        <v>0</v>
      </c>
      <c r="P228" s="4">
        <f t="shared" si="25"/>
        <v>780</v>
      </c>
      <c r="Q228" s="5">
        <f t="shared" si="26"/>
        <v>780</v>
      </c>
      <c r="R228" s="5" t="str">
        <f t="shared" si="27"/>
        <v/>
      </c>
      <c r="S228" s="6" t="str">
        <f t="shared" si="28"/>
        <v/>
      </c>
    </row>
    <row r="229" spans="1:19" ht="26.25" customHeight="1" x14ac:dyDescent="0.2">
      <c r="A229" s="227" t="s">
        <v>439</v>
      </c>
      <c r="B229" s="37" t="s">
        <v>222</v>
      </c>
      <c r="C229" s="47" t="s">
        <v>228</v>
      </c>
      <c r="D229" s="189"/>
      <c r="E229" s="189"/>
      <c r="F229" s="189"/>
      <c r="G229" s="189"/>
      <c r="H229" s="42" t="str">
        <f t="shared" si="29"/>
        <v/>
      </c>
      <c r="I229" s="244">
        <v>505</v>
      </c>
      <c r="J229" s="189">
        <v>488</v>
      </c>
      <c r="K229" s="189">
        <v>147</v>
      </c>
      <c r="L229" s="3">
        <f t="shared" si="23"/>
        <v>0.30122950819672129</v>
      </c>
      <c r="M229" s="189">
        <v>16</v>
      </c>
      <c r="N229" s="189">
        <v>1</v>
      </c>
      <c r="O229" s="51">
        <f t="shared" si="24"/>
        <v>1.9801980198019802E-3</v>
      </c>
      <c r="P229" s="4">
        <f t="shared" si="25"/>
        <v>505</v>
      </c>
      <c r="Q229" s="5">
        <f t="shared" si="26"/>
        <v>504</v>
      </c>
      <c r="R229" s="5">
        <f t="shared" si="27"/>
        <v>1</v>
      </c>
      <c r="S229" s="6">
        <f t="shared" si="28"/>
        <v>1.9801980198019802E-3</v>
      </c>
    </row>
    <row r="230" spans="1:19" ht="15" customHeight="1" x14ac:dyDescent="0.2">
      <c r="A230" s="227" t="s">
        <v>439</v>
      </c>
      <c r="B230" s="37" t="s">
        <v>229</v>
      </c>
      <c r="C230" s="47" t="s">
        <v>230</v>
      </c>
      <c r="D230" s="189"/>
      <c r="E230" s="189"/>
      <c r="F230" s="189"/>
      <c r="G230" s="189"/>
      <c r="H230" s="42" t="str">
        <f t="shared" si="29"/>
        <v/>
      </c>
      <c r="I230" s="244">
        <v>2958</v>
      </c>
      <c r="J230" s="189">
        <v>2371</v>
      </c>
      <c r="K230" s="189">
        <v>203</v>
      </c>
      <c r="L230" s="3">
        <f t="shared" si="23"/>
        <v>8.5617882749894555E-2</v>
      </c>
      <c r="M230" s="189">
        <v>11</v>
      </c>
      <c r="N230" s="189">
        <v>576</v>
      </c>
      <c r="O230" s="51">
        <f t="shared" si="24"/>
        <v>0.1947261663286004</v>
      </c>
      <c r="P230" s="4">
        <f t="shared" si="25"/>
        <v>2958</v>
      </c>
      <c r="Q230" s="5">
        <f t="shared" si="26"/>
        <v>2382</v>
      </c>
      <c r="R230" s="5">
        <f t="shared" si="27"/>
        <v>576</v>
      </c>
      <c r="S230" s="6">
        <f t="shared" si="28"/>
        <v>0.1947261663286004</v>
      </c>
    </row>
    <row r="231" spans="1:19" ht="15" customHeight="1" x14ac:dyDescent="0.2">
      <c r="A231" s="227" t="s">
        <v>439</v>
      </c>
      <c r="B231" s="37" t="s">
        <v>524</v>
      </c>
      <c r="C231" s="47" t="s">
        <v>233</v>
      </c>
      <c r="D231" s="189"/>
      <c r="E231" s="189"/>
      <c r="F231" s="189"/>
      <c r="G231" s="189"/>
      <c r="H231" s="42" t="str">
        <f t="shared" si="29"/>
        <v/>
      </c>
      <c r="I231" s="244">
        <v>1359</v>
      </c>
      <c r="J231" s="189">
        <v>868</v>
      </c>
      <c r="K231" s="189">
        <v>14</v>
      </c>
      <c r="L231" s="3">
        <f t="shared" si="23"/>
        <v>1.6129032258064516E-2</v>
      </c>
      <c r="M231" s="189"/>
      <c r="N231" s="189">
        <v>491</v>
      </c>
      <c r="O231" s="51">
        <f t="shared" si="24"/>
        <v>0.3612950699043414</v>
      </c>
      <c r="P231" s="4">
        <f t="shared" si="25"/>
        <v>1359</v>
      </c>
      <c r="Q231" s="5">
        <f t="shared" si="26"/>
        <v>868</v>
      </c>
      <c r="R231" s="5">
        <f t="shared" si="27"/>
        <v>491</v>
      </c>
      <c r="S231" s="6">
        <f t="shared" si="28"/>
        <v>0.3612950699043414</v>
      </c>
    </row>
    <row r="232" spans="1:19" ht="15" customHeight="1" x14ac:dyDescent="0.2">
      <c r="A232" s="227" t="s">
        <v>439</v>
      </c>
      <c r="B232" s="37" t="s">
        <v>235</v>
      </c>
      <c r="C232" s="47" t="s">
        <v>256</v>
      </c>
      <c r="D232" s="189"/>
      <c r="E232" s="189"/>
      <c r="F232" s="189"/>
      <c r="G232" s="189"/>
      <c r="H232" s="42" t="str">
        <f t="shared" si="29"/>
        <v/>
      </c>
      <c r="I232" s="244">
        <v>42</v>
      </c>
      <c r="J232" s="189">
        <v>33</v>
      </c>
      <c r="K232" s="189">
        <v>11</v>
      </c>
      <c r="L232" s="3">
        <f t="shared" si="23"/>
        <v>0.33333333333333331</v>
      </c>
      <c r="M232" s="189"/>
      <c r="N232" s="189">
        <v>7</v>
      </c>
      <c r="O232" s="51">
        <f t="shared" si="24"/>
        <v>0.16666666666666666</v>
      </c>
      <c r="P232" s="4">
        <f t="shared" si="25"/>
        <v>42</v>
      </c>
      <c r="Q232" s="5">
        <f t="shared" si="26"/>
        <v>33</v>
      </c>
      <c r="R232" s="5">
        <f t="shared" si="27"/>
        <v>7</v>
      </c>
      <c r="S232" s="6">
        <f t="shared" si="28"/>
        <v>0.16666666666666666</v>
      </c>
    </row>
    <row r="233" spans="1:19" ht="15" customHeight="1" x14ac:dyDescent="0.2">
      <c r="A233" s="227" t="s">
        <v>440</v>
      </c>
      <c r="B233" s="37" t="s">
        <v>0</v>
      </c>
      <c r="C233" s="47" t="s">
        <v>1</v>
      </c>
      <c r="D233" s="189"/>
      <c r="E233" s="189"/>
      <c r="F233" s="189"/>
      <c r="G233" s="189"/>
      <c r="H233" s="42" t="str">
        <f t="shared" si="29"/>
        <v/>
      </c>
      <c r="I233" s="258">
        <v>69</v>
      </c>
      <c r="J233" s="253">
        <v>50</v>
      </c>
      <c r="K233" s="253">
        <v>3</v>
      </c>
      <c r="L233" s="3">
        <f t="shared" si="23"/>
        <v>0.06</v>
      </c>
      <c r="M233" s="189">
        <v>8</v>
      </c>
      <c r="N233" s="253">
        <v>2</v>
      </c>
      <c r="O233" s="51">
        <f t="shared" si="24"/>
        <v>2.8985507246376812E-2</v>
      </c>
      <c r="P233" s="4">
        <f t="shared" si="25"/>
        <v>69</v>
      </c>
      <c r="Q233" s="5">
        <f t="shared" si="26"/>
        <v>58</v>
      </c>
      <c r="R233" s="5">
        <f t="shared" si="27"/>
        <v>2</v>
      </c>
      <c r="S233" s="6">
        <f t="shared" si="28"/>
        <v>2.8985507246376812E-2</v>
      </c>
    </row>
    <row r="234" spans="1:19" ht="15" customHeight="1" x14ac:dyDescent="0.2">
      <c r="A234" s="227" t="s">
        <v>440</v>
      </c>
      <c r="B234" s="37" t="s">
        <v>10</v>
      </c>
      <c r="C234" s="47" t="s">
        <v>12</v>
      </c>
      <c r="D234" s="189"/>
      <c r="E234" s="189"/>
      <c r="F234" s="189"/>
      <c r="G234" s="189"/>
      <c r="H234" s="42" t="str">
        <f t="shared" si="29"/>
        <v/>
      </c>
      <c r="I234" s="244">
        <v>700</v>
      </c>
      <c r="J234" s="189">
        <v>674</v>
      </c>
      <c r="K234" s="189">
        <v>301</v>
      </c>
      <c r="L234" s="3">
        <f t="shared" si="23"/>
        <v>0.44658753709198812</v>
      </c>
      <c r="M234" s="189"/>
      <c r="N234" s="189">
        <v>7</v>
      </c>
      <c r="O234" s="51">
        <f t="shared" si="24"/>
        <v>0.01</v>
      </c>
      <c r="P234" s="4">
        <f t="shared" si="25"/>
        <v>700</v>
      </c>
      <c r="Q234" s="5">
        <f t="shared" si="26"/>
        <v>674</v>
      </c>
      <c r="R234" s="5">
        <f t="shared" si="27"/>
        <v>7</v>
      </c>
      <c r="S234" s="6">
        <f t="shared" si="28"/>
        <v>0.01</v>
      </c>
    </row>
    <row r="235" spans="1:19" ht="15" customHeight="1" x14ac:dyDescent="0.2">
      <c r="A235" s="227" t="s">
        <v>440</v>
      </c>
      <c r="B235" s="37" t="s">
        <v>13</v>
      </c>
      <c r="C235" s="47" t="s">
        <v>14</v>
      </c>
      <c r="D235" s="189"/>
      <c r="E235" s="189"/>
      <c r="F235" s="189"/>
      <c r="G235" s="189"/>
      <c r="H235" s="42" t="str">
        <f t="shared" si="29"/>
        <v/>
      </c>
      <c r="I235" s="244">
        <v>12</v>
      </c>
      <c r="J235" s="189">
        <v>10</v>
      </c>
      <c r="K235" s="189">
        <v>9</v>
      </c>
      <c r="L235" s="3">
        <f t="shared" si="23"/>
        <v>0.9</v>
      </c>
      <c r="M235" s="189"/>
      <c r="N235" s="189"/>
      <c r="O235" s="51">
        <f t="shared" si="24"/>
        <v>0</v>
      </c>
      <c r="P235" s="4">
        <f t="shared" si="25"/>
        <v>12</v>
      </c>
      <c r="Q235" s="5">
        <f t="shared" si="26"/>
        <v>10</v>
      </c>
      <c r="R235" s="5" t="str">
        <f t="shared" si="27"/>
        <v/>
      </c>
      <c r="S235" s="6" t="str">
        <f t="shared" si="28"/>
        <v/>
      </c>
    </row>
    <row r="236" spans="1:19" ht="15" customHeight="1" x14ac:dyDescent="0.2">
      <c r="A236" s="227" t="s">
        <v>440</v>
      </c>
      <c r="B236" s="37" t="s">
        <v>17</v>
      </c>
      <c r="C236" s="47" t="s">
        <v>18</v>
      </c>
      <c r="D236" s="189"/>
      <c r="E236" s="189"/>
      <c r="F236" s="189"/>
      <c r="G236" s="189"/>
      <c r="H236" s="42" t="str">
        <f t="shared" si="29"/>
        <v/>
      </c>
      <c r="I236" s="244">
        <v>1586</v>
      </c>
      <c r="J236" s="189">
        <v>1324</v>
      </c>
      <c r="K236" s="189">
        <v>156</v>
      </c>
      <c r="L236" s="3">
        <f t="shared" si="23"/>
        <v>0.11782477341389729</v>
      </c>
      <c r="M236" s="189">
        <v>9</v>
      </c>
      <c r="N236" s="189">
        <v>224</v>
      </c>
      <c r="O236" s="51">
        <f t="shared" si="24"/>
        <v>0.14123581336696092</v>
      </c>
      <c r="P236" s="4">
        <f t="shared" si="25"/>
        <v>1586</v>
      </c>
      <c r="Q236" s="5">
        <f t="shared" si="26"/>
        <v>1333</v>
      </c>
      <c r="R236" s="5">
        <f t="shared" si="27"/>
        <v>224</v>
      </c>
      <c r="S236" s="6">
        <f t="shared" si="28"/>
        <v>0.14123581336696092</v>
      </c>
    </row>
    <row r="237" spans="1:19" ht="15" customHeight="1" x14ac:dyDescent="0.2">
      <c r="A237" s="227" t="s">
        <v>440</v>
      </c>
      <c r="B237" s="37" t="s">
        <v>21</v>
      </c>
      <c r="C237" s="47" t="s">
        <v>22</v>
      </c>
      <c r="D237" s="189"/>
      <c r="E237" s="189"/>
      <c r="F237" s="189"/>
      <c r="G237" s="189"/>
      <c r="H237" s="42" t="str">
        <f t="shared" si="29"/>
        <v/>
      </c>
      <c r="I237" s="244">
        <v>11</v>
      </c>
      <c r="J237" s="189">
        <v>9</v>
      </c>
      <c r="K237" s="189">
        <v>1</v>
      </c>
      <c r="L237" s="3">
        <f t="shared" si="23"/>
        <v>0.1111111111111111</v>
      </c>
      <c r="M237" s="189"/>
      <c r="N237" s="189"/>
      <c r="O237" s="51">
        <f t="shared" si="24"/>
        <v>0</v>
      </c>
      <c r="P237" s="4">
        <f t="shared" si="25"/>
        <v>11</v>
      </c>
      <c r="Q237" s="5">
        <f t="shared" si="26"/>
        <v>9</v>
      </c>
      <c r="R237" s="5" t="str">
        <f t="shared" si="27"/>
        <v/>
      </c>
      <c r="S237" s="6" t="str">
        <f t="shared" si="28"/>
        <v/>
      </c>
    </row>
    <row r="238" spans="1:19" ht="15" customHeight="1" x14ac:dyDescent="0.2">
      <c r="A238" s="227" t="s">
        <v>440</v>
      </c>
      <c r="B238" s="37" t="s">
        <v>32</v>
      </c>
      <c r="C238" s="47" t="s">
        <v>33</v>
      </c>
      <c r="D238" s="189"/>
      <c r="E238" s="189"/>
      <c r="F238" s="189"/>
      <c r="G238" s="189"/>
      <c r="H238" s="42" t="str">
        <f t="shared" si="29"/>
        <v/>
      </c>
      <c r="I238" s="244">
        <v>50</v>
      </c>
      <c r="J238" s="189">
        <v>38</v>
      </c>
      <c r="K238" s="189">
        <v>30</v>
      </c>
      <c r="L238" s="3">
        <f t="shared" si="23"/>
        <v>0.78947368421052633</v>
      </c>
      <c r="M238" s="189"/>
      <c r="N238" s="189">
        <v>2</v>
      </c>
      <c r="O238" s="51">
        <f t="shared" si="24"/>
        <v>0.04</v>
      </c>
      <c r="P238" s="4">
        <f t="shared" si="25"/>
        <v>50</v>
      </c>
      <c r="Q238" s="5">
        <f t="shared" si="26"/>
        <v>38</v>
      </c>
      <c r="R238" s="5">
        <f t="shared" si="27"/>
        <v>2</v>
      </c>
      <c r="S238" s="6">
        <f t="shared" si="28"/>
        <v>0.04</v>
      </c>
    </row>
    <row r="239" spans="1:19" ht="15" customHeight="1" x14ac:dyDescent="0.2">
      <c r="A239" s="227" t="s">
        <v>440</v>
      </c>
      <c r="B239" s="37" t="s">
        <v>322</v>
      </c>
      <c r="C239" s="47" t="s">
        <v>323</v>
      </c>
      <c r="D239" s="189"/>
      <c r="E239" s="189"/>
      <c r="F239" s="189"/>
      <c r="G239" s="189"/>
      <c r="H239" s="42" t="str">
        <f t="shared" si="29"/>
        <v/>
      </c>
      <c r="I239" s="244">
        <v>215</v>
      </c>
      <c r="J239" s="189">
        <v>181</v>
      </c>
      <c r="K239" s="189">
        <v>60</v>
      </c>
      <c r="L239" s="3">
        <f t="shared" si="23"/>
        <v>0.33149171270718231</v>
      </c>
      <c r="M239" s="189"/>
      <c r="N239" s="189">
        <v>26</v>
      </c>
      <c r="O239" s="51">
        <f t="shared" si="24"/>
        <v>0.12093023255813953</v>
      </c>
      <c r="P239" s="4">
        <f t="shared" si="25"/>
        <v>215</v>
      </c>
      <c r="Q239" s="5">
        <f t="shared" si="26"/>
        <v>181</v>
      </c>
      <c r="R239" s="5">
        <f t="shared" si="27"/>
        <v>26</v>
      </c>
      <c r="S239" s="6">
        <f t="shared" si="28"/>
        <v>0.12093023255813953</v>
      </c>
    </row>
    <row r="240" spans="1:19" ht="15" customHeight="1" x14ac:dyDescent="0.2">
      <c r="A240" s="227" t="s">
        <v>440</v>
      </c>
      <c r="B240" s="37" t="s">
        <v>35</v>
      </c>
      <c r="C240" s="47" t="s">
        <v>36</v>
      </c>
      <c r="D240" s="189"/>
      <c r="E240" s="189"/>
      <c r="F240" s="189"/>
      <c r="G240" s="189"/>
      <c r="H240" s="42" t="str">
        <f t="shared" si="29"/>
        <v/>
      </c>
      <c r="I240" s="244">
        <v>2760</v>
      </c>
      <c r="J240" s="189">
        <v>2602</v>
      </c>
      <c r="K240" s="189">
        <v>859</v>
      </c>
      <c r="L240" s="3">
        <f t="shared" si="23"/>
        <v>0.33013066871637203</v>
      </c>
      <c r="M240" s="189">
        <v>5</v>
      </c>
      <c r="N240" s="189">
        <v>57</v>
      </c>
      <c r="O240" s="51">
        <f t="shared" si="24"/>
        <v>2.0652173913043477E-2</v>
      </c>
      <c r="P240" s="4">
        <f t="shared" si="25"/>
        <v>2760</v>
      </c>
      <c r="Q240" s="5">
        <f t="shared" si="26"/>
        <v>2607</v>
      </c>
      <c r="R240" s="5">
        <f t="shared" si="27"/>
        <v>57</v>
      </c>
      <c r="S240" s="6">
        <f t="shared" si="28"/>
        <v>2.0652173913043477E-2</v>
      </c>
    </row>
    <row r="241" spans="1:19" ht="15" customHeight="1" x14ac:dyDescent="0.2">
      <c r="A241" s="227" t="s">
        <v>440</v>
      </c>
      <c r="B241" s="37" t="s">
        <v>42</v>
      </c>
      <c r="C241" s="47" t="s">
        <v>43</v>
      </c>
      <c r="D241" s="189">
        <v>1</v>
      </c>
      <c r="E241" s="189">
        <v>1</v>
      </c>
      <c r="F241" s="189"/>
      <c r="G241" s="189"/>
      <c r="H241" s="42">
        <f t="shared" si="29"/>
        <v>0</v>
      </c>
      <c r="I241" s="244">
        <v>13727</v>
      </c>
      <c r="J241" s="189">
        <v>13150</v>
      </c>
      <c r="K241" s="189">
        <v>2957</v>
      </c>
      <c r="L241" s="3">
        <f t="shared" si="23"/>
        <v>0.22486692015209125</v>
      </c>
      <c r="M241" s="189">
        <v>1</v>
      </c>
      <c r="N241" s="189">
        <v>368</v>
      </c>
      <c r="O241" s="51">
        <f t="shared" si="24"/>
        <v>2.6808479638668319E-2</v>
      </c>
      <c r="P241" s="4">
        <f t="shared" si="25"/>
        <v>13728</v>
      </c>
      <c r="Q241" s="5">
        <f t="shared" si="26"/>
        <v>13152</v>
      </c>
      <c r="R241" s="5">
        <f t="shared" si="27"/>
        <v>368</v>
      </c>
      <c r="S241" s="6">
        <f t="shared" si="28"/>
        <v>2.6806526806526808E-2</v>
      </c>
    </row>
    <row r="242" spans="1:19" ht="26.25" customHeight="1" x14ac:dyDescent="0.2">
      <c r="A242" s="227" t="s">
        <v>440</v>
      </c>
      <c r="B242" s="37" t="s">
        <v>42</v>
      </c>
      <c r="C242" s="47" t="s">
        <v>45</v>
      </c>
      <c r="D242" s="189"/>
      <c r="E242" s="189"/>
      <c r="F242" s="189"/>
      <c r="G242" s="189"/>
      <c r="H242" s="42" t="str">
        <f t="shared" si="29"/>
        <v/>
      </c>
      <c r="I242" s="244">
        <v>15225</v>
      </c>
      <c r="J242" s="189">
        <v>14937</v>
      </c>
      <c r="K242" s="189">
        <v>2009</v>
      </c>
      <c r="L242" s="3">
        <f t="shared" si="23"/>
        <v>0.13449822588203789</v>
      </c>
      <c r="M242" s="189">
        <v>1</v>
      </c>
      <c r="N242" s="189">
        <v>210</v>
      </c>
      <c r="O242" s="51">
        <f t="shared" si="24"/>
        <v>1.3793103448275862E-2</v>
      </c>
      <c r="P242" s="4">
        <f t="shared" si="25"/>
        <v>15225</v>
      </c>
      <c r="Q242" s="5">
        <f t="shared" si="26"/>
        <v>14938</v>
      </c>
      <c r="R242" s="5">
        <f t="shared" si="27"/>
        <v>210</v>
      </c>
      <c r="S242" s="6">
        <f t="shared" si="28"/>
        <v>1.3793103448275862E-2</v>
      </c>
    </row>
    <row r="243" spans="1:19" ht="15" customHeight="1" x14ac:dyDescent="0.2">
      <c r="A243" s="227" t="s">
        <v>440</v>
      </c>
      <c r="B243" s="37" t="s">
        <v>42</v>
      </c>
      <c r="C243" s="47" t="s">
        <v>46</v>
      </c>
      <c r="D243" s="189"/>
      <c r="E243" s="189"/>
      <c r="F243" s="189"/>
      <c r="G243" s="189"/>
      <c r="H243" s="42" t="str">
        <f t="shared" si="29"/>
        <v/>
      </c>
      <c r="I243" s="244">
        <v>17316</v>
      </c>
      <c r="J243" s="189">
        <v>16487</v>
      </c>
      <c r="K243" s="189">
        <v>3870</v>
      </c>
      <c r="L243" s="3">
        <f t="shared" si="23"/>
        <v>0.23473039364347667</v>
      </c>
      <c r="M243" s="189">
        <v>2</v>
      </c>
      <c r="N243" s="189">
        <v>428</v>
      </c>
      <c r="O243" s="51">
        <f t="shared" si="24"/>
        <v>2.4717024717024718E-2</v>
      </c>
      <c r="P243" s="4">
        <f t="shared" si="25"/>
        <v>17316</v>
      </c>
      <c r="Q243" s="5">
        <f t="shared" si="26"/>
        <v>16489</v>
      </c>
      <c r="R243" s="5">
        <f t="shared" si="27"/>
        <v>428</v>
      </c>
      <c r="S243" s="6">
        <f t="shared" si="28"/>
        <v>2.4717024717024718E-2</v>
      </c>
    </row>
    <row r="244" spans="1:19" ht="15" customHeight="1" x14ac:dyDescent="0.2">
      <c r="A244" s="227" t="s">
        <v>440</v>
      </c>
      <c r="B244" s="37" t="s">
        <v>61</v>
      </c>
      <c r="C244" s="47" t="s">
        <v>272</v>
      </c>
      <c r="D244" s="189"/>
      <c r="E244" s="189"/>
      <c r="F244" s="189"/>
      <c r="G244" s="189"/>
      <c r="H244" s="42" t="str">
        <f t="shared" si="29"/>
        <v/>
      </c>
      <c r="I244" s="244">
        <v>750</v>
      </c>
      <c r="J244" s="189">
        <v>720</v>
      </c>
      <c r="K244" s="189">
        <v>226</v>
      </c>
      <c r="L244" s="3">
        <f t="shared" si="23"/>
        <v>0.31388888888888888</v>
      </c>
      <c r="M244" s="189">
        <v>2</v>
      </c>
      <c r="N244" s="189">
        <v>7</v>
      </c>
      <c r="O244" s="51">
        <f t="shared" si="24"/>
        <v>9.3333333333333341E-3</v>
      </c>
      <c r="P244" s="4">
        <f t="shared" si="25"/>
        <v>750</v>
      </c>
      <c r="Q244" s="5">
        <f t="shared" si="26"/>
        <v>722</v>
      </c>
      <c r="R244" s="5">
        <f t="shared" si="27"/>
        <v>7</v>
      </c>
      <c r="S244" s="6">
        <f t="shared" si="28"/>
        <v>9.3333333333333341E-3</v>
      </c>
    </row>
    <row r="245" spans="1:19" ht="15" customHeight="1" x14ac:dyDescent="0.2">
      <c r="A245" s="227" t="s">
        <v>440</v>
      </c>
      <c r="B245" s="37" t="s">
        <v>65</v>
      </c>
      <c r="C245" s="47" t="s">
        <v>66</v>
      </c>
      <c r="D245" s="189">
        <v>1</v>
      </c>
      <c r="E245" s="189">
        <v>1</v>
      </c>
      <c r="F245" s="189"/>
      <c r="G245" s="189"/>
      <c r="H245" s="42">
        <f t="shared" si="29"/>
        <v>0</v>
      </c>
      <c r="I245" s="244">
        <v>1790</v>
      </c>
      <c r="J245" s="189">
        <v>1542</v>
      </c>
      <c r="K245" s="189">
        <v>763</v>
      </c>
      <c r="L245" s="3">
        <f t="shared" si="23"/>
        <v>0.49481193255512324</v>
      </c>
      <c r="M245" s="189">
        <v>1</v>
      </c>
      <c r="N245" s="189">
        <v>238</v>
      </c>
      <c r="O245" s="51">
        <f t="shared" si="24"/>
        <v>0.1329608938547486</v>
      </c>
      <c r="P245" s="4">
        <f t="shared" si="25"/>
        <v>1791</v>
      </c>
      <c r="Q245" s="5">
        <f t="shared" si="26"/>
        <v>1544</v>
      </c>
      <c r="R245" s="5">
        <f t="shared" si="27"/>
        <v>238</v>
      </c>
      <c r="S245" s="6">
        <f t="shared" si="28"/>
        <v>0.13288665549972081</v>
      </c>
    </row>
    <row r="246" spans="1:19" ht="15" customHeight="1" x14ac:dyDescent="0.2">
      <c r="A246" s="227" t="s">
        <v>440</v>
      </c>
      <c r="B246" s="37" t="s">
        <v>69</v>
      </c>
      <c r="C246" s="47" t="s">
        <v>70</v>
      </c>
      <c r="D246" s="189"/>
      <c r="E246" s="189"/>
      <c r="F246" s="189"/>
      <c r="G246" s="189"/>
      <c r="H246" s="42" t="str">
        <f t="shared" si="29"/>
        <v/>
      </c>
      <c r="I246" s="244">
        <v>378</v>
      </c>
      <c r="J246" s="189">
        <v>297</v>
      </c>
      <c r="K246" s="189">
        <v>97</v>
      </c>
      <c r="L246" s="3">
        <f t="shared" si="23"/>
        <v>0.32659932659932661</v>
      </c>
      <c r="M246" s="189">
        <v>4</v>
      </c>
      <c r="N246" s="189">
        <v>70</v>
      </c>
      <c r="O246" s="51">
        <f t="shared" si="24"/>
        <v>0.18518518518518517</v>
      </c>
      <c r="P246" s="4">
        <f t="shared" si="25"/>
        <v>378</v>
      </c>
      <c r="Q246" s="5">
        <f t="shared" si="26"/>
        <v>301</v>
      </c>
      <c r="R246" s="5">
        <f t="shared" si="27"/>
        <v>70</v>
      </c>
      <c r="S246" s="6">
        <f t="shared" si="28"/>
        <v>0.18518518518518517</v>
      </c>
    </row>
    <row r="247" spans="1:19" ht="15" customHeight="1" x14ac:dyDescent="0.2">
      <c r="A247" s="227" t="s">
        <v>440</v>
      </c>
      <c r="B247" s="37" t="s">
        <v>71</v>
      </c>
      <c r="C247" s="47" t="s">
        <v>72</v>
      </c>
      <c r="D247" s="189"/>
      <c r="E247" s="189"/>
      <c r="F247" s="189"/>
      <c r="G247" s="189"/>
      <c r="H247" s="42" t="str">
        <f t="shared" si="29"/>
        <v/>
      </c>
      <c r="I247" s="244">
        <v>18</v>
      </c>
      <c r="J247" s="189">
        <v>15</v>
      </c>
      <c r="K247" s="189">
        <v>1</v>
      </c>
      <c r="L247" s="3">
        <f t="shared" si="23"/>
        <v>6.6666666666666666E-2</v>
      </c>
      <c r="M247" s="189"/>
      <c r="N247" s="34"/>
      <c r="O247" s="51">
        <f t="shared" si="24"/>
        <v>0</v>
      </c>
      <c r="P247" s="4">
        <f t="shared" si="25"/>
        <v>18</v>
      </c>
      <c r="Q247" s="5">
        <f t="shared" si="26"/>
        <v>15</v>
      </c>
      <c r="R247" s="5" t="str">
        <f t="shared" si="27"/>
        <v/>
      </c>
      <c r="S247" s="6" t="str">
        <f t="shared" si="28"/>
        <v/>
      </c>
    </row>
    <row r="248" spans="1:19" ht="15" customHeight="1" x14ac:dyDescent="0.2">
      <c r="A248" s="227" t="s">
        <v>440</v>
      </c>
      <c r="B248" s="37" t="s">
        <v>74</v>
      </c>
      <c r="C248" s="47" t="s">
        <v>249</v>
      </c>
      <c r="D248" s="189"/>
      <c r="E248" s="189"/>
      <c r="F248" s="189"/>
      <c r="G248" s="189"/>
      <c r="H248" s="42" t="str">
        <f t="shared" si="29"/>
        <v/>
      </c>
      <c r="I248" s="244">
        <v>23</v>
      </c>
      <c r="J248" s="189">
        <v>19</v>
      </c>
      <c r="K248" s="189">
        <v>5</v>
      </c>
      <c r="L248" s="3">
        <f t="shared" si="23"/>
        <v>0.26315789473684209</v>
      </c>
      <c r="M248" s="189">
        <v>1</v>
      </c>
      <c r="N248" s="189">
        <v>1</v>
      </c>
      <c r="O248" s="51">
        <f t="shared" si="24"/>
        <v>4.3478260869565216E-2</v>
      </c>
      <c r="P248" s="4">
        <f t="shared" si="25"/>
        <v>23</v>
      </c>
      <c r="Q248" s="5">
        <f t="shared" si="26"/>
        <v>20</v>
      </c>
      <c r="R248" s="5">
        <f t="shared" si="27"/>
        <v>1</v>
      </c>
      <c r="S248" s="6">
        <f t="shared" si="28"/>
        <v>4.3478260869565216E-2</v>
      </c>
    </row>
    <row r="249" spans="1:19" ht="15" customHeight="1" x14ac:dyDescent="0.2">
      <c r="A249" s="227" t="s">
        <v>440</v>
      </c>
      <c r="B249" s="37" t="s">
        <v>78</v>
      </c>
      <c r="C249" s="47" t="s">
        <v>79</v>
      </c>
      <c r="D249" s="189"/>
      <c r="E249" s="189"/>
      <c r="F249" s="189"/>
      <c r="G249" s="189"/>
      <c r="H249" s="42" t="str">
        <f t="shared" si="29"/>
        <v/>
      </c>
      <c r="I249" s="244">
        <v>18</v>
      </c>
      <c r="J249" s="189">
        <v>17</v>
      </c>
      <c r="K249" s="189">
        <v>7</v>
      </c>
      <c r="L249" s="3">
        <f t="shared" si="23"/>
        <v>0.41176470588235292</v>
      </c>
      <c r="M249" s="189"/>
      <c r="N249" s="189"/>
      <c r="O249" s="51">
        <f t="shared" si="24"/>
        <v>0</v>
      </c>
      <c r="P249" s="4">
        <f t="shared" si="25"/>
        <v>18</v>
      </c>
      <c r="Q249" s="5">
        <f t="shared" si="26"/>
        <v>17</v>
      </c>
      <c r="R249" s="5" t="str">
        <f t="shared" si="27"/>
        <v/>
      </c>
      <c r="S249" s="6" t="str">
        <f t="shared" si="28"/>
        <v/>
      </c>
    </row>
    <row r="250" spans="1:19" ht="15" customHeight="1" x14ac:dyDescent="0.2">
      <c r="A250" s="227" t="s">
        <v>440</v>
      </c>
      <c r="B250" s="37" t="s">
        <v>78</v>
      </c>
      <c r="C250" s="47" t="s">
        <v>441</v>
      </c>
      <c r="D250" s="189"/>
      <c r="E250" s="189"/>
      <c r="F250" s="189"/>
      <c r="G250" s="189"/>
      <c r="H250" s="42" t="str">
        <f t="shared" si="29"/>
        <v/>
      </c>
      <c r="I250" s="244">
        <v>21</v>
      </c>
      <c r="J250" s="189">
        <v>19</v>
      </c>
      <c r="K250" s="189">
        <v>19</v>
      </c>
      <c r="L250" s="3">
        <f t="shared" si="23"/>
        <v>1</v>
      </c>
      <c r="M250" s="189"/>
      <c r="N250" s="189">
        <v>1</v>
      </c>
      <c r="O250" s="51">
        <f t="shared" si="24"/>
        <v>4.7619047619047616E-2</v>
      </c>
      <c r="P250" s="4">
        <f t="shared" si="25"/>
        <v>21</v>
      </c>
      <c r="Q250" s="5">
        <f t="shared" si="26"/>
        <v>19</v>
      </c>
      <c r="R250" s="5">
        <f t="shared" si="27"/>
        <v>1</v>
      </c>
      <c r="S250" s="6">
        <f t="shared" si="28"/>
        <v>4.7619047619047616E-2</v>
      </c>
    </row>
    <row r="251" spans="1:19" ht="15" customHeight="1" x14ac:dyDescent="0.2">
      <c r="A251" s="227" t="s">
        <v>440</v>
      </c>
      <c r="B251" s="37" t="s">
        <v>81</v>
      </c>
      <c r="C251" s="47" t="s">
        <v>82</v>
      </c>
      <c r="D251" s="189">
        <v>1</v>
      </c>
      <c r="E251" s="189"/>
      <c r="F251" s="189"/>
      <c r="G251" s="189"/>
      <c r="H251" s="42">
        <f t="shared" si="29"/>
        <v>0</v>
      </c>
      <c r="I251" s="244">
        <v>2705</v>
      </c>
      <c r="J251" s="189">
        <v>1185</v>
      </c>
      <c r="K251" s="189">
        <v>531</v>
      </c>
      <c r="L251" s="3">
        <f t="shared" si="23"/>
        <v>0.44810126582278481</v>
      </c>
      <c r="M251" s="189"/>
      <c r="N251" s="189">
        <v>1385</v>
      </c>
      <c r="O251" s="51">
        <f t="shared" si="24"/>
        <v>0.51201478743068396</v>
      </c>
      <c r="P251" s="4">
        <f t="shared" si="25"/>
        <v>2706</v>
      </c>
      <c r="Q251" s="5">
        <f t="shared" si="26"/>
        <v>1185</v>
      </c>
      <c r="R251" s="5">
        <f t="shared" si="27"/>
        <v>1385</v>
      </c>
      <c r="S251" s="6">
        <f t="shared" si="28"/>
        <v>0.51182557280118257</v>
      </c>
    </row>
    <row r="252" spans="1:19" ht="15" customHeight="1" x14ac:dyDescent="0.2">
      <c r="A252" s="227" t="s">
        <v>440</v>
      </c>
      <c r="B252" s="37" t="s">
        <v>83</v>
      </c>
      <c r="C252" s="47" t="s">
        <v>84</v>
      </c>
      <c r="D252" s="189"/>
      <c r="E252" s="189"/>
      <c r="F252" s="189"/>
      <c r="G252" s="189"/>
      <c r="H252" s="42" t="str">
        <f t="shared" si="29"/>
        <v/>
      </c>
      <c r="I252" s="244">
        <v>3</v>
      </c>
      <c r="J252" s="189">
        <v>3</v>
      </c>
      <c r="K252" s="189">
        <v>1</v>
      </c>
      <c r="L252" s="3">
        <f t="shared" si="23"/>
        <v>0.33333333333333331</v>
      </c>
      <c r="M252" s="189"/>
      <c r="N252" s="189"/>
      <c r="O252" s="51">
        <f t="shared" si="24"/>
        <v>0</v>
      </c>
      <c r="P252" s="4">
        <f t="shared" si="25"/>
        <v>3</v>
      </c>
      <c r="Q252" s="5">
        <f t="shared" si="26"/>
        <v>3</v>
      </c>
      <c r="R252" s="5" t="str">
        <f t="shared" si="27"/>
        <v/>
      </c>
      <c r="S252" s="6" t="str">
        <f t="shared" si="28"/>
        <v/>
      </c>
    </row>
    <row r="253" spans="1:19" ht="15" customHeight="1" x14ac:dyDescent="0.2">
      <c r="A253" s="227" t="s">
        <v>440</v>
      </c>
      <c r="B253" s="37" t="s">
        <v>91</v>
      </c>
      <c r="C253" s="47" t="s">
        <v>92</v>
      </c>
      <c r="D253" s="189"/>
      <c r="E253" s="189"/>
      <c r="F253" s="189"/>
      <c r="G253" s="189"/>
      <c r="H253" s="42" t="str">
        <f t="shared" si="29"/>
        <v/>
      </c>
      <c r="I253" s="244">
        <v>4</v>
      </c>
      <c r="J253" s="189">
        <v>2</v>
      </c>
      <c r="K253" s="189">
        <v>2</v>
      </c>
      <c r="L253" s="3">
        <f t="shared" si="23"/>
        <v>1</v>
      </c>
      <c r="M253" s="189">
        <v>1</v>
      </c>
      <c r="N253" s="189"/>
      <c r="O253" s="51">
        <f t="shared" si="24"/>
        <v>0</v>
      </c>
      <c r="P253" s="4">
        <f t="shared" si="25"/>
        <v>4</v>
      </c>
      <c r="Q253" s="5">
        <f t="shared" si="26"/>
        <v>3</v>
      </c>
      <c r="R253" s="5" t="str">
        <f t="shared" si="27"/>
        <v/>
      </c>
      <c r="S253" s="6" t="str">
        <f t="shared" si="28"/>
        <v/>
      </c>
    </row>
    <row r="254" spans="1:19" ht="15" customHeight="1" x14ac:dyDescent="0.2">
      <c r="A254" s="227" t="s">
        <v>440</v>
      </c>
      <c r="B254" s="37" t="s">
        <v>392</v>
      </c>
      <c r="C254" s="47" t="s">
        <v>393</v>
      </c>
      <c r="D254" s="189"/>
      <c r="E254" s="189"/>
      <c r="F254" s="189"/>
      <c r="G254" s="189"/>
      <c r="H254" s="42" t="str">
        <f t="shared" si="29"/>
        <v/>
      </c>
      <c r="I254" s="244">
        <v>88</v>
      </c>
      <c r="J254" s="189">
        <v>88</v>
      </c>
      <c r="K254" s="189">
        <v>18</v>
      </c>
      <c r="L254" s="3">
        <f t="shared" si="23"/>
        <v>0.20454545454545456</v>
      </c>
      <c r="M254" s="189"/>
      <c r="N254" s="189"/>
      <c r="O254" s="51">
        <f t="shared" si="24"/>
        <v>0</v>
      </c>
      <c r="P254" s="4">
        <f t="shared" si="25"/>
        <v>88</v>
      </c>
      <c r="Q254" s="5">
        <f t="shared" si="26"/>
        <v>88</v>
      </c>
      <c r="R254" s="5" t="str">
        <f t="shared" si="27"/>
        <v/>
      </c>
      <c r="S254" s="6" t="str">
        <f t="shared" si="28"/>
        <v/>
      </c>
    </row>
    <row r="255" spans="1:19" ht="15" customHeight="1" x14ac:dyDescent="0.2">
      <c r="A255" s="227" t="s">
        <v>440</v>
      </c>
      <c r="B255" s="37" t="s">
        <v>93</v>
      </c>
      <c r="C255" s="47" t="s">
        <v>94</v>
      </c>
      <c r="D255" s="189"/>
      <c r="E255" s="189"/>
      <c r="F255" s="189"/>
      <c r="G255" s="189"/>
      <c r="H255" s="42" t="str">
        <f t="shared" si="29"/>
        <v/>
      </c>
      <c r="I255" s="244">
        <v>23275</v>
      </c>
      <c r="J255" s="189">
        <v>21890</v>
      </c>
      <c r="K255" s="189">
        <v>18884</v>
      </c>
      <c r="L255" s="3">
        <f t="shared" si="23"/>
        <v>0.86267702147099135</v>
      </c>
      <c r="M255" s="189">
        <v>1</v>
      </c>
      <c r="N255" s="189">
        <v>949</v>
      </c>
      <c r="O255" s="51">
        <f t="shared" si="24"/>
        <v>4.0773361976369493E-2</v>
      </c>
      <c r="P255" s="4">
        <f t="shared" si="25"/>
        <v>23275</v>
      </c>
      <c r="Q255" s="5">
        <f t="shared" si="26"/>
        <v>21891</v>
      </c>
      <c r="R255" s="5">
        <f t="shared" si="27"/>
        <v>949</v>
      </c>
      <c r="S255" s="6">
        <f t="shared" si="28"/>
        <v>4.0773361976369493E-2</v>
      </c>
    </row>
    <row r="256" spans="1:19" ht="15" customHeight="1" x14ac:dyDescent="0.2">
      <c r="A256" s="227" t="s">
        <v>440</v>
      </c>
      <c r="B256" s="37" t="s">
        <v>99</v>
      </c>
      <c r="C256" s="47" t="s">
        <v>100</v>
      </c>
      <c r="D256" s="189">
        <v>5</v>
      </c>
      <c r="E256" s="189">
        <v>5</v>
      </c>
      <c r="F256" s="189">
        <v>5</v>
      </c>
      <c r="G256" s="189"/>
      <c r="H256" s="42">
        <f t="shared" si="29"/>
        <v>0</v>
      </c>
      <c r="I256" s="244">
        <v>4408</v>
      </c>
      <c r="J256" s="189">
        <v>4369</v>
      </c>
      <c r="K256" s="189">
        <v>2954</v>
      </c>
      <c r="L256" s="3">
        <f t="shared" si="23"/>
        <v>0.67612726024261849</v>
      </c>
      <c r="M256" s="189"/>
      <c r="N256" s="189">
        <v>35</v>
      </c>
      <c r="O256" s="51">
        <f t="shared" si="24"/>
        <v>7.9401088929219599E-3</v>
      </c>
      <c r="P256" s="4">
        <f t="shared" si="25"/>
        <v>4413</v>
      </c>
      <c r="Q256" s="5">
        <f t="shared" si="26"/>
        <v>4374</v>
      </c>
      <c r="R256" s="5">
        <f t="shared" si="27"/>
        <v>35</v>
      </c>
      <c r="S256" s="6">
        <f t="shared" si="28"/>
        <v>7.931112621799229E-3</v>
      </c>
    </row>
    <row r="257" spans="1:19" ht="15" customHeight="1" x14ac:dyDescent="0.2">
      <c r="A257" s="227" t="s">
        <v>440</v>
      </c>
      <c r="B257" s="37" t="s">
        <v>517</v>
      </c>
      <c r="C257" s="47" t="s">
        <v>101</v>
      </c>
      <c r="D257" s="189"/>
      <c r="E257" s="189"/>
      <c r="F257" s="189"/>
      <c r="G257" s="189"/>
      <c r="H257" s="42" t="str">
        <f t="shared" si="29"/>
        <v/>
      </c>
      <c r="I257" s="244">
        <v>2970</v>
      </c>
      <c r="J257" s="189">
        <v>2012</v>
      </c>
      <c r="K257" s="189">
        <v>762</v>
      </c>
      <c r="L257" s="3">
        <f t="shared" si="23"/>
        <v>0.37872763419483102</v>
      </c>
      <c r="M257" s="189">
        <v>33</v>
      </c>
      <c r="N257" s="189">
        <v>851</v>
      </c>
      <c r="O257" s="51">
        <f t="shared" si="24"/>
        <v>0.28653198653198653</v>
      </c>
      <c r="P257" s="4">
        <f t="shared" si="25"/>
        <v>2970</v>
      </c>
      <c r="Q257" s="5">
        <f t="shared" si="26"/>
        <v>2045</v>
      </c>
      <c r="R257" s="5">
        <f t="shared" si="27"/>
        <v>851</v>
      </c>
      <c r="S257" s="6">
        <f t="shared" si="28"/>
        <v>0.28653198653198653</v>
      </c>
    </row>
    <row r="258" spans="1:19" ht="15" customHeight="1" x14ac:dyDescent="0.2">
      <c r="A258" s="227" t="s">
        <v>440</v>
      </c>
      <c r="B258" s="37" t="s">
        <v>104</v>
      </c>
      <c r="C258" s="47" t="s">
        <v>105</v>
      </c>
      <c r="D258" s="189"/>
      <c r="E258" s="189"/>
      <c r="F258" s="189"/>
      <c r="G258" s="189"/>
      <c r="H258" s="42" t="str">
        <f t="shared" si="29"/>
        <v/>
      </c>
      <c r="I258" s="244">
        <v>848</v>
      </c>
      <c r="J258" s="189">
        <v>820</v>
      </c>
      <c r="K258" s="189">
        <v>187</v>
      </c>
      <c r="L258" s="3">
        <f t="shared" ref="L258:L321" si="30">IF(J258&lt;&gt;0,K258/J258,"")</f>
        <v>0.22804878048780489</v>
      </c>
      <c r="M258" s="189"/>
      <c r="N258" s="189">
        <v>1</v>
      </c>
      <c r="O258" s="51">
        <f t="shared" ref="O258:O321" si="31">IF(I258&lt;&gt;0,N258/I258,"")</f>
        <v>1.1792452830188679E-3</v>
      </c>
      <c r="P258" s="4">
        <f t="shared" ref="P258:P321" si="32">IF(SUM(D258,I258)&gt;0,SUM(D258,I258),"")</f>
        <v>848</v>
      </c>
      <c r="Q258" s="5">
        <f t="shared" ref="Q258:Q321" si="33">IF(SUM(E258,J258, M258)&gt;0,SUM(E258,J258, M258),"")</f>
        <v>820</v>
      </c>
      <c r="R258" s="5">
        <f t="shared" ref="R258:R321" si="34">IF(SUM(G258,N258)&gt;0,SUM(G258,N258),"")</f>
        <v>1</v>
      </c>
      <c r="S258" s="6">
        <f t="shared" ref="S258:S321" si="35">IFERROR(IF(P258&lt;&gt;0,R258/P258,""),"")</f>
        <v>1.1792452830188679E-3</v>
      </c>
    </row>
    <row r="259" spans="1:19" ht="15" customHeight="1" x14ac:dyDescent="0.2">
      <c r="A259" s="227" t="s">
        <v>440</v>
      </c>
      <c r="B259" s="37" t="s">
        <v>106</v>
      </c>
      <c r="C259" s="47" t="s">
        <v>107</v>
      </c>
      <c r="D259" s="189"/>
      <c r="E259" s="189"/>
      <c r="F259" s="189"/>
      <c r="G259" s="189"/>
      <c r="H259" s="42" t="str">
        <f t="shared" si="29"/>
        <v/>
      </c>
      <c r="I259" s="244">
        <v>308</v>
      </c>
      <c r="J259" s="189">
        <v>280</v>
      </c>
      <c r="K259" s="189">
        <v>58</v>
      </c>
      <c r="L259" s="3">
        <f t="shared" si="30"/>
        <v>0.20714285714285716</v>
      </c>
      <c r="M259" s="189">
        <v>3</v>
      </c>
      <c r="N259" s="189">
        <v>31</v>
      </c>
      <c r="O259" s="51">
        <f t="shared" si="31"/>
        <v>0.10064935064935066</v>
      </c>
      <c r="P259" s="4">
        <f t="shared" si="32"/>
        <v>308</v>
      </c>
      <c r="Q259" s="5">
        <f t="shared" si="33"/>
        <v>283</v>
      </c>
      <c r="R259" s="5">
        <f t="shared" si="34"/>
        <v>31</v>
      </c>
      <c r="S259" s="6">
        <f t="shared" si="35"/>
        <v>0.10064935064935066</v>
      </c>
    </row>
    <row r="260" spans="1:19" ht="15" customHeight="1" x14ac:dyDescent="0.2">
      <c r="A260" s="227" t="s">
        <v>440</v>
      </c>
      <c r="B260" s="37" t="s">
        <v>108</v>
      </c>
      <c r="C260" s="47" t="s">
        <v>292</v>
      </c>
      <c r="D260" s="189"/>
      <c r="E260" s="189"/>
      <c r="F260" s="189"/>
      <c r="G260" s="189"/>
      <c r="H260" s="42" t="str">
        <f t="shared" si="29"/>
        <v/>
      </c>
      <c r="I260" s="244">
        <v>12</v>
      </c>
      <c r="J260" s="189">
        <v>7</v>
      </c>
      <c r="K260" s="189">
        <v>6</v>
      </c>
      <c r="L260" s="3">
        <f t="shared" si="30"/>
        <v>0.8571428571428571</v>
      </c>
      <c r="M260" s="189">
        <v>2</v>
      </c>
      <c r="N260" s="189">
        <v>3</v>
      </c>
      <c r="O260" s="51">
        <f t="shared" si="31"/>
        <v>0.25</v>
      </c>
      <c r="P260" s="4">
        <f t="shared" si="32"/>
        <v>12</v>
      </c>
      <c r="Q260" s="5">
        <f t="shared" si="33"/>
        <v>9</v>
      </c>
      <c r="R260" s="5">
        <f t="shared" si="34"/>
        <v>3</v>
      </c>
      <c r="S260" s="6">
        <f t="shared" si="35"/>
        <v>0.25</v>
      </c>
    </row>
    <row r="261" spans="1:19" ht="15" customHeight="1" x14ac:dyDescent="0.2">
      <c r="A261" s="227" t="s">
        <v>440</v>
      </c>
      <c r="B261" s="37" t="s">
        <v>111</v>
      </c>
      <c r="C261" s="47" t="s">
        <v>112</v>
      </c>
      <c r="D261" s="189"/>
      <c r="E261" s="189"/>
      <c r="F261" s="189"/>
      <c r="G261" s="189"/>
      <c r="H261" s="42" t="str">
        <f t="shared" si="29"/>
        <v/>
      </c>
      <c r="I261" s="244">
        <v>321</v>
      </c>
      <c r="J261" s="189">
        <v>321</v>
      </c>
      <c r="K261" s="189">
        <v>27</v>
      </c>
      <c r="L261" s="3">
        <f t="shared" si="30"/>
        <v>8.4112149532710276E-2</v>
      </c>
      <c r="M261" s="189"/>
      <c r="N261" s="189">
        <v>2</v>
      </c>
      <c r="O261" s="51">
        <f t="shared" si="31"/>
        <v>6.2305295950155761E-3</v>
      </c>
      <c r="P261" s="4">
        <f t="shared" si="32"/>
        <v>321</v>
      </c>
      <c r="Q261" s="5">
        <f t="shared" si="33"/>
        <v>321</v>
      </c>
      <c r="R261" s="5">
        <f t="shared" si="34"/>
        <v>2</v>
      </c>
      <c r="S261" s="6">
        <f t="shared" si="35"/>
        <v>6.2305295950155761E-3</v>
      </c>
    </row>
    <row r="262" spans="1:19" ht="15" customHeight="1" x14ac:dyDescent="0.2">
      <c r="A262" s="227" t="s">
        <v>440</v>
      </c>
      <c r="B262" s="37" t="s">
        <v>118</v>
      </c>
      <c r="C262" s="47" t="s">
        <v>119</v>
      </c>
      <c r="D262" s="189">
        <v>1</v>
      </c>
      <c r="E262" s="189">
        <v>1</v>
      </c>
      <c r="F262" s="189"/>
      <c r="G262" s="189"/>
      <c r="H262" s="42">
        <f t="shared" ref="H262:H325" si="36">IF(D262&lt;&gt;0,G262/D262,"")</f>
        <v>0</v>
      </c>
      <c r="I262" s="244">
        <v>1660</v>
      </c>
      <c r="J262" s="189">
        <v>1363</v>
      </c>
      <c r="K262" s="189">
        <v>306</v>
      </c>
      <c r="L262" s="3">
        <f t="shared" si="30"/>
        <v>0.22450476889214968</v>
      </c>
      <c r="M262" s="189">
        <v>4</v>
      </c>
      <c r="N262" s="189">
        <v>203</v>
      </c>
      <c r="O262" s="51">
        <f t="shared" si="31"/>
        <v>0.12228915662650602</v>
      </c>
      <c r="P262" s="4">
        <f t="shared" si="32"/>
        <v>1661</v>
      </c>
      <c r="Q262" s="5">
        <f t="shared" si="33"/>
        <v>1368</v>
      </c>
      <c r="R262" s="5">
        <f t="shared" si="34"/>
        <v>203</v>
      </c>
      <c r="S262" s="6">
        <f t="shared" si="35"/>
        <v>0.12221553281155931</v>
      </c>
    </row>
    <row r="263" spans="1:19" ht="15" customHeight="1" x14ac:dyDescent="0.2">
      <c r="A263" s="227" t="s">
        <v>440</v>
      </c>
      <c r="B263" s="37" t="s">
        <v>373</v>
      </c>
      <c r="C263" s="47" t="s">
        <v>374</v>
      </c>
      <c r="D263" s="189"/>
      <c r="E263" s="189"/>
      <c r="F263" s="189"/>
      <c r="G263" s="189"/>
      <c r="H263" s="42" t="str">
        <f t="shared" si="36"/>
        <v/>
      </c>
      <c r="I263" s="244">
        <v>10</v>
      </c>
      <c r="J263" s="189">
        <v>7</v>
      </c>
      <c r="K263" s="189">
        <v>1</v>
      </c>
      <c r="L263" s="3">
        <f t="shared" si="30"/>
        <v>0.14285714285714285</v>
      </c>
      <c r="M263" s="189">
        <v>1</v>
      </c>
      <c r="N263" s="189">
        <v>1</v>
      </c>
      <c r="O263" s="51">
        <f t="shared" si="31"/>
        <v>0.1</v>
      </c>
      <c r="P263" s="4">
        <f t="shared" si="32"/>
        <v>10</v>
      </c>
      <c r="Q263" s="5">
        <f t="shared" si="33"/>
        <v>8</v>
      </c>
      <c r="R263" s="5">
        <f t="shared" si="34"/>
        <v>1</v>
      </c>
      <c r="S263" s="6">
        <f t="shared" si="35"/>
        <v>0.1</v>
      </c>
    </row>
    <row r="264" spans="1:19" ht="15" customHeight="1" x14ac:dyDescent="0.2">
      <c r="A264" s="227" t="s">
        <v>440</v>
      </c>
      <c r="B264" s="37" t="s">
        <v>124</v>
      </c>
      <c r="C264" s="47" t="s">
        <v>125</v>
      </c>
      <c r="D264" s="189"/>
      <c r="E264" s="189"/>
      <c r="F264" s="189"/>
      <c r="G264" s="189"/>
      <c r="H264" s="42" t="str">
        <f t="shared" si="36"/>
        <v/>
      </c>
      <c r="I264" s="244">
        <v>1508</v>
      </c>
      <c r="J264" s="189">
        <v>1009</v>
      </c>
      <c r="K264" s="189">
        <v>495</v>
      </c>
      <c r="L264" s="3">
        <f t="shared" si="30"/>
        <v>0.49058473736372649</v>
      </c>
      <c r="M264" s="189">
        <v>10</v>
      </c>
      <c r="N264" s="189">
        <v>485</v>
      </c>
      <c r="O264" s="51">
        <f t="shared" si="31"/>
        <v>0.32161803713527853</v>
      </c>
      <c r="P264" s="4">
        <f t="shared" si="32"/>
        <v>1508</v>
      </c>
      <c r="Q264" s="5">
        <f t="shared" si="33"/>
        <v>1019</v>
      </c>
      <c r="R264" s="5">
        <f t="shared" si="34"/>
        <v>485</v>
      </c>
      <c r="S264" s="6">
        <f t="shared" si="35"/>
        <v>0.32161803713527853</v>
      </c>
    </row>
    <row r="265" spans="1:19" ht="15" customHeight="1" x14ac:dyDescent="0.2">
      <c r="A265" s="227" t="s">
        <v>440</v>
      </c>
      <c r="B265" s="37" t="s">
        <v>127</v>
      </c>
      <c r="C265" s="47" t="s">
        <v>128</v>
      </c>
      <c r="D265" s="189">
        <v>1</v>
      </c>
      <c r="E265" s="189">
        <v>1</v>
      </c>
      <c r="F265" s="189">
        <v>1</v>
      </c>
      <c r="G265" s="189"/>
      <c r="H265" s="42">
        <f t="shared" si="36"/>
        <v>0</v>
      </c>
      <c r="I265" s="244">
        <v>440</v>
      </c>
      <c r="J265" s="189">
        <v>354</v>
      </c>
      <c r="K265" s="189">
        <v>136</v>
      </c>
      <c r="L265" s="3">
        <f t="shared" si="30"/>
        <v>0.38418079096045199</v>
      </c>
      <c r="M265" s="189"/>
      <c r="N265" s="189">
        <v>76</v>
      </c>
      <c r="O265" s="51">
        <f t="shared" si="31"/>
        <v>0.17272727272727273</v>
      </c>
      <c r="P265" s="4">
        <f t="shared" si="32"/>
        <v>441</v>
      </c>
      <c r="Q265" s="5">
        <f t="shared" si="33"/>
        <v>355</v>
      </c>
      <c r="R265" s="5">
        <f t="shared" si="34"/>
        <v>76</v>
      </c>
      <c r="S265" s="6">
        <f t="shared" si="35"/>
        <v>0.17233560090702948</v>
      </c>
    </row>
    <row r="266" spans="1:19" ht="15" customHeight="1" x14ac:dyDescent="0.2">
      <c r="A266" s="227" t="s">
        <v>440</v>
      </c>
      <c r="B266" s="37" t="s">
        <v>129</v>
      </c>
      <c r="C266" s="47" t="s">
        <v>130</v>
      </c>
      <c r="D266" s="189"/>
      <c r="E266" s="189"/>
      <c r="F266" s="189"/>
      <c r="G266" s="189"/>
      <c r="H266" s="42" t="str">
        <f t="shared" si="36"/>
        <v/>
      </c>
      <c r="I266" s="244">
        <v>483</v>
      </c>
      <c r="J266" s="189">
        <v>300</v>
      </c>
      <c r="K266" s="189">
        <v>91</v>
      </c>
      <c r="L266" s="3">
        <f t="shared" si="30"/>
        <v>0.30333333333333334</v>
      </c>
      <c r="M266" s="189">
        <v>1</v>
      </c>
      <c r="N266" s="189">
        <v>150</v>
      </c>
      <c r="O266" s="51">
        <f t="shared" si="31"/>
        <v>0.3105590062111801</v>
      </c>
      <c r="P266" s="4">
        <f t="shared" si="32"/>
        <v>483</v>
      </c>
      <c r="Q266" s="5">
        <f t="shared" si="33"/>
        <v>301</v>
      </c>
      <c r="R266" s="5">
        <f t="shared" si="34"/>
        <v>150</v>
      </c>
      <c r="S266" s="6">
        <f t="shared" si="35"/>
        <v>0.3105590062111801</v>
      </c>
    </row>
    <row r="267" spans="1:19" ht="15" customHeight="1" x14ac:dyDescent="0.2">
      <c r="A267" s="227" t="s">
        <v>440</v>
      </c>
      <c r="B267" s="37" t="s">
        <v>132</v>
      </c>
      <c r="C267" s="47" t="s">
        <v>133</v>
      </c>
      <c r="D267" s="189"/>
      <c r="E267" s="189"/>
      <c r="F267" s="189"/>
      <c r="G267" s="189"/>
      <c r="H267" s="42" t="str">
        <f t="shared" si="36"/>
        <v/>
      </c>
      <c r="I267" s="244">
        <v>46</v>
      </c>
      <c r="J267" s="189">
        <v>45</v>
      </c>
      <c r="K267" s="189">
        <v>30</v>
      </c>
      <c r="L267" s="3">
        <f t="shared" si="30"/>
        <v>0.66666666666666663</v>
      </c>
      <c r="M267" s="189"/>
      <c r="N267" s="189"/>
      <c r="O267" s="51">
        <f t="shared" si="31"/>
        <v>0</v>
      </c>
      <c r="P267" s="4">
        <f t="shared" si="32"/>
        <v>46</v>
      </c>
      <c r="Q267" s="5">
        <f t="shared" si="33"/>
        <v>45</v>
      </c>
      <c r="R267" s="5" t="str">
        <f t="shared" si="34"/>
        <v/>
      </c>
      <c r="S267" s="6" t="str">
        <f t="shared" si="35"/>
        <v/>
      </c>
    </row>
    <row r="268" spans="1:19" ht="15" customHeight="1" x14ac:dyDescent="0.2">
      <c r="A268" s="227" t="s">
        <v>440</v>
      </c>
      <c r="B268" s="37" t="s">
        <v>135</v>
      </c>
      <c r="C268" s="47" t="s">
        <v>136</v>
      </c>
      <c r="D268" s="189"/>
      <c r="E268" s="189"/>
      <c r="F268" s="189"/>
      <c r="G268" s="189"/>
      <c r="H268" s="42" t="str">
        <f t="shared" si="36"/>
        <v/>
      </c>
      <c r="I268" s="244">
        <v>1971</v>
      </c>
      <c r="J268" s="189">
        <v>1621</v>
      </c>
      <c r="K268" s="189">
        <v>684</v>
      </c>
      <c r="L268" s="3">
        <f t="shared" si="30"/>
        <v>0.42196175200493524</v>
      </c>
      <c r="M268" s="189">
        <v>1</v>
      </c>
      <c r="N268" s="189">
        <v>296</v>
      </c>
      <c r="O268" s="51">
        <f t="shared" si="31"/>
        <v>0.15017757483510907</v>
      </c>
      <c r="P268" s="4">
        <f t="shared" si="32"/>
        <v>1971</v>
      </c>
      <c r="Q268" s="5">
        <f t="shared" si="33"/>
        <v>1622</v>
      </c>
      <c r="R268" s="5">
        <f t="shared" si="34"/>
        <v>296</v>
      </c>
      <c r="S268" s="6">
        <f t="shared" si="35"/>
        <v>0.15017757483510907</v>
      </c>
    </row>
    <row r="269" spans="1:19" ht="15" customHeight="1" x14ac:dyDescent="0.2">
      <c r="A269" s="227" t="s">
        <v>440</v>
      </c>
      <c r="B269" s="37" t="s">
        <v>142</v>
      </c>
      <c r="C269" s="47" t="s">
        <v>144</v>
      </c>
      <c r="D269" s="189"/>
      <c r="E269" s="189"/>
      <c r="F269" s="189"/>
      <c r="G269" s="189"/>
      <c r="H269" s="42" t="str">
        <f t="shared" si="36"/>
        <v/>
      </c>
      <c r="I269" s="244">
        <v>26</v>
      </c>
      <c r="J269" s="189">
        <v>26</v>
      </c>
      <c r="K269" s="189"/>
      <c r="L269" s="3">
        <f t="shared" si="30"/>
        <v>0</v>
      </c>
      <c r="M269" s="189"/>
      <c r="N269" s="189"/>
      <c r="O269" s="51">
        <f t="shared" si="31"/>
        <v>0</v>
      </c>
      <c r="P269" s="4">
        <f t="shared" si="32"/>
        <v>26</v>
      </c>
      <c r="Q269" s="5">
        <f t="shared" si="33"/>
        <v>26</v>
      </c>
      <c r="R269" s="5" t="str">
        <f t="shared" si="34"/>
        <v/>
      </c>
      <c r="S269" s="6" t="str">
        <f t="shared" si="35"/>
        <v/>
      </c>
    </row>
    <row r="270" spans="1:19" ht="15" customHeight="1" x14ac:dyDescent="0.2">
      <c r="A270" s="227" t="s">
        <v>440</v>
      </c>
      <c r="B270" s="37" t="s">
        <v>149</v>
      </c>
      <c r="C270" s="47" t="s">
        <v>150</v>
      </c>
      <c r="D270" s="189">
        <v>4</v>
      </c>
      <c r="E270" s="189">
        <v>4</v>
      </c>
      <c r="F270" s="189"/>
      <c r="G270" s="189"/>
      <c r="H270" s="42">
        <f t="shared" si="36"/>
        <v>0</v>
      </c>
      <c r="I270" s="244">
        <v>1550</v>
      </c>
      <c r="J270" s="189">
        <v>663</v>
      </c>
      <c r="K270" s="189">
        <v>213</v>
      </c>
      <c r="L270" s="3">
        <f t="shared" si="30"/>
        <v>0.32126696832579188</v>
      </c>
      <c r="M270" s="189">
        <v>2</v>
      </c>
      <c r="N270" s="189">
        <v>807</v>
      </c>
      <c r="O270" s="51">
        <f t="shared" si="31"/>
        <v>0.52064516129032257</v>
      </c>
      <c r="P270" s="4">
        <f t="shared" si="32"/>
        <v>1554</v>
      </c>
      <c r="Q270" s="5">
        <f t="shared" si="33"/>
        <v>669</v>
      </c>
      <c r="R270" s="5">
        <f t="shared" si="34"/>
        <v>807</v>
      </c>
      <c r="S270" s="6">
        <f t="shared" si="35"/>
        <v>0.51930501930501927</v>
      </c>
    </row>
    <row r="271" spans="1:19" ht="15" customHeight="1" x14ac:dyDescent="0.2">
      <c r="A271" s="227" t="s">
        <v>440</v>
      </c>
      <c r="B271" s="37" t="s">
        <v>151</v>
      </c>
      <c r="C271" s="47" t="s">
        <v>152</v>
      </c>
      <c r="D271" s="189"/>
      <c r="E271" s="189"/>
      <c r="F271" s="189"/>
      <c r="G271" s="189"/>
      <c r="H271" s="42" t="str">
        <f t="shared" si="36"/>
        <v/>
      </c>
      <c r="I271" s="244">
        <v>19</v>
      </c>
      <c r="J271" s="189">
        <v>18</v>
      </c>
      <c r="K271" s="189">
        <v>12</v>
      </c>
      <c r="L271" s="3">
        <f t="shared" si="30"/>
        <v>0.66666666666666663</v>
      </c>
      <c r="M271" s="189"/>
      <c r="N271" s="189"/>
      <c r="O271" s="51">
        <f t="shared" si="31"/>
        <v>0</v>
      </c>
      <c r="P271" s="4">
        <f t="shared" si="32"/>
        <v>19</v>
      </c>
      <c r="Q271" s="5">
        <f t="shared" si="33"/>
        <v>18</v>
      </c>
      <c r="R271" s="5" t="str">
        <f t="shared" si="34"/>
        <v/>
      </c>
      <c r="S271" s="6" t="str">
        <f t="shared" si="35"/>
        <v/>
      </c>
    </row>
    <row r="272" spans="1:19" ht="15" customHeight="1" x14ac:dyDescent="0.2">
      <c r="A272" s="227" t="s">
        <v>440</v>
      </c>
      <c r="B272" s="37" t="s">
        <v>155</v>
      </c>
      <c r="C272" s="47" t="s">
        <v>156</v>
      </c>
      <c r="D272" s="189"/>
      <c r="E272" s="189"/>
      <c r="F272" s="189"/>
      <c r="G272" s="189"/>
      <c r="H272" s="42" t="str">
        <f t="shared" si="36"/>
        <v/>
      </c>
      <c r="I272" s="244">
        <v>2786</v>
      </c>
      <c r="J272" s="189">
        <v>1311</v>
      </c>
      <c r="K272" s="189">
        <v>650</v>
      </c>
      <c r="L272" s="3">
        <f t="shared" si="30"/>
        <v>0.49580472921434021</v>
      </c>
      <c r="M272" s="189">
        <v>4</v>
      </c>
      <c r="N272" s="189">
        <v>1349</v>
      </c>
      <c r="O272" s="51">
        <f t="shared" si="31"/>
        <v>0.48420674802584351</v>
      </c>
      <c r="P272" s="4">
        <f t="shared" si="32"/>
        <v>2786</v>
      </c>
      <c r="Q272" s="5">
        <f t="shared" si="33"/>
        <v>1315</v>
      </c>
      <c r="R272" s="5">
        <f t="shared" si="34"/>
        <v>1349</v>
      </c>
      <c r="S272" s="6">
        <f t="shared" si="35"/>
        <v>0.48420674802584351</v>
      </c>
    </row>
    <row r="273" spans="1:19" ht="15" customHeight="1" x14ac:dyDescent="0.2">
      <c r="A273" s="227" t="s">
        <v>440</v>
      </c>
      <c r="B273" s="37" t="s">
        <v>162</v>
      </c>
      <c r="C273" s="47" t="s">
        <v>163</v>
      </c>
      <c r="D273" s="189">
        <v>3</v>
      </c>
      <c r="E273" s="189">
        <v>2</v>
      </c>
      <c r="F273" s="189"/>
      <c r="G273" s="189">
        <v>1</v>
      </c>
      <c r="H273" s="42">
        <f t="shared" si="36"/>
        <v>0.33333333333333331</v>
      </c>
      <c r="I273" s="244">
        <v>7078</v>
      </c>
      <c r="J273" s="189">
        <v>6509</v>
      </c>
      <c r="K273" s="189">
        <v>5219</v>
      </c>
      <c r="L273" s="3">
        <f t="shared" si="30"/>
        <v>0.80181287448148719</v>
      </c>
      <c r="M273" s="189">
        <v>3</v>
      </c>
      <c r="N273" s="189">
        <v>528</v>
      </c>
      <c r="O273" s="51">
        <f t="shared" si="31"/>
        <v>7.4597343882452677E-2</v>
      </c>
      <c r="P273" s="4">
        <f t="shared" si="32"/>
        <v>7081</v>
      </c>
      <c r="Q273" s="5">
        <f t="shared" si="33"/>
        <v>6514</v>
      </c>
      <c r="R273" s="5">
        <f t="shared" si="34"/>
        <v>529</v>
      </c>
      <c r="S273" s="6">
        <f t="shared" si="35"/>
        <v>7.4706962293461382E-2</v>
      </c>
    </row>
    <row r="274" spans="1:19" ht="15" customHeight="1" x14ac:dyDescent="0.2">
      <c r="A274" s="227" t="s">
        <v>440</v>
      </c>
      <c r="B274" s="37" t="s">
        <v>164</v>
      </c>
      <c r="C274" s="47" t="s">
        <v>251</v>
      </c>
      <c r="D274" s="189"/>
      <c r="E274" s="189"/>
      <c r="F274" s="189"/>
      <c r="G274" s="189"/>
      <c r="H274" s="42" t="str">
        <f t="shared" si="36"/>
        <v/>
      </c>
      <c r="I274" s="244">
        <v>3</v>
      </c>
      <c r="J274" s="189">
        <v>2</v>
      </c>
      <c r="K274" s="189">
        <v>2</v>
      </c>
      <c r="L274" s="3">
        <f t="shared" si="30"/>
        <v>1</v>
      </c>
      <c r="M274" s="189"/>
      <c r="N274" s="189">
        <v>1</v>
      </c>
      <c r="O274" s="51">
        <f t="shared" si="31"/>
        <v>0.33333333333333331</v>
      </c>
      <c r="P274" s="4">
        <f t="shared" si="32"/>
        <v>3</v>
      </c>
      <c r="Q274" s="5">
        <f t="shared" si="33"/>
        <v>2</v>
      </c>
      <c r="R274" s="5">
        <f t="shared" si="34"/>
        <v>1</v>
      </c>
      <c r="S274" s="6">
        <f t="shared" si="35"/>
        <v>0.33333333333333331</v>
      </c>
    </row>
    <row r="275" spans="1:19" ht="15" customHeight="1" x14ac:dyDescent="0.2">
      <c r="A275" s="227" t="s">
        <v>440</v>
      </c>
      <c r="B275" s="37" t="s">
        <v>165</v>
      </c>
      <c r="C275" s="47" t="s">
        <v>252</v>
      </c>
      <c r="D275" s="189"/>
      <c r="E275" s="189"/>
      <c r="F275" s="189"/>
      <c r="G275" s="189"/>
      <c r="H275" s="42" t="str">
        <f t="shared" si="36"/>
        <v/>
      </c>
      <c r="I275" s="244">
        <v>17</v>
      </c>
      <c r="J275" s="189">
        <v>15</v>
      </c>
      <c r="K275" s="189">
        <v>14</v>
      </c>
      <c r="L275" s="3">
        <f t="shared" si="30"/>
        <v>0.93333333333333335</v>
      </c>
      <c r="M275" s="189"/>
      <c r="N275" s="189"/>
      <c r="O275" s="51">
        <f t="shared" si="31"/>
        <v>0</v>
      </c>
      <c r="P275" s="4">
        <f t="shared" si="32"/>
        <v>17</v>
      </c>
      <c r="Q275" s="5">
        <f t="shared" si="33"/>
        <v>15</v>
      </c>
      <c r="R275" s="5" t="str">
        <f t="shared" si="34"/>
        <v/>
      </c>
      <c r="S275" s="6" t="str">
        <f t="shared" si="35"/>
        <v/>
      </c>
    </row>
    <row r="276" spans="1:19" ht="15" customHeight="1" x14ac:dyDescent="0.2">
      <c r="A276" s="227" t="s">
        <v>440</v>
      </c>
      <c r="B276" s="37" t="s">
        <v>168</v>
      </c>
      <c r="C276" s="47" t="s">
        <v>169</v>
      </c>
      <c r="D276" s="189"/>
      <c r="E276" s="189"/>
      <c r="F276" s="189"/>
      <c r="G276" s="189"/>
      <c r="H276" s="42" t="str">
        <f t="shared" si="36"/>
        <v/>
      </c>
      <c r="I276" s="244">
        <v>30</v>
      </c>
      <c r="J276" s="189">
        <v>25</v>
      </c>
      <c r="K276" s="189">
        <v>7</v>
      </c>
      <c r="L276" s="3">
        <f t="shared" si="30"/>
        <v>0.28000000000000003</v>
      </c>
      <c r="M276" s="189"/>
      <c r="N276" s="189">
        <v>4</v>
      </c>
      <c r="O276" s="51">
        <f t="shared" si="31"/>
        <v>0.13333333333333333</v>
      </c>
      <c r="P276" s="4">
        <f t="shared" si="32"/>
        <v>30</v>
      </c>
      <c r="Q276" s="5">
        <f t="shared" si="33"/>
        <v>25</v>
      </c>
      <c r="R276" s="5">
        <f t="shared" si="34"/>
        <v>4</v>
      </c>
      <c r="S276" s="6">
        <f t="shared" si="35"/>
        <v>0.13333333333333333</v>
      </c>
    </row>
    <row r="277" spans="1:19" ht="26.25" customHeight="1" x14ac:dyDescent="0.2">
      <c r="A277" s="227" t="s">
        <v>440</v>
      </c>
      <c r="B277" s="37" t="s">
        <v>170</v>
      </c>
      <c r="C277" s="47" t="s">
        <v>172</v>
      </c>
      <c r="D277" s="189">
        <v>1</v>
      </c>
      <c r="E277" s="189">
        <v>1</v>
      </c>
      <c r="F277" s="189">
        <v>1</v>
      </c>
      <c r="G277" s="189"/>
      <c r="H277" s="42">
        <f t="shared" si="36"/>
        <v>0</v>
      </c>
      <c r="I277" s="244">
        <v>9073</v>
      </c>
      <c r="J277" s="189">
        <v>8898</v>
      </c>
      <c r="K277" s="189">
        <v>4304</v>
      </c>
      <c r="L277" s="3">
        <f t="shared" si="30"/>
        <v>0.48370420319172847</v>
      </c>
      <c r="M277" s="189">
        <v>19</v>
      </c>
      <c r="N277" s="189">
        <v>106</v>
      </c>
      <c r="O277" s="51">
        <f t="shared" si="31"/>
        <v>1.1683015540615011E-2</v>
      </c>
      <c r="P277" s="4">
        <f t="shared" si="32"/>
        <v>9074</v>
      </c>
      <c r="Q277" s="5">
        <f t="shared" si="33"/>
        <v>8918</v>
      </c>
      <c r="R277" s="5">
        <f t="shared" si="34"/>
        <v>106</v>
      </c>
      <c r="S277" s="6">
        <f t="shared" si="35"/>
        <v>1.1681728014106238E-2</v>
      </c>
    </row>
    <row r="278" spans="1:19" ht="15" customHeight="1" x14ac:dyDescent="0.2">
      <c r="A278" s="227" t="s">
        <v>440</v>
      </c>
      <c r="B278" s="37" t="s">
        <v>176</v>
      </c>
      <c r="C278" s="47" t="s">
        <v>177</v>
      </c>
      <c r="D278" s="189"/>
      <c r="E278" s="189"/>
      <c r="F278" s="189"/>
      <c r="G278" s="189"/>
      <c r="H278" s="42" t="str">
        <f t="shared" si="36"/>
        <v/>
      </c>
      <c r="I278" s="244">
        <v>1384</v>
      </c>
      <c r="J278" s="189">
        <v>1157</v>
      </c>
      <c r="K278" s="189">
        <v>687</v>
      </c>
      <c r="L278" s="3">
        <f t="shared" si="30"/>
        <v>0.59377700950734658</v>
      </c>
      <c r="M278" s="189">
        <v>1</v>
      </c>
      <c r="N278" s="189">
        <v>140</v>
      </c>
      <c r="O278" s="51">
        <f t="shared" si="31"/>
        <v>0.10115606936416185</v>
      </c>
      <c r="P278" s="4">
        <f t="shared" si="32"/>
        <v>1384</v>
      </c>
      <c r="Q278" s="5">
        <f t="shared" si="33"/>
        <v>1158</v>
      </c>
      <c r="R278" s="5">
        <f t="shared" si="34"/>
        <v>140</v>
      </c>
      <c r="S278" s="6">
        <f t="shared" si="35"/>
        <v>0.10115606936416185</v>
      </c>
    </row>
    <row r="279" spans="1:19" ht="15" customHeight="1" x14ac:dyDescent="0.2">
      <c r="A279" s="227" t="s">
        <v>440</v>
      </c>
      <c r="B279" s="37" t="s">
        <v>180</v>
      </c>
      <c r="C279" s="47" t="s">
        <v>537</v>
      </c>
      <c r="D279" s="189"/>
      <c r="E279" s="189"/>
      <c r="F279" s="189"/>
      <c r="G279" s="189"/>
      <c r="H279" s="42" t="str">
        <f t="shared" si="36"/>
        <v/>
      </c>
      <c r="I279" s="244">
        <v>23</v>
      </c>
      <c r="J279" s="189">
        <v>21</v>
      </c>
      <c r="K279" s="189">
        <v>15</v>
      </c>
      <c r="L279" s="3">
        <f t="shared" si="30"/>
        <v>0.7142857142857143</v>
      </c>
      <c r="M279" s="189"/>
      <c r="N279" s="189">
        <v>3</v>
      </c>
      <c r="O279" s="51">
        <f t="shared" si="31"/>
        <v>0.13043478260869565</v>
      </c>
      <c r="P279" s="4">
        <f t="shared" si="32"/>
        <v>23</v>
      </c>
      <c r="Q279" s="5">
        <f t="shared" si="33"/>
        <v>21</v>
      </c>
      <c r="R279" s="5">
        <f t="shared" si="34"/>
        <v>3</v>
      </c>
      <c r="S279" s="6">
        <f t="shared" si="35"/>
        <v>0.13043478260869565</v>
      </c>
    </row>
    <row r="280" spans="1:19" ht="15" customHeight="1" x14ac:dyDescent="0.2">
      <c r="A280" s="227" t="s">
        <v>440</v>
      </c>
      <c r="B280" s="37" t="s">
        <v>182</v>
      </c>
      <c r="C280" s="47" t="s">
        <v>182</v>
      </c>
      <c r="D280" s="189"/>
      <c r="E280" s="189"/>
      <c r="F280" s="189"/>
      <c r="G280" s="189"/>
      <c r="H280" s="42" t="str">
        <f t="shared" si="36"/>
        <v/>
      </c>
      <c r="I280" s="244">
        <v>3472</v>
      </c>
      <c r="J280" s="189">
        <v>3416</v>
      </c>
      <c r="K280" s="189">
        <v>2849</v>
      </c>
      <c r="L280" s="3">
        <f t="shared" si="30"/>
        <v>0.83401639344262291</v>
      </c>
      <c r="M280" s="189"/>
      <c r="N280" s="189">
        <v>16</v>
      </c>
      <c r="O280" s="51">
        <f t="shared" si="31"/>
        <v>4.608294930875576E-3</v>
      </c>
      <c r="P280" s="4">
        <f t="shared" si="32"/>
        <v>3472</v>
      </c>
      <c r="Q280" s="5">
        <f t="shared" si="33"/>
        <v>3416</v>
      </c>
      <c r="R280" s="5">
        <f t="shared" si="34"/>
        <v>16</v>
      </c>
      <c r="S280" s="6">
        <f t="shared" si="35"/>
        <v>4.608294930875576E-3</v>
      </c>
    </row>
    <row r="281" spans="1:19" ht="15" customHeight="1" x14ac:dyDescent="0.2">
      <c r="A281" s="227" t="s">
        <v>440</v>
      </c>
      <c r="B281" s="37" t="s">
        <v>184</v>
      </c>
      <c r="C281" s="47" t="s">
        <v>186</v>
      </c>
      <c r="D281" s="189"/>
      <c r="E281" s="189"/>
      <c r="F281" s="189"/>
      <c r="G281" s="189"/>
      <c r="H281" s="42" t="str">
        <f t="shared" si="36"/>
        <v/>
      </c>
      <c r="I281" s="244">
        <v>3579</v>
      </c>
      <c r="J281" s="189">
        <v>3528</v>
      </c>
      <c r="K281" s="189">
        <v>2532</v>
      </c>
      <c r="L281" s="3">
        <f t="shared" si="30"/>
        <v>0.71768707482993199</v>
      </c>
      <c r="M281" s="189">
        <v>3</v>
      </c>
      <c r="N281" s="189">
        <v>33</v>
      </c>
      <c r="O281" s="51">
        <f t="shared" si="31"/>
        <v>9.2204526404023462E-3</v>
      </c>
      <c r="P281" s="4">
        <f t="shared" si="32"/>
        <v>3579</v>
      </c>
      <c r="Q281" s="5">
        <f t="shared" si="33"/>
        <v>3531</v>
      </c>
      <c r="R281" s="5">
        <f t="shared" si="34"/>
        <v>33</v>
      </c>
      <c r="S281" s="6">
        <f t="shared" si="35"/>
        <v>9.2204526404023462E-3</v>
      </c>
    </row>
    <row r="282" spans="1:19" ht="15" customHeight="1" x14ac:dyDescent="0.2">
      <c r="A282" s="227" t="s">
        <v>440</v>
      </c>
      <c r="B282" s="37" t="s">
        <v>187</v>
      </c>
      <c r="C282" s="47" t="s">
        <v>188</v>
      </c>
      <c r="D282" s="189"/>
      <c r="E282" s="189"/>
      <c r="F282" s="189"/>
      <c r="G282" s="189"/>
      <c r="H282" s="42" t="str">
        <f t="shared" si="36"/>
        <v/>
      </c>
      <c r="I282" s="244">
        <v>13</v>
      </c>
      <c r="J282" s="189">
        <v>6</v>
      </c>
      <c r="K282" s="189">
        <v>1</v>
      </c>
      <c r="L282" s="3">
        <f t="shared" si="30"/>
        <v>0.16666666666666666</v>
      </c>
      <c r="M282" s="189"/>
      <c r="N282" s="189">
        <v>1</v>
      </c>
      <c r="O282" s="51">
        <f t="shared" si="31"/>
        <v>7.6923076923076927E-2</v>
      </c>
      <c r="P282" s="4">
        <f t="shared" si="32"/>
        <v>13</v>
      </c>
      <c r="Q282" s="5">
        <f t="shared" si="33"/>
        <v>6</v>
      </c>
      <c r="R282" s="5">
        <f t="shared" si="34"/>
        <v>1</v>
      </c>
      <c r="S282" s="6">
        <f t="shared" si="35"/>
        <v>7.6923076923076927E-2</v>
      </c>
    </row>
    <row r="283" spans="1:19" ht="15" customHeight="1" x14ac:dyDescent="0.2">
      <c r="A283" s="227" t="s">
        <v>440</v>
      </c>
      <c r="B283" s="37" t="s">
        <v>195</v>
      </c>
      <c r="C283" s="47" t="s">
        <v>196</v>
      </c>
      <c r="D283" s="189">
        <v>1</v>
      </c>
      <c r="E283" s="189">
        <v>1</v>
      </c>
      <c r="F283" s="189"/>
      <c r="G283" s="189"/>
      <c r="H283" s="42">
        <f t="shared" si="36"/>
        <v>0</v>
      </c>
      <c r="I283" s="244">
        <v>27</v>
      </c>
      <c r="J283" s="189">
        <v>22</v>
      </c>
      <c r="K283" s="189">
        <v>19</v>
      </c>
      <c r="L283" s="3">
        <f t="shared" si="30"/>
        <v>0.86363636363636365</v>
      </c>
      <c r="M283" s="189">
        <v>3</v>
      </c>
      <c r="N283" s="189">
        <v>3</v>
      </c>
      <c r="O283" s="51">
        <f t="shared" si="31"/>
        <v>0.1111111111111111</v>
      </c>
      <c r="P283" s="4">
        <f t="shared" si="32"/>
        <v>28</v>
      </c>
      <c r="Q283" s="5">
        <f t="shared" si="33"/>
        <v>26</v>
      </c>
      <c r="R283" s="5">
        <f t="shared" si="34"/>
        <v>3</v>
      </c>
      <c r="S283" s="6">
        <f t="shared" si="35"/>
        <v>0.10714285714285714</v>
      </c>
    </row>
    <row r="284" spans="1:19" ht="15" customHeight="1" x14ac:dyDescent="0.2">
      <c r="A284" s="227" t="s">
        <v>440</v>
      </c>
      <c r="B284" s="37" t="s">
        <v>532</v>
      </c>
      <c r="C284" s="47" t="s">
        <v>198</v>
      </c>
      <c r="D284" s="189"/>
      <c r="E284" s="189"/>
      <c r="F284" s="189"/>
      <c r="G284" s="189"/>
      <c r="H284" s="42" t="str">
        <f t="shared" si="36"/>
        <v/>
      </c>
      <c r="I284" s="244">
        <v>44</v>
      </c>
      <c r="J284" s="189">
        <v>42</v>
      </c>
      <c r="K284" s="189">
        <v>19</v>
      </c>
      <c r="L284" s="3">
        <f t="shared" si="30"/>
        <v>0.45238095238095238</v>
      </c>
      <c r="M284" s="189"/>
      <c r="N284" s="189"/>
      <c r="O284" s="51">
        <f t="shared" si="31"/>
        <v>0</v>
      </c>
      <c r="P284" s="4">
        <f t="shared" si="32"/>
        <v>44</v>
      </c>
      <c r="Q284" s="5">
        <f t="shared" si="33"/>
        <v>42</v>
      </c>
      <c r="R284" s="5" t="str">
        <f t="shared" si="34"/>
        <v/>
      </c>
      <c r="S284" s="6" t="str">
        <f t="shared" si="35"/>
        <v/>
      </c>
    </row>
    <row r="285" spans="1:19" ht="15" customHeight="1" x14ac:dyDescent="0.2">
      <c r="A285" s="227" t="s">
        <v>440</v>
      </c>
      <c r="B285" s="37" t="s">
        <v>200</v>
      </c>
      <c r="C285" s="47" t="s">
        <v>201</v>
      </c>
      <c r="D285" s="189"/>
      <c r="E285" s="189"/>
      <c r="F285" s="189"/>
      <c r="G285" s="189"/>
      <c r="H285" s="42" t="str">
        <f t="shared" si="36"/>
        <v/>
      </c>
      <c r="I285" s="244">
        <v>12831</v>
      </c>
      <c r="J285" s="189">
        <v>12011</v>
      </c>
      <c r="K285" s="189">
        <v>4574</v>
      </c>
      <c r="L285" s="3">
        <f t="shared" si="30"/>
        <v>0.38081758388144199</v>
      </c>
      <c r="M285" s="189">
        <v>2</v>
      </c>
      <c r="N285" s="189">
        <v>886</v>
      </c>
      <c r="O285" s="51">
        <f t="shared" si="31"/>
        <v>6.9051515860026502E-2</v>
      </c>
      <c r="P285" s="4">
        <f t="shared" si="32"/>
        <v>12831</v>
      </c>
      <c r="Q285" s="5">
        <f t="shared" si="33"/>
        <v>12013</v>
      </c>
      <c r="R285" s="5">
        <f t="shared" si="34"/>
        <v>886</v>
      </c>
      <c r="S285" s="6">
        <f t="shared" si="35"/>
        <v>6.9051515860026502E-2</v>
      </c>
    </row>
    <row r="286" spans="1:19" ht="15" customHeight="1" x14ac:dyDescent="0.2">
      <c r="A286" s="227" t="s">
        <v>440</v>
      </c>
      <c r="B286" s="37" t="s">
        <v>206</v>
      </c>
      <c r="C286" s="47" t="s">
        <v>207</v>
      </c>
      <c r="D286" s="189">
        <v>2</v>
      </c>
      <c r="E286" s="189">
        <v>2</v>
      </c>
      <c r="F286" s="189">
        <v>2</v>
      </c>
      <c r="G286" s="189"/>
      <c r="H286" s="42">
        <f t="shared" si="36"/>
        <v>0</v>
      </c>
      <c r="I286" s="244">
        <v>3817</v>
      </c>
      <c r="J286" s="189">
        <v>3096</v>
      </c>
      <c r="K286" s="189">
        <v>1887</v>
      </c>
      <c r="L286" s="3">
        <f t="shared" si="30"/>
        <v>0.60949612403100772</v>
      </c>
      <c r="M286" s="189">
        <v>4</v>
      </c>
      <c r="N286" s="189">
        <v>613</v>
      </c>
      <c r="O286" s="51">
        <f t="shared" si="31"/>
        <v>0.1605973277443018</v>
      </c>
      <c r="P286" s="4">
        <f t="shared" si="32"/>
        <v>3819</v>
      </c>
      <c r="Q286" s="5">
        <f t="shared" si="33"/>
        <v>3102</v>
      </c>
      <c r="R286" s="5">
        <f t="shared" si="34"/>
        <v>613</v>
      </c>
      <c r="S286" s="6">
        <f t="shared" si="35"/>
        <v>0.16051322335689971</v>
      </c>
    </row>
    <row r="287" spans="1:19" ht="15" customHeight="1" x14ac:dyDescent="0.2">
      <c r="A287" s="227" t="s">
        <v>440</v>
      </c>
      <c r="B287" s="37" t="s">
        <v>206</v>
      </c>
      <c r="C287" s="47" t="s">
        <v>208</v>
      </c>
      <c r="D287" s="189">
        <v>2</v>
      </c>
      <c r="E287" s="189">
        <v>2</v>
      </c>
      <c r="F287" s="189">
        <v>2</v>
      </c>
      <c r="G287" s="189"/>
      <c r="H287" s="42">
        <f t="shared" si="36"/>
        <v>0</v>
      </c>
      <c r="I287" s="244">
        <v>4059</v>
      </c>
      <c r="J287" s="189">
        <v>3879</v>
      </c>
      <c r="K287" s="189">
        <v>3350</v>
      </c>
      <c r="L287" s="3">
        <f t="shared" si="30"/>
        <v>0.86362464552719775</v>
      </c>
      <c r="M287" s="189">
        <v>6</v>
      </c>
      <c r="N287" s="189">
        <v>183</v>
      </c>
      <c r="O287" s="51">
        <f t="shared" si="31"/>
        <v>4.5084996304508497E-2</v>
      </c>
      <c r="P287" s="4">
        <f t="shared" si="32"/>
        <v>4061</v>
      </c>
      <c r="Q287" s="5">
        <f t="shared" si="33"/>
        <v>3887</v>
      </c>
      <c r="R287" s="5">
        <f t="shared" si="34"/>
        <v>183</v>
      </c>
      <c r="S287" s="6">
        <f t="shared" si="35"/>
        <v>4.5062792415661169E-2</v>
      </c>
    </row>
    <row r="288" spans="1:19" ht="15" customHeight="1" x14ac:dyDescent="0.2">
      <c r="A288" s="227" t="s">
        <v>440</v>
      </c>
      <c r="B288" s="37" t="s">
        <v>211</v>
      </c>
      <c r="C288" s="47" t="s">
        <v>533</v>
      </c>
      <c r="D288" s="189"/>
      <c r="E288" s="189"/>
      <c r="F288" s="189"/>
      <c r="G288" s="189"/>
      <c r="H288" s="42" t="str">
        <f t="shared" si="36"/>
        <v/>
      </c>
      <c r="I288" s="244">
        <v>477</v>
      </c>
      <c r="J288" s="189">
        <v>464</v>
      </c>
      <c r="K288" s="189">
        <v>282</v>
      </c>
      <c r="L288" s="3">
        <f t="shared" si="30"/>
        <v>0.60775862068965514</v>
      </c>
      <c r="M288" s="189">
        <v>2</v>
      </c>
      <c r="N288" s="189">
        <v>14</v>
      </c>
      <c r="O288" s="51">
        <f t="shared" si="31"/>
        <v>2.9350104821802937E-2</v>
      </c>
      <c r="P288" s="4">
        <f t="shared" si="32"/>
        <v>477</v>
      </c>
      <c r="Q288" s="5">
        <f t="shared" si="33"/>
        <v>466</v>
      </c>
      <c r="R288" s="5">
        <f t="shared" si="34"/>
        <v>14</v>
      </c>
      <c r="S288" s="6">
        <f t="shared" si="35"/>
        <v>2.9350104821802937E-2</v>
      </c>
    </row>
    <row r="289" spans="1:19" ht="26.25" customHeight="1" x14ac:dyDescent="0.2">
      <c r="A289" s="227" t="s">
        <v>440</v>
      </c>
      <c r="B289" s="37" t="s">
        <v>214</v>
      </c>
      <c r="C289" s="47" t="s">
        <v>216</v>
      </c>
      <c r="D289" s="189"/>
      <c r="E289" s="189"/>
      <c r="F289" s="189"/>
      <c r="G289" s="189"/>
      <c r="H289" s="42" t="str">
        <f t="shared" si="36"/>
        <v/>
      </c>
      <c r="I289" s="244">
        <v>3226</v>
      </c>
      <c r="J289" s="189">
        <v>2990</v>
      </c>
      <c r="K289" s="189">
        <v>2314</v>
      </c>
      <c r="L289" s="3">
        <f t="shared" si="30"/>
        <v>0.77391304347826084</v>
      </c>
      <c r="M289" s="189">
        <v>5</v>
      </c>
      <c r="N289" s="189">
        <v>214</v>
      </c>
      <c r="O289" s="51">
        <f t="shared" si="31"/>
        <v>6.6336019838809671E-2</v>
      </c>
      <c r="P289" s="4">
        <f t="shared" si="32"/>
        <v>3226</v>
      </c>
      <c r="Q289" s="5">
        <f t="shared" si="33"/>
        <v>2995</v>
      </c>
      <c r="R289" s="5">
        <f t="shared" si="34"/>
        <v>214</v>
      </c>
      <c r="S289" s="6">
        <f t="shared" si="35"/>
        <v>6.6336019838809671E-2</v>
      </c>
    </row>
    <row r="290" spans="1:19" ht="15" customHeight="1" x14ac:dyDescent="0.2">
      <c r="A290" s="227" t="s">
        <v>440</v>
      </c>
      <c r="B290" s="37" t="s">
        <v>217</v>
      </c>
      <c r="C290" s="47" t="s">
        <v>219</v>
      </c>
      <c r="D290" s="189">
        <v>1</v>
      </c>
      <c r="E290" s="189">
        <v>1</v>
      </c>
      <c r="F290" s="189"/>
      <c r="G290" s="189"/>
      <c r="H290" s="42">
        <f t="shared" si="36"/>
        <v>0</v>
      </c>
      <c r="I290" s="244">
        <v>6899</v>
      </c>
      <c r="J290" s="189">
        <v>6794</v>
      </c>
      <c r="K290" s="189">
        <v>5532</v>
      </c>
      <c r="L290" s="3">
        <f t="shared" si="30"/>
        <v>0.81424786576390928</v>
      </c>
      <c r="M290" s="189">
        <v>3</v>
      </c>
      <c r="N290" s="189">
        <v>25</v>
      </c>
      <c r="O290" s="51">
        <f t="shared" si="31"/>
        <v>3.6237135816785042E-3</v>
      </c>
      <c r="P290" s="4">
        <f t="shared" si="32"/>
        <v>6900</v>
      </c>
      <c r="Q290" s="5">
        <f t="shared" si="33"/>
        <v>6798</v>
      </c>
      <c r="R290" s="5">
        <f t="shared" si="34"/>
        <v>25</v>
      </c>
      <c r="S290" s="6">
        <f t="shared" si="35"/>
        <v>3.6231884057971015E-3</v>
      </c>
    </row>
    <row r="291" spans="1:19" ht="15" customHeight="1" x14ac:dyDescent="0.2">
      <c r="A291" s="227" t="s">
        <v>440</v>
      </c>
      <c r="B291" s="37" t="s">
        <v>222</v>
      </c>
      <c r="C291" s="47" t="s">
        <v>226</v>
      </c>
      <c r="D291" s="189"/>
      <c r="E291" s="189"/>
      <c r="F291" s="189"/>
      <c r="G291" s="189"/>
      <c r="H291" s="42" t="str">
        <f t="shared" si="36"/>
        <v/>
      </c>
      <c r="I291" s="244">
        <v>5346</v>
      </c>
      <c r="J291" s="189">
        <v>5023</v>
      </c>
      <c r="K291" s="189">
        <v>1585</v>
      </c>
      <c r="L291" s="3">
        <f t="shared" si="30"/>
        <v>0.31554847700577343</v>
      </c>
      <c r="M291" s="189">
        <v>3</v>
      </c>
      <c r="N291" s="189">
        <v>17</v>
      </c>
      <c r="O291" s="51">
        <f t="shared" si="31"/>
        <v>3.1799476243920687E-3</v>
      </c>
      <c r="P291" s="4">
        <f t="shared" si="32"/>
        <v>5346</v>
      </c>
      <c r="Q291" s="5">
        <f t="shared" si="33"/>
        <v>5026</v>
      </c>
      <c r="R291" s="5">
        <f t="shared" si="34"/>
        <v>17</v>
      </c>
      <c r="S291" s="6">
        <f t="shared" si="35"/>
        <v>3.1799476243920687E-3</v>
      </c>
    </row>
    <row r="292" spans="1:19" ht="15" customHeight="1" x14ac:dyDescent="0.2">
      <c r="A292" s="227" t="s">
        <v>440</v>
      </c>
      <c r="B292" s="37" t="s">
        <v>524</v>
      </c>
      <c r="C292" s="47" t="s">
        <v>233</v>
      </c>
      <c r="D292" s="189"/>
      <c r="E292" s="189"/>
      <c r="F292" s="189"/>
      <c r="G292" s="189"/>
      <c r="H292" s="42" t="str">
        <f t="shared" si="36"/>
        <v/>
      </c>
      <c r="I292" s="244">
        <v>2495</v>
      </c>
      <c r="J292" s="189">
        <v>2061</v>
      </c>
      <c r="K292" s="189">
        <v>292</v>
      </c>
      <c r="L292" s="3">
        <f t="shared" si="30"/>
        <v>0.14167879670063077</v>
      </c>
      <c r="M292" s="189">
        <v>3</v>
      </c>
      <c r="N292" s="189">
        <v>420</v>
      </c>
      <c r="O292" s="51">
        <f t="shared" si="31"/>
        <v>0.16833667334669339</v>
      </c>
      <c r="P292" s="4">
        <f t="shared" si="32"/>
        <v>2495</v>
      </c>
      <c r="Q292" s="5">
        <f t="shared" si="33"/>
        <v>2064</v>
      </c>
      <c r="R292" s="5">
        <f t="shared" si="34"/>
        <v>420</v>
      </c>
      <c r="S292" s="6">
        <f t="shared" si="35"/>
        <v>0.16833667334669339</v>
      </c>
    </row>
    <row r="293" spans="1:19" ht="15" customHeight="1" x14ac:dyDescent="0.2">
      <c r="A293" s="227" t="s">
        <v>463</v>
      </c>
      <c r="B293" s="37" t="s">
        <v>10</v>
      </c>
      <c r="C293" s="47" t="s">
        <v>11</v>
      </c>
      <c r="D293" s="189"/>
      <c r="E293" s="189"/>
      <c r="F293" s="189"/>
      <c r="G293" s="189"/>
      <c r="H293" s="42" t="str">
        <f t="shared" si="36"/>
        <v/>
      </c>
      <c r="I293" s="244">
        <v>39</v>
      </c>
      <c r="J293" s="189">
        <v>38</v>
      </c>
      <c r="K293" s="189">
        <v>16</v>
      </c>
      <c r="L293" s="3">
        <f t="shared" si="30"/>
        <v>0.42105263157894735</v>
      </c>
      <c r="M293" s="189">
        <v>0</v>
      </c>
      <c r="N293" s="189">
        <v>1</v>
      </c>
      <c r="O293" s="51">
        <f t="shared" si="31"/>
        <v>2.564102564102564E-2</v>
      </c>
      <c r="P293" s="4">
        <f t="shared" si="32"/>
        <v>39</v>
      </c>
      <c r="Q293" s="5">
        <f t="shared" si="33"/>
        <v>38</v>
      </c>
      <c r="R293" s="5">
        <f t="shared" si="34"/>
        <v>1</v>
      </c>
      <c r="S293" s="6">
        <f t="shared" si="35"/>
        <v>2.564102564102564E-2</v>
      </c>
    </row>
    <row r="294" spans="1:19" ht="15" customHeight="1" x14ac:dyDescent="0.2">
      <c r="A294" s="227" t="s">
        <v>463</v>
      </c>
      <c r="B294" s="37" t="s">
        <v>19</v>
      </c>
      <c r="C294" s="47" t="s">
        <v>20</v>
      </c>
      <c r="D294" s="189"/>
      <c r="E294" s="189"/>
      <c r="F294" s="189"/>
      <c r="G294" s="189"/>
      <c r="H294" s="42" t="str">
        <f t="shared" si="36"/>
        <v/>
      </c>
      <c r="I294" s="244">
        <v>12475</v>
      </c>
      <c r="J294" s="189">
        <v>12387</v>
      </c>
      <c r="K294" s="189">
        <v>8513</v>
      </c>
      <c r="L294" s="3">
        <f t="shared" si="30"/>
        <v>0.68725276499555987</v>
      </c>
      <c r="M294" s="189">
        <v>9</v>
      </c>
      <c r="N294" s="189">
        <v>79</v>
      </c>
      <c r="O294" s="51">
        <f t="shared" si="31"/>
        <v>6.3326653306613225E-3</v>
      </c>
      <c r="P294" s="4">
        <f t="shared" si="32"/>
        <v>12475</v>
      </c>
      <c r="Q294" s="5">
        <f t="shared" si="33"/>
        <v>12396</v>
      </c>
      <c r="R294" s="5">
        <f t="shared" si="34"/>
        <v>79</v>
      </c>
      <c r="S294" s="6">
        <f t="shared" si="35"/>
        <v>6.3326653306613225E-3</v>
      </c>
    </row>
    <row r="295" spans="1:19" ht="15" customHeight="1" x14ac:dyDescent="0.2">
      <c r="A295" s="227" t="s">
        <v>463</v>
      </c>
      <c r="B295" s="37" t="s">
        <v>35</v>
      </c>
      <c r="C295" s="47" t="s">
        <v>36</v>
      </c>
      <c r="D295" s="189"/>
      <c r="E295" s="189"/>
      <c r="F295" s="189"/>
      <c r="G295" s="189"/>
      <c r="H295" s="42" t="str">
        <f t="shared" si="36"/>
        <v/>
      </c>
      <c r="I295" s="244">
        <v>56</v>
      </c>
      <c r="J295" s="189">
        <v>56</v>
      </c>
      <c r="K295" s="189">
        <v>32</v>
      </c>
      <c r="L295" s="3">
        <f t="shared" si="30"/>
        <v>0.5714285714285714</v>
      </c>
      <c r="M295" s="189">
        <v>0</v>
      </c>
      <c r="N295" s="189">
        <v>0</v>
      </c>
      <c r="O295" s="51">
        <f t="shared" si="31"/>
        <v>0</v>
      </c>
      <c r="P295" s="4">
        <f t="shared" si="32"/>
        <v>56</v>
      </c>
      <c r="Q295" s="5">
        <f t="shared" si="33"/>
        <v>56</v>
      </c>
      <c r="R295" s="5" t="str">
        <f t="shared" si="34"/>
        <v/>
      </c>
      <c r="S295" s="6" t="str">
        <f t="shared" si="35"/>
        <v/>
      </c>
    </row>
    <row r="296" spans="1:19" ht="15" customHeight="1" x14ac:dyDescent="0.2">
      <c r="A296" s="227" t="s">
        <v>463</v>
      </c>
      <c r="B296" s="37" t="s">
        <v>42</v>
      </c>
      <c r="C296" s="47" t="s">
        <v>43</v>
      </c>
      <c r="D296" s="189"/>
      <c r="E296" s="189"/>
      <c r="F296" s="189"/>
      <c r="G296" s="189"/>
      <c r="H296" s="42" t="str">
        <f t="shared" si="36"/>
        <v/>
      </c>
      <c r="I296" s="244">
        <v>2369</v>
      </c>
      <c r="J296" s="189">
        <v>2305</v>
      </c>
      <c r="K296" s="189">
        <v>507</v>
      </c>
      <c r="L296" s="3">
        <f t="shared" si="30"/>
        <v>0.21995661605206074</v>
      </c>
      <c r="M296" s="189">
        <v>0</v>
      </c>
      <c r="N296" s="189">
        <v>64</v>
      </c>
      <c r="O296" s="51">
        <f t="shared" si="31"/>
        <v>2.7015618404390037E-2</v>
      </c>
      <c r="P296" s="4">
        <f t="shared" si="32"/>
        <v>2369</v>
      </c>
      <c r="Q296" s="5">
        <f t="shared" si="33"/>
        <v>2305</v>
      </c>
      <c r="R296" s="5">
        <f t="shared" si="34"/>
        <v>64</v>
      </c>
      <c r="S296" s="6">
        <f t="shared" si="35"/>
        <v>2.7015618404390037E-2</v>
      </c>
    </row>
    <row r="297" spans="1:19" ht="15" customHeight="1" x14ac:dyDescent="0.2">
      <c r="A297" s="227" t="s">
        <v>463</v>
      </c>
      <c r="B297" s="37" t="s">
        <v>65</v>
      </c>
      <c r="C297" s="47" t="s">
        <v>66</v>
      </c>
      <c r="D297" s="189"/>
      <c r="E297" s="189"/>
      <c r="F297" s="189"/>
      <c r="G297" s="189"/>
      <c r="H297" s="42" t="str">
        <f t="shared" si="36"/>
        <v/>
      </c>
      <c r="I297" s="244">
        <v>279</v>
      </c>
      <c r="J297" s="189">
        <v>198</v>
      </c>
      <c r="K297" s="189">
        <v>68</v>
      </c>
      <c r="L297" s="3">
        <f t="shared" si="30"/>
        <v>0.34343434343434343</v>
      </c>
      <c r="M297" s="189">
        <v>7</v>
      </c>
      <c r="N297" s="189">
        <v>74</v>
      </c>
      <c r="O297" s="51">
        <f t="shared" si="31"/>
        <v>0.26523297491039427</v>
      </c>
      <c r="P297" s="4">
        <f t="shared" si="32"/>
        <v>279</v>
      </c>
      <c r="Q297" s="5">
        <f t="shared" si="33"/>
        <v>205</v>
      </c>
      <c r="R297" s="5">
        <f t="shared" si="34"/>
        <v>74</v>
      </c>
      <c r="S297" s="6">
        <f t="shared" si="35"/>
        <v>0.26523297491039427</v>
      </c>
    </row>
    <row r="298" spans="1:19" ht="15" customHeight="1" x14ac:dyDescent="0.2">
      <c r="A298" s="227" t="s">
        <v>463</v>
      </c>
      <c r="B298" s="37" t="s">
        <v>74</v>
      </c>
      <c r="C298" s="47" t="s">
        <v>249</v>
      </c>
      <c r="D298" s="189"/>
      <c r="E298" s="189"/>
      <c r="F298" s="189"/>
      <c r="G298" s="189"/>
      <c r="H298" s="42" t="str">
        <f t="shared" si="36"/>
        <v/>
      </c>
      <c r="I298" s="244">
        <v>2</v>
      </c>
      <c r="J298" s="189">
        <v>2</v>
      </c>
      <c r="K298" s="189">
        <v>0</v>
      </c>
      <c r="L298" s="3">
        <f t="shared" si="30"/>
        <v>0</v>
      </c>
      <c r="M298" s="189">
        <v>0</v>
      </c>
      <c r="N298" s="189">
        <v>0</v>
      </c>
      <c r="O298" s="51">
        <f t="shared" si="31"/>
        <v>0</v>
      </c>
      <c r="P298" s="4">
        <f t="shared" si="32"/>
        <v>2</v>
      </c>
      <c r="Q298" s="5">
        <f t="shared" si="33"/>
        <v>2</v>
      </c>
      <c r="R298" s="5" t="str">
        <f t="shared" si="34"/>
        <v/>
      </c>
      <c r="S298" s="6" t="str">
        <f t="shared" si="35"/>
        <v/>
      </c>
    </row>
    <row r="299" spans="1:19" ht="15" customHeight="1" x14ac:dyDescent="0.2">
      <c r="A299" s="227" t="s">
        <v>463</v>
      </c>
      <c r="B299" s="37" t="s">
        <v>76</v>
      </c>
      <c r="C299" s="47" t="s">
        <v>77</v>
      </c>
      <c r="D299" s="189"/>
      <c r="E299" s="189"/>
      <c r="F299" s="189"/>
      <c r="G299" s="189"/>
      <c r="H299" s="42" t="str">
        <f t="shared" si="36"/>
        <v/>
      </c>
      <c r="I299" s="244">
        <v>88</v>
      </c>
      <c r="J299" s="189">
        <v>35</v>
      </c>
      <c r="K299" s="189">
        <v>23</v>
      </c>
      <c r="L299" s="3">
        <f t="shared" si="30"/>
        <v>0.65714285714285714</v>
      </c>
      <c r="M299" s="189">
        <v>0</v>
      </c>
      <c r="N299" s="189">
        <v>53</v>
      </c>
      <c r="O299" s="51">
        <f t="shared" si="31"/>
        <v>0.60227272727272729</v>
      </c>
      <c r="P299" s="4">
        <f t="shared" si="32"/>
        <v>88</v>
      </c>
      <c r="Q299" s="5">
        <f t="shared" si="33"/>
        <v>35</v>
      </c>
      <c r="R299" s="5">
        <f t="shared" si="34"/>
        <v>53</v>
      </c>
      <c r="S299" s="6">
        <f t="shared" si="35"/>
        <v>0.60227272727272729</v>
      </c>
    </row>
    <row r="300" spans="1:19" ht="15" customHeight="1" x14ac:dyDescent="0.2">
      <c r="A300" s="227" t="s">
        <v>463</v>
      </c>
      <c r="B300" s="37" t="s">
        <v>93</v>
      </c>
      <c r="C300" s="47" t="s">
        <v>94</v>
      </c>
      <c r="D300" s="189"/>
      <c r="E300" s="189"/>
      <c r="F300" s="189"/>
      <c r="G300" s="189"/>
      <c r="H300" s="42" t="str">
        <f t="shared" si="36"/>
        <v/>
      </c>
      <c r="I300" s="244">
        <v>2425</v>
      </c>
      <c r="J300" s="189">
        <v>1524</v>
      </c>
      <c r="K300" s="189">
        <v>984</v>
      </c>
      <c r="L300" s="3">
        <f t="shared" si="30"/>
        <v>0.64566929133858264</v>
      </c>
      <c r="M300" s="189">
        <v>3</v>
      </c>
      <c r="N300" s="189">
        <v>898</v>
      </c>
      <c r="O300" s="51">
        <f t="shared" si="31"/>
        <v>0.37030927835051547</v>
      </c>
      <c r="P300" s="4">
        <f t="shared" si="32"/>
        <v>2425</v>
      </c>
      <c r="Q300" s="5">
        <f t="shared" si="33"/>
        <v>1527</v>
      </c>
      <c r="R300" s="5">
        <f t="shared" si="34"/>
        <v>898</v>
      </c>
      <c r="S300" s="6">
        <f t="shared" si="35"/>
        <v>0.37030927835051547</v>
      </c>
    </row>
    <row r="301" spans="1:19" ht="15" customHeight="1" x14ac:dyDescent="0.2">
      <c r="A301" s="227" t="s">
        <v>463</v>
      </c>
      <c r="B301" s="37" t="s">
        <v>104</v>
      </c>
      <c r="C301" s="47" t="s">
        <v>105</v>
      </c>
      <c r="D301" s="189"/>
      <c r="E301" s="189"/>
      <c r="F301" s="189"/>
      <c r="G301" s="189"/>
      <c r="H301" s="42" t="str">
        <f t="shared" si="36"/>
        <v/>
      </c>
      <c r="I301" s="244">
        <v>49</v>
      </c>
      <c r="J301" s="189">
        <v>49</v>
      </c>
      <c r="K301" s="189">
        <v>24</v>
      </c>
      <c r="L301" s="3">
        <f t="shared" si="30"/>
        <v>0.48979591836734693</v>
      </c>
      <c r="M301" s="189">
        <v>0</v>
      </c>
      <c r="N301" s="189">
        <v>0</v>
      </c>
      <c r="O301" s="51">
        <f t="shared" si="31"/>
        <v>0</v>
      </c>
      <c r="P301" s="4">
        <f t="shared" si="32"/>
        <v>49</v>
      </c>
      <c r="Q301" s="5">
        <f t="shared" si="33"/>
        <v>49</v>
      </c>
      <c r="R301" s="5" t="str">
        <f t="shared" si="34"/>
        <v/>
      </c>
      <c r="S301" s="6" t="str">
        <f t="shared" si="35"/>
        <v/>
      </c>
    </row>
    <row r="302" spans="1:19" ht="15" customHeight="1" x14ac:dyDescent="0.2">
      <c r="A302" s="227" t="s">
        <v>463</v>
      </c>
      <c r="B302" s="37" t="s">
        <v>106</v>
      </c>
      <c r="C302" s="47" t="s">
        <v>107</v>
      </c>
      <c r="D302" s="189"/>
      <c r="E302" s="189"/>
      <c r="F302" s="189"/>
      <c r="G302" s="189"/>
      <c r="H302" s="42" t="str">
        <f t="shared" si="36"/>
        <v/>
      </c>
      <c r="I302" s="244">
        <v>15</v>
      </c>
      <c r="J302" s="189">
        <v>12</v>
      </c>
      <c r="K302" s="189">
        <v>6</v>
      </c>
      <c r="L302" s="3">
        <f t="shared" si="30"/>
        <v>0.5</v>
      </c>
      <c r="M302" s="189">
        <v>3</v>
      </c>
      <c r="N302" s="189">
        <v>0</v>
      </c>
      <c r="O302" s="51">
        <f t="shared" si="31"/>
        <v>0</v>
      </c>
      <c r="P302" s="4">
        <f t="shared" si="32"/>
        <v>15</v>
      </c>
      <c r="Q302" s="5">
        <f t="shared" si="33"/>
        <v>15</v>
      </c>
      <c r="R302" s="5" t="str">
        <f t="shared" si="34"/>
        <v/>
      </c>
      <c r="S302" s="6" t="str">
        <f t="shared" si="35"/>
        <v/>
      </c>
    </row>
    <row r="303" spans="1:19" ht="15" customHeight="1" x14ac:dyDescent="0.2">
      <c r="A303" s="227" t="s">
        <v>463</v>
      </c>
      <c r="B303" s="37" t="s">
        <v>111</v>
      </c>
      <c r="C303" s="47" t="s">
        <v>112</v>
      </c>
      <c r="D303" s="189"/>
      <c r="E303" s="189"/>
      <c r="F303" s="189"/>
      <c r="G303" s="189"/>
      <c r="H303" s="42" t="str">
        <f t="shared" si="36"/>
        <v/>
      </c>
      <c r="I303" s="244">
        <v>46</v>
      </c>
      <c r="J303" s="189">
        <v>45</v>
      </c>
      <c r="K303" s="189">
        <v>16</v>
      </c>
      <c r="L303" s="3">
        <f t="shared" si="30"/>
        <v>0.35555555555555557</v>
      </c>
      <c r="M303" s="189">
        <v>0</v>
      </c>
      <c r="N303" s="189">
        <v>1</v>
      </c>
      <c r="O303" s="51">
        <f t="shared" si="31"/>
        <v>2.1739130434782608E-2</v>
      </c>
      <c r="P303" s="4">
        <f t="shared" si="32"/>
        <v>46</v>
      </c>
      <c r="Q303" s="5">
        <f t="shared" si="33"/>
        <v>45</v>
      </c>
      <c r="R303" s="5">
        <f t="shared" si="34"/>
        <v>1</v>
      </c>
      <c r="S303" s="6">
        <f t="shared" si="35"/>
        <v>2.1739130434782608E-2</v>
      </c>
    </row>
    <row r="304" spans="1:19" ht="15" customHeight="1" x14ac:dyDescent="0.2">
      <c r="A304" s="227" t="s">
        <v>463</v>
      </c>
      <c r="B304" s="37" t="s">
        <v>115</v>
      </c>
      <c r="C304" s="47" t="s">
        <v>117</v>
      </c>
      <c r="D304" s="189"/>
      <c r="E304" s="189"/>
      <c r="F304" s="189"/>
      <c r="G304" s="189"/>
      <c r="H304" s="42" t="str">
        <f t="shared" si="36"/>
        <v/>
      </c>
      <c r="I304" s="244">
        <v>1869</v>
      </c>
      <c r="J304" s="189">
        <v>1788</v>
      </c>
      <c r="K304" s="189">
        <v>1083</v>
      </c>
      <c r="L304" s="3">
        <f t="shared" si="30"/>
        <v>0.60570469798657722</v>
      </c>
      <c r="M304" s="189">
        <v>2</v>
      </c>
      <c r="N304" s="189">
        <v>79</v>
      </c>
      <c r="O304" s="51">
        <f t="shared" si="31"/>
        <v>4.2268592830390583E-2</v>
      </c>
      <c r="P304" s="4">
        <f t="shared" si="32"/>
        <v>1869</v>
      </c>
      <c r="Q304" s="5">
        <f t="shared" si="33"/>
        <v>1790</v>
      </c>
      <c r="R304" s="5">
        <f t="shared" si="34"/>
        <v>79</v>
      </c>
      <c r="S304" s="6">
        <f t="shared" si="35"/>
        <v>4.2268592830390583E-2</v>
      </c>
    </row>
    <row r="305" spans="1:19" ht="26.25" customHeight="1" x14ac:dyDescent="0.2">
      <c r="A305" s="227" t="s">
        <v>463</v>
      </c>
      <c r="B305" s="37" t="s">
        <v>170</v>
      </c>
      <c r="C305" s="47" t="s">
        <v>172</v>
      </c>
      <c r="D305" s="189"/>
      <c r="E305" s="189"/>
      <c r="F305" s="189"/>
      <c r="G305" s="189"/>
      <c r="H305" s="42" t="str">
        <f t="shared" si="36"/>
        <v/>
      </c>
      <c r="I305" s="244">
        <v>40256</v>
      </c>
      <c r="J305" s="189">
        <v>39926</v>
      </c>
      <c r="K305" s="189">
        <v>36259</v>
      </c>
      <c r="L305" s="3">
        <f t="shared" si="30"/>
        <v>0.90815508691078495</v>
      </c>
      <c r="M305" s="189">
        <v>14</v>
      </c>
      <c r="N305" s="189">
        <v>316</v>
      </c>
      <c r="O305" s="51">
        <f t="shared" si="31"/>
        <v>7.8497615262321137E-3</v>
      </c>
      <c r="P305" s="4">
        <f t="shared" si="32"/>
        <v>40256</v>
      </c>
      <c r="Q305" s="5">
        <f t="shared" si="33"/>
        <v>39940</v>
      </c>
      <c r="R305" s="5">
        <f t="shared" si="34"/>
        <v>316</v>
      </c>
      <c r="S305" s="6">
        <f t="shared" si="35"/>
        <v>7.8497615262321137E-3</v>
      </c>
    </row>
    <row r="306" spans="1:19" ht="26.25" customHeight="1" x14ac:dyDescent="0.2">
      <c r="A306" s="227" t="s">
        <v>463</v>
      </c>
      <c r="B306" s="37" t="s">
        <v>170</v>
      </c>
      <c r="C306" s="47" t="s">
        <v>450</v>
      </c>
      <c r="D306" s="189"/>
      <c r="E306" s="189"/>
      <c r="F306" s="189"/>
      <c r="G306" s="189"/>
      <c r="H306" s="42" t="str">
        <f t="shared" si="36"/>
        <v/>
      </c>
      <c r="I306" s="244">
        <v>12619</v>
      </c>
      <c r="J306" s="189">
        <v>12554</v>
      </c>
      <c r="K306" s="189">
        <v>12491</v>
      </c>
      <c r="L306" s="3">
        <f t="shared" si="30"/>
        <v>0.99498167914608893</v>
      </c>
      <c r="M306" s="189">
        <v>0</v>
      </c>
      <c r="N306" s="189">
        <v>65</v>
      </c>
      <c r="O306" s="51">
        <f t="shared" si="31"/>
        <v>5.1509628338220143E-3</v>
      </c>
      <c r="P306" s="4">
        <f t="shared" si="32"/>
        <v>12619</v>
      </c>
      <c r="Q306" s="5">
        <f t="shared" si="33"/>
        <v>12554</v>
      </c>
      <c r="R306" s="5">
        <f t="shared" si="34"/>
        <v>65</v>
      </c>
      <c r="S306" s="6">
        <f t="shared" si="35"/>
        <v>5.1509628338220143E-3</v>
      </c>
    </row>
    <row r="307" spans="1:19" ht="26.25" customHeight="1" x14ac:dyDescent="0.2">
      <c r="A307" s="227" t="s">
        <v>463</v>
      </c>
      <c r="B307" s="37" t="s">
        <v>170</v>
      </c>
      <c r="C307" s="47" t="s">
        <v>171</v>
      </c>
      <c r="D307" s="189"/>
      <c r="E307" s="189"/>
      <c r="F307" s="189"/>
      <c r="G307" s="189"/>
      <c r="H307" s="42" t="str">
        <f t="shared" si="36"/>
        <v/>
      </c>
      <c r="I307" s="244">
        <v>52800</v>
      </c>
      <c r="J307" s="189">
        <v>52572</v>
      </c>
      <c r="K307" s="189">
        <v>51403</v>
      </c>
      <c r="L307" s="3">
        <f t="shared" si="30"/>
        <v>0.97776382865403633</v>
      </c>
      <c r="M307" s="189">
        <v>1</v>
      </c>
      <c r="N307" s="189">
        <v>227</v>
      </c>
      <c r="O307" s="51">
        <f t="shared" si="31"/>
        <v>4.2992424242424242E-3</v>
      </c>
      <c r="P307" s="4">
        <f t="shared" si="32"/>
        <v>52800</v>
      </c>
      <c r="Q307" s="5">
        <f t="shared" si="33"/>
        <v>52573</v>
      </c>
      <c r="R307" s="5">
        <f t="shared" si="34"/>
        <v>227</v>
      </c>
      <c r="S307" s="6">
        <f t="shared" si="35"/>
        <v>4.2992424242424242E-3</v>
      </c>
    </row>
    <row r="308" spans="1:19" ht="15" customHeight="1" x14ac:dyDescent="0.2">
      <c r="A308" s="227" t="s">
        <v>463</v>
      </c>
      <c r="B308" s="37" t="s">
        <v>206</v>
      </c>
      <c r="C308" s="47" t="s">
        <v>207</v>
      </c>
      <c r="D308" s="189"/>
      <c r="E308" s="189"/>
      <c r="F308" s="189"/>
      <c r="G308" s="189"/>
      <c r="H308" s="42" t="str">
        <f t="shared" si="36"/>
        <v/>
      </c>
      <c r="I308" s="244">
        <v>1112</v>
      </c>
      <c r="J308" s="189">
        <v>994</v>
      </c>
      <c r="K308" s="189">
        <v>637</v>
      </c>
      <c r="L308" s="3">
        <f t="shared" si="30"/>
        <v>0.64084507042253525</v>
      </c>
      <c r="M308" s="189">
        <v>6</v>
      </c>
      <c r="N308" s="189">
        <v>112</v>
      </c>
      <c r="O308" s="51">
        <f t="shared" si="31"/>
        <v>0.10071942446043165</v>
      </c>
      <c r="P308" s="4">
        <f t="shared" si="32"/>
        <v>1112</v>
      </c>
      <c r="Q308" s="5">
        <f t="shared" si="33"/>
        <v>1000</v>
      </c>
      <c r="R308" s="5">
        <f t="shared" si="34"/>
        <v>112</v>
      </c>
      <c r="S308" s="6">
        <f t="shared" si="35"/>
        <v>0.10071942446043165</v>
      </c>
    </row>
    <row r="309" spans="1:19" ht="15" customHeight="1" x14ac:dyDescent="0.2">
      <c r="A309" s="227" t="s">
        <v>463</v>
      </c>
      <c r="B309" s="37" t="s">
        <v>211</v>
      </c>
      <c r="C309" s="47" t="s">
        <v>533</v>
      </c>
      <c r="D309" s="189"/>
      <c r="E309" s="189"/>
      <c r="F309" s="189"/>
      <c r="G309" s="189"/>
      <c r="H309" s="42" t="str">
        <f t="shared" si="36"/>
        <v/>
      </c>
      <c r="I309" s="244">
        <v>626</v>
      </c>
      <c r="J309" s="189">
        <v>561</v>
      </c>
      <c r="K309" s="189">
        <v>448</v>
      </c>
      <c r="L309" s="3">
        <f t="shared" si="30"/>
        <v>0.79857397504456329</v>
      </c>
      <c r="M309" s="189">
        <v>0</v>
      </c>
      <c r="N309" s="189">
        <v>65</v>
      </c>
      <c r="O309" s="51">
        <f t="shared" si="31"/>
        <v>0.10383386581469649</v>
      </c>
      <c r="P309" s="4">
        <f t="shared" si="32"/>
        <v>626</v>
      </c>
      <c r="Q309" s="5">
        <f t="shared" si="33"/>
        <v>561</v>
      </c>
      <c r="R309" s="5">
        <f t="shared" si="34"/>
        <v>65</v>
      </c>
      <c r="S309" s="6">
        <f t="shared" si="35"/>
        <v>0.10383386581469649</v>
      </c>
    </row>
    <row r="310" spans="1:19" ht="15" customHeight="1" x14ac:dyDescent="0.2">
      <c r="A310" s="227" t="s">
        <v>463</v>
      </c>
      <c r="B310" s="37" t="s">
        <v>217</v>
      </c>
      <c r="C310" s="47" t="s">
        <v>219</v>
      </c>
      <c r="D310" s="189"/>
      <c r="E310" s="189"/>
      <c r="F310" s="189"/>
      <c r="G310" s="189"/>
      <c r="H310" s="42" t="str">
        <f t="shared" si="36"/>
        <v/>
      </c>
      <c r="I310" s="244">
        <v>239</v>
      </c>
      <c r="J310" s="189">
        <v>232</v>
      </c>
      <c r="K310" s="189">
        <v>192</v>
      </c>
      <c r="L310" s="3">
        <f t="shared" si="30"/>
        <v>0.82758620689655171</v>
      </c>
      <c r="M310" s="189">
        <v>1</v>
      </c>
      <c r="N310" s="189">
        <v>6</v>
      </c>
      <c r="O310" s="51">
        <f t="shared" si="31"/>
        <v>2.5104602510460251E-2</v>
      </c>
      <c r="P310" s="4">
        <f t="shared" si="32"/>
        <v>239</v>
      </c>
      <c r="Q310" s="5">
        <f t="shared" si="33"/>
        <v>233</v>
      </c>
      <c r="R310" s="5">
        <f t="shared" si="34"/>
        <v>6</v>
      </c>
      <c r="S310" s="6">
        <f t="shared" si="35"/>
        <v>2.5104602510460251E-2</v>
      </c>
    </row>
    <row r="311" spans="1:19" ht="15" customHeight="1" x14ac:dyDescent="0.2">
      <c r="A311" s="227" t="s">
        <v>463</v>
      </c>
      <c r="B311" s="55" t="s">
        <v>222</v>
      </c>
      <c r="C311" s="47" t="s">
        <v>226</v>
      </c>
      <c r="D311" s="189"/>
      <c r="E311" s="189"/>
      <c r="F311" s="189"/>
      <c r="G311" s="189"/>
      <c r="H311" s="42" t="str">
        <f t="shared" si="36"/>
        <v/>
      </c>
      <c r="I311" s="244">
        <v>197</v>
      </c>
      <c r="J311" s="189">
        <v>187</v>
      </c>
      <c r="K311" s="189">
        <v>66</v>
      </c>
      <c r="L311" s="3">
        <f t="shared" si="30"/>
        <v>0.35294117647058826</v>
      </c>
      <c r="M311" s="189">
        <v>2</v>
      </c>
      <c r="N311" s="189">
        <v>8</v>
      </c>
      <c r="O311" s="51">
        <f t="shared" si="31"/>
        <v>4.060913705583756E-2</v>
      </c>
      <c r="P311" s="4">
        <f t="shared" si="32"/>
        <v>197</v>
      </c>
      <c r="Q311" s="5">
        <f t="shared" si="33"/>
        <v>189</v>
      </c>
      <c r="R311" s="5">
        <f t="shared" si="34"/>
        <v>8</v>
      </c>
      <c r="S311" s="6">
        <f t="shared" si="35"/>
        <v>4.060913705583756E-2</v>
      </c>
    </row>
    <row r="312" spans="1:19" ht="15" customHeight="1" x14ac:dyDescent="0.2">
      <c r="A312" s="46" t="s">
        <v>408</v>
      </c>
      <c r="B312" s="37" t="s">
        <v>4</v>
      </c>
      <c r="C312" s="43" t="s">
        <v>5</v>
      </c>
      <c r="D312" s="189"/>
      <c r="E312" s="189"/>
      <c r="F312" s="189"/>
      <c r="G312" s="189"/>
      <c r="H312" s="42" t="str">
        <f t="shared" si="36"/>
        <v/>
      </c>
      <c r="I312" s="244">
        <v>1307</v>
      </c>
      <c r="J312" s="189">
        <v>456</v>
      </c>
      <c r="K312" s="189">
        <v>171</v>
      </c>
      <c r="L312" s="3">
        <f t="shared" si="30"/>
        <v>0.375</v>
      </c>
      <c r="M312" s="189"/>
      <c r="N312" s="189">
        <v>848</v>
      </c>
      <c r="O312" s="51">
        <f t="shared" si="31"/>
        <v>0.64881407804131597</v>
      </c>
      <c r="P312" s="4">
        <f t="shared" si="32"/>
        <v>1307</v>
      </c>
      <c r="Q312" s="5">
        <f t="shared" si="33"/>
        <v>456</v>
      </c>
      <c r="R312" s="5">
        <f t="shared" si="34"/>
        <v>848</v>
      </c>
      <c r="S312" s="6">
        <f t="shared" si="35"/>
        <v>0.64881407804131597</v>
      </c>
    </row>
    <row r="313" spans="1:19" ht="15" customHeight="1" x14ac:dyDescent="0.2">
      <c r="A313" s="46" t="s">
        <v>408</v>
      </c>
      <c r="B313" s="37" t="s">
        <v>8</v>
      </c>
      <c r="C313" s="43" t="s">
        <v>9</v>
      </c>
      <c r="D313" s="189"/>
      <c r="E313" s="189"/>
      <c r="F313" s="189"/>
      <c r="G313" s="189"/>
      <c r="H313" s="42" t="str">
        <f t="shared" si="36"/>
        <v/>
      </c>
      <c r="I313" s="244">
        <v>16</v>
      </c>
      <c r="J313" s="189">
        <v>16</v>
      </c>
      <c r="K313" s="189">
        <v>5</v>
      </c>
      <c r="L313" s="3">
        <f t="shared" si="30"/>
        <v>0.3125</v>
      </c>
      <c r="M313" s="189"/>
      <c r="N313" s="34"/>
      <c r="O313" s="51">
        <f t="shared" si="31"/>
        <v>0</v>
      </c>
      <c r="P313" s="4">
        <f t="shared" si="32"/>
        <v>16</v>
      </c>
      <c r="Q313" s="5">
        <f t="shared" si="33"/>
        <v>16</v>
      </c>
      <c r="R313" s="5" t="str">
        <f t="shared" si="34"/>
        <v/>
      </c>
      <c r="S313" s="6" t="str">
        <f t="shared" si="35"/>
        <v/>
      </c>
    </row>
    <row r="314" spans="1:19" ht="15" customHeight="1" x14ac:dyDescent="0.2">
      <c r="A314" s="46" t="s">
        <v>408</v>
      </c>
      <c r="B314" s="37" t="s">
        <v>10</v>
      </c>
      <c r="C314" s="43" t="s">
        <v>11</v>
      </c>
      <c r="D314" s="189"/>
      <c r="E314" s="189"/>
      <c r="F314" s="189"/>
      <c r="G314" s="189"/>
      <c r="H314" s="42" t="str">
        <f t="shared" si="36"/>
        <v/>
      </c>
      <c r="I314" s="244">
        <v>192</v>
      </c>
      <c r="J314" s="189">
        <v>190</v>
      </c>
      <c r="K314" s="189">
        <v>61</v>
      </c>
      <c r="L314" s="3">
        <f t="shared" si="30"/>
        <v>0.32105263157894737</v>
      </c>
      <c r="M314" s="189"/>
      <c r="N314" s="189">
        <v>2</v>
      </c>
      <c r="O314" s="51">
        <f t="shared" si="31"/>
        <v>1.0416666666666666E-2</v>
      </c>
      <c r="P314" s="4">
        <f t="shared" si="32"/>
        <v>192</v>
      </c>
      <c r="Q314" s="5">
        <f t="shared" si="33"/>
        <v>190</v>
      </c>
      <c r="R314" s="5">
        <f t="shared" si="34"/>
        <v>2</v>
      </c>
      <c r="S314" s="6">
        <f t="shared" si="35"/>
        <v>1.0416666666666666E-2</v>
      </c>
    </row>
    <row r="315" spans="1:19" ht="15" customHeight="1" x14ac:dyDescent="0.2">
      <c r="A315" s="46" t="s">
        <v>408</v>
      </c>
      <c r="B315" s="37" t="s">
        <v>21</v>
      </c>
      <c r="C315" s="43" t="s">
        <v>22</v>
      </c>
      <c r="D315" s="189"/>
      <c r="E315" s="189"/>
      <c r="F315" s="189"/>
      <c r="G315" s="189"/>
      <c r="H315" s="42" t="str">
        <f t="shared" si="36"/>
        <v/>
      </c>
      <c r="I315" s="244">
        <v>5</v>
      </c>
      <c r="J315" s="189"/>
      <c r="K315" s="189"/>
      <c r="L315" s="3" t="str">
        <f t="shared" si="30"/>
        <v/>
      </c>
      <c r="M315" s="189">
        <v>5</v>
      </c>
      <c r="N315" s="189"/>
      <c r="O315" s="51">
        <f t="shared" si="31"/>
        <v>0</v>
      </c>
      <c r="P315" s="4">
        <f t="shared" si="32"/>
        <v>5</v>
      </c>
      <c r="Q315" s="5">
        <f t="shared" si="33"/>
        <v>5</v>
      </c>
      <c r="R315" s="5" t="str">
        <f t="shared" si="34"/>
        <v/>
      </c>
      <c r="S315" s="6" t="str">
        <f t="shared" si="35"/>
        <v/>
      </c>
    </row>
    <row r="316" spans="1:19" ht="15" customHeight="1" x14ac:dyDescent="0.2">
      <c r="A316" s="46" t="s">
        <v>408</v>
      </c>
      <c r="B316" s="37" t="s">
        <v>32</v>
      </c>
      <c r="C316" s="43" t="s">
        <v>33</v>
      </c>
      <c r="D316" s="189"/>
      <c r="E316" s="189"/>
      <c r="F316" s="189"/>
      <c r="G316" s="189"/>
      <c r="H316" s="42" t="str">
        <f t="shared" si="36"/>
        <v/>
      </c>
      <c r="I316" s="244">
        <v>111</v>
      </c>
      <c r="J316" s="189">
        <v>96</v>
      </c>
      <c r="K316" s="189">
        <v>62</v>
      </c>
      <c r="L316" s="3">
        <f t="shared" si="30"/>
        <v>0.64583333333333337</v>
      </c>
      <c r="M316" s="189">
        <v>7</v>
      </c>
      <c r="N316" s="189">
        <v>6</v>
      </c>
      <c r="O316" s="51">
        <f t="shared" si="31"/>
        <v>5.4054054054054057E-2</v>
      </c>
      <c r="P316" s="4">
        <f t="shared" si="32"/>
        <v>111</v>
      </c>
      <c r="Q316" s="5">
        <f t="shared" si="33"/>
        <v>103</v>
      </c>
      <c r="R316" s="5">
        <f t="shared" si="34"/>
        <v>6</v>
      </c>
      <c r="S316" s="6">
        <f t="shared" si="35"/>
        <v>5.4054054054054057E-2</v>
      </c>
    </row>
    <row r="317" spans="1:19" ht="15" customHeight="1" x14ac:dyDescent="0.2">
      <c r="A317" s="46" t="s">
        <v>408</v>
      </c>
      <c r="B317" s="37" t="s">
        <v>35</v>
      </c>
      <c r="C317" s="43" t="s">
        <v>36</v>
      </c>
      <c r="D317" s="189"/>
      <c r="E317" s="189"/>
      <c r="F317" s="189"/>
      <c r="G317" s="189"/>
      <c r="H317" s="42" t="str">
        <f t="shared" si="36"/>
        <v/>
      </c>
      <c r="I317" s="244">
        <v>1</v>
      </c>
      <c r="J317" s="34"/>
      <c r="K317" s="34"/>
      <c r="L317" s="3" t="str">
        <f t="shared" si="30"/>
        <v/>
      </c>
      <c r="M317" s="189"/>
      <c r="N317" s="34"/>
      <c r="O317" s="51">
        <f t="shared" si="31"/>
        <v>0</v>
      </c>
      <c r="P317" s="4">
        <f t="shared" si="32"/>
        <v>1</v>
      </c>
      <c r="Q317" s="5" t="str">
        <f t="shared" si="33"/>
        <v/>
      </c>
      <c r="R317" s="5" t="str">
        <f t="shared" si="34"/>
        <v/>
      </c>
      <c r="S317" s="6" t="str">
        <f t="shared" si="35"/>
        <v/>
      </c>
    </row>
    <row r="318" spans="1:19" ht="26.25" customHeight="1" x14ac:dyDescent="0.2">
      <c r="A318" s="46" t="s">
        <v>408</v>
      </c>
      <c r="B318" s="37" t="s">
        <v>40</v>
      </c>
      <c r="C318" s="43" t="s">
        <v>41</v>
      </c>
      <c r="D318" s="189"/>
      <c r="E318" s="189"/>
      <c r="F318" s="189"/>
      <c r="G318" s="189"/>
      <c r="H318" s="42" t="str">
        <f t="shared" si="36"/>
        <v/>
      </c>
      <c r="I318" s="244">
        <v>9</v>
      </c>
      <c r="J318" s="189">
        <v>6</v>
      </c>
      <c r="K318" s="189">
        <v>4</v>
      </c>
      <c r="L318" s="3">
        <f t="shared" si="30"/>
        <v>0.66666666666666663</v>
      </c>
      <c r="M318" s="189"/>
      <c r="N318" s="189">
        <v>3</v>
      </c>
      <c r="O318" s="51">
        <f t="shared" si="31"/>
        <v>0.33333333333333331</v>
      </c>
      <c r="P318" s="4">
        <f t="shared" si="32"/>
        <v>9</v>
      </c>
      <c r="Q318" s="5">
        <f t="shared" si="33"/>
        <v>6</v>
      </c>
      <c r="R318" s="5">
        <f t="shared" si="34"/>
        <v>3</v>
      </c>
      <c r="S318" s="6">
        <f t="shared" si="35"/>
        <v>0.33333333333333331</v>
      </c>
    </row>
    <row r="319" spans="1:19" ht="15" customHeight="1" x14ac:dyDescent="0.2">
      <c r="A319" s="46" t="s">
        <v>408</v>
      </c>
      <c r="B319" s="37" t="s">
        <v>42</v>
      </c>
      <c r="C319" s="43" t="s">
        <v>43</v>
      </c>
      <c r="D319" s="189"/>
      <c r="E319" s="189"/>
      <c r="F319" s="189"/>
      <c r="G319" s="189"/>
      <c r="H319" s="42" t="str">
        <f t="shared" si="36"/>
        <v/>
      </c>
      <c r="I319" s="244">
        <v>24653</v>
      </c>
      <c r="J319" s="189">
        <v>23207</v>
      </c>
      <c r="K319" s="189">
        <v>1037</v>
      </c>
      <c r="L319" s="3">
        <f t="shared" si="30"/>
        <v>4.4684793381307361E-2</v>
      </c>
      <c r="M319" s="189">
        <v>31</v>
      </c>
      <c r="N319" s="189">
        <v>1293</v>
      </c>
      <c r="O319" s="51">
        <f t="shared" si="31"/>
        <v>5.2447977933720032E-2</v>
      </c>
      <c r="P319" s="4">
        <f t="shared" si="32"/>
        <v>24653</v>
      </c>
      <c r="Q319" s="5">
        <f t="shared" si="33"/>
        <v>23238</v>
      </c>
      <c r="R319" s="5">
        <f t="shared" si="34"/>
        <v>1293</v>
      </c>
      <c r="S319" s="6">
        <f t="shared" si="35"/>
        <v>5.2447977933720032E-2</v>
      </c>
    </row>
    <row r="320" spans="1:19" ht="15" customHeight="1" x14ac:dyDescent="0.2">
      <c r="A320" s="46" t="s">
        <v>408</v>
      </c>
      <c r="B320" s="37" t="s">
        <v>42</v>
      </c>
      <c r="C320" s="43" t="s">
        <v>46</v>
      </c>
      <c r="D320" s="189"/>
      <c r="E320" s="189"/>
      <c r="F320" s="189"/>
      <c r="G320" s="189"/>
      <c r="H320" s="42" t="str">
        <f t="shared" si="36"/>
        <v/>
      </c>
      <c r="I320" s="244">
        <v>14199</v>
      </c>
      <c r="J320" s="189">
        <v>13749</v>
      </c>
      <c r="K320" s="189">
        <v>1052</v>
      </c>
      <c r="L320" s="3">
        <f t="shared" si="30"/>
        <v>7.6514655611317192E-2</v>
      </c>
      <c r="M320" s="189">
        <v>7</v>
      </c>
      <c r="N320" s="189">
        <v>406</v>
      </c>
      <c r="O320" s="51">
        <f t="shared" si="31"/>
        <v>2.8593562926966687E-2</v>
      </c>
      <c r="P320" s="4">
        <f t="shared" si="32"/>
        <v>14199</v>
      </c>
      <c r="Q320" s="5">
        <f t="shared" si="33"/>
        <v>13756</v>
      </c>
      <c r="R320" s="5">
        <f t="shared" si="34"/>
        <v>406</v>
      </c>
      <c r="S320" s="6">
        <f t="shared" si="35"/>
        <v>2.8593562926966687E-2</v>
      </c>
    </row>
    <row r="321" spans="1:19" ht="15" customHeight="1" x14ac:dyDescent="0.2">
      <c r="A321" s="46" t="s">
        <v>408</v>
      </c>
      <c r="B321" s="37" t="s">
        <v>53</v>
      </c>
      <c r="C321" s="43" t="s">
        <v>54</v>
      </c>
      <c r="D321" s="189"/>
      <c r="E321" s="189"/>
      <c r="F321" s="189"/>
      <c r="G321" s="189"/>
      <c r="H321" s="42" t="str">
        <f t="shared" si="36"/>
        <v/>
      </c>
      <c r="I321" s="244">
        <v>5</v>
      </c>
      <c r="J321" s="189">
        <v>5</v>
      </c>
      <c r="K321" s="189">
        <v>5</v>
      </c>
      <c r="L321" s="3">
        <f t="shared" si="30"/>
        <v>1</v>
      </c>
      <c r="M321" s="189"/>
      <c r="N321" s="189"/>
      <c r="O321" s="51">
        <f t="shared" si="31"/>
        <v>0</v>
      </c>
      <c r="P321" s="4">
        <f t="shared" si="32"/>
        <v>5</v>
      </c>
      <c r="Q321" s="5">
        <f t="shared" si="33"/>
        <v>5</v>
      </c>
      <c r="R321" s="5" t="str">
        <f t="shared" si="34"/>
        <v/>
      </c>
      <c r="S321" s="6" t="str">
        <f t="shared" si="35"/>
        <v/>
      </c>
    </row>
    <row r="322" spans="1:19" ht="15" customHeight="1" x14ac:dyDescent="0.2">
      <c r="A322" s="46" t="s">
        <v>408</v>
      </c>
      <c r="B322" s="37" t="s">
        <v>57</v>
      </c>
      <c r="C322" s="43" t="s">
        <v>58</v>
      </c>
      <c r="D322" s="189"/>
      <c r="E322" s="189"/>
      <c r="F322" s="189"/>
      <c r="G322" s="189"/>
      <c r="H322" s="42" t="str">
        <f t="shared" si="36"/>
        <v/>
      </c>
      <c r="I322" s="244">
        <v>172</v>
      </c>
      <c r="J322" s="189">
        <v>81</v>
      </c>
      <c r="K322" s="189">
        <v>32</v>
      </c>
      <c r="L322" s="3">
        <f t="shared" ref="L322:L385" si="37">IF(J322&lt;&gt;0,K322/J322,"")</f>
        <v>0.39506172839506171</v>
      </c>
      <c r="M322" s="189">
        <v>1</v>
      </c>
      <c r="N322" s="189">
        <v>85</v>
      </c>
      <c r="O322" s="51">
        <f t="shared" ref="O322:O385" si="38">IF(I322&lt;&gt;0,N322/I322,"")</f>
        <v>0.4941860465116279</v>
      </c>
      <c r="P322" s="4">
        <f t="shared" ref="P322:P385" si="39">IF(SUM(D322,I322)&gt;0,SUM(D322,I322),"")</f>
        <v>172</v>
      </c>
      <c r="Q322" s="5">
        <f t="shared" ref="Q322:Q385" si="40">IF(SUM(E322,J322, M322)&gt;0,SUM(E322,J322, M322),"")</f>
        <v>82</v>
      </c>
      <c r="R322" s="5">
        <f t="shared" ref="R322:R385" si="41">IF(SUM(G322,N322)&gt;0,SUM(G322,N322),"")</f>
        <v>85</v>
      </c>
      <c r="S322" s="6">
        <f t="shared" ref="S322:S385" si="42">IFERROR(IF(P322&lt;&gt;0,R322/P322,""),"")</f>
        <v>0.4941860465116279</v>
      </c>
    </row>
    <row r="323" spans="1:19" ht="15" customHeight="1" x14ac:dyDescent="0.2">
      <c r="A323" s="46" t="s">
        <v>408</v>
      </c>
      <c r="B323" s="37" t="s">
        <v>65</v>
      </c>
      <c r="C323" s="43" t="s">
        <v>66</v>
      </c>
      <c r="D323" s="189"/>
      <c r="E323" s="189"/>
      <c r="F323" s="189"/>
      <c r="G323" s="189"/>
      <c r="H323" s="42" t="str">
        <f t="shared" si="36"/>
        <v/>
      </c>
      <c r="I323" s="244">
        <v>985</v>
      </c>
      <c r="J323" s="189">
        <v>846</v>
      </c>
      <c r="K323" s="189">
        <v>291</v>
      </c>
      <c r="L323" s="3">
        <f t="shared" si="37"/>
        <v>0.34397163120567376</v>
      </c>
      <c r="M323" s="189"/>
      <c r="N323" s="189">
        <v>131</v>
      </c>
      <c r="O323" s="51">
        <f t="shared" si="38"/>
        <v>0.13299492385786801</v>
      </c>
      <c r="P323" s="4">
        <f t="shared" si="39"/>
        <v>985</v>
      </c>
      <c r="Q323" s="5">
        <f t="shared" si="40"/>
        <v>846</v>
      </c>
      <c r="R323" s="5">
        <f t="shared" si="41"/>
        <v>131</v>
      </c>
      <c r="S323" s="6">
        <f t="shared" si="42"/>
        <v>0.13299492385786801</v>
      </c>
    </row>
    <row r="324" spans="1:19" ht="15" customHeight="1" x14ac:dyDescent="0.2">
      <c r="A324" s="46" t="s">
        <v>408</v>
      </c>
      <c r="B324" s="37" t="s">
        <v>68</v>
      </c>
      <c r="C324" s="43" t="s">
        <v>279</v>
      </c>
      <c r="D324" s="189"/>
      <c r="E324" s="189"/>
      <c r="F324" s="189"/>
      <c r="G324" s="189"/>
      <c r="H324" s="42" t="str">
        <f t="shared" si="36"/>
        <v/>
      </c>
      <c r="I324" s="244">
        <v>4</v>
      </c>
      <c r="J324" s="189">
        <v>4</v>
      </c>
      <c r="K324" s="189">
        <v>4</v>
      </c>
      <c r="L324" s="3">
        <f t="shared" si="37"/>
        <v>1</v>
      </c>
      <c r="M324" s="189"/>
      <c r="N324" s="189"/>
      <c r="O324" s="51">
        <f t="shared" si="38"/>
        <v>0</v>
      </c>
      <c r="P324" s="4">
        <f t="shared" si="39"/>
        <v>4</v>
      </c>
      <c r="Q324" s="5">
        <f t="shared" si="40"/>
        <v>4</v>
      </c>
      <c r="R324" s="5" t="str">
        <f t="shared" si="41"/>
        <v/>
      </c>
      <c r="S324" s="6" t="str">
        <f t="shared" si="42"/>
        <v/>
      </c>
    </row>
    <row r="325" spans="1:19" ht="15" customHeight="1" x14ac:dyDescent="0.2">
      <c r="A325" s="46" t="s">
        <v>408</v>
      </c>
      <c r="B325" s="37" t="s">
        <v>69</v>
      </c>
      <c r="C325" s="43" t="s">
        <v>70</v>
      </c>
      <c r="D325" s="189"/>
      <c r="E325" s="189"/>
      <c r="F325" s="189"/>
      <c r="G325" s="189"/>
      <c r="H325" s="42" t="str">
        <f t="shared" si="36"/>
        <v/>
      </c>
      <c r="I325" s="244">
        <v>353</v>
      </c>
      <c r="J325" s="189">
        <v>282</v>
      </c>
      <c r="K325" s="189">
        <v>14</v>
      </c>
      <c r="L325" s="3">
        <f t="shared" si="37"/>
        <v>4.9645390070921988E-2</v>
      </c>
      <c r="M325" s="189">
        <v>4</v>
      </c>
      <c r="N325" s="189">
        <v>63</v>
      </c>
      <c r="O325" s="51">
        <f t="shared" si="38"/>
        <v>0.17847025495750707</v>
      </c>
      <c r="P325" s="4">
        <f t="shared" si="39"/>
        <v>353</v>
      </c>
      <c r="Q325" s="5">
        <f t="shared" si="40"/>
        <v>286</v>
      </c>
      <c r="R325" s="5">
        <f t="shared" si="41"/>
        <v>63</v>
      </c>
      <c r="S325" s="6">
        <f t="shared" si="42"/>
        <v>0.17847025495750707</v>
      </c>
    </row>
    <row r="326" spans="1:19" ht="15" customHeight="1" x14ac:dyDescent="0.2">
      <c r="A326" s="46" t="s">
        <v>408</v>
      </c>
      <c r="B326" s="37" t="s">
        <v>74</v>
      </c>
      <c r="C326" s="43" t="s">
        <v>249</v>
      </c>
      <c r="D326" s="189"/>
      <c r="E326" s="189"/>
      <c r="F326" s="189"/>
      <c r="G326" s="189"/>
      <c r="H326" s="42" t="str">
        <f t="shared" ref="H326:H389" si="43">IF(D326&lt;&gt;0,G326/D326,"")</f>
        <v/>
      </c>
      <c r="I326" s="244">
        <v>1</v>
      </c>
      <c r="J326" s="189"/>
      <c r="K326" s="189"/>
      <c r="L326" s="3" t="str">
        <f t="shared" si="37"/>
        <v/>
      </c>
      <c r="M326" s="189">
        <v>1</v>
      </c>
      <c r="N326" s="189"/>
      <c r="O326" s="51">
        <f t="shared" si="38"/>
        <v>0</v>
      </c>
      <c r="P326" s="4">
        <f t="shared" si="39"/>
        <v>1</v>
      </c>
      <c r="Q326" s="5">
        <f t="shared" si="40"/>
        <v>1</v>
      </c>
      <c r="R326" s="5" t="str">
        <f t="shared" si="41"/>
        <v/>
      </c>
      <c r="S326" s="6" t="str">
        <f t="shared" si="42"/>
        <v/>
      </c>
    </row>
    <row r="327" spans="1:19" ht="15" customHeight="1" x14ac:dyDescent="0.2">
      <c r="A327" s="46" t="s">
        <v>408</v>
      </c>
      <c r="B327" s="37" t="s">
        <v>78</v>
      </c>
      <c r="C327" s="43" t="s">
        <v>79</v>
      </c>
      <c r="D327" s="189"/>
      <c r="E327" s="189"/>
      <c r="F327" s="189"/>
      <c r="G327" s="189"/>
      <c r="H327" s="42" t="str">
        <f t="shared" si="43"/>
        <v/>
      </c>
      <c r="I327" s="244">
        <v>2</v>
      </c>
      <c r="J327" s="189">
        <v>1</v>
      </c>
      <c r="K327" s="189"/>
      <c r="L327" s="3">
        <f t="shared" si="37"/>
        <v>0</v>
      </c>
      <c r="M327" s="189">
        <v>1</v>
      </c>
      <c r="N327" s="189"/>
      <c r="O327" s="51">
        <f t="shared" si="38"/>
        <v>0</v>
      </c>
      <c r="P327" s="4">
        <f t="shared" si="39"/>
        <v>2</v>
      </c>
      <c r="Q327" s="5">
        <f t="shared" si="40"/>
        <v>2</v>
      </c>
      <c r="R327" s="5" t="str">
        <f t="shared" si="41"/>
        <v/>
      </c>
      <c r="S327" s="6" t="str">
        <f t="shared" si="42"/>
        <v/>
      </c>
    </row>
    <row r="328" spans="1:19" ht="15" customHeight="1" x14ac:dyDescent="0.2">
      <c r="A328" s="46" t="s">
        <v>408</v>
      </c>
      <c r="B328" s="37" t="s">
        <v>83</v>
      </c>
      <c r="C328" s="43" t="s">
        <v>84</v>
      </c>
      <c r="D328" s="189"/>
      <c r="E328" s="189"/>
      <c r="F328" s="189"/>
      <c r="G328" s="189"/>
      <c r="H328" s="42" t="str">
        <f t="shared" si="43"/>
        <v/>
      </c>
      <c r="I328" s="244">
        <v>3</v>
      </c>
      <c r="J328" s="189"/>
      <c r="K328" s="189"/>
      <c r="L328" s="3" t="str">
        <f t="shared" si="37"/>
        <v/>
      </c>
      <c r="M328" s="189">
        <v>3</v>
      </c>
      <c r="N328" s="189"/>
      <c r="O328" s="51">
        <f t="shared" si="38"/>
        <v>0</v>
      </c>
      <c r="P328" s="4">
        <f t="shared" si="39"/>
        <v>3</v>
      </c>
      <c r="Q328" s="5">
        <f t="shared" si="40"/>
        <v>3</v>
      </c>
      <c r="R328" s="5" t="str">
        <f t="shared" si="41"/>
        <v/>
      </c>
      <c r="S328" s="6" t="str">
        <f t="shared" si="42"/>
        <v/>
      </c>
    </row>
    <row r="329" spans="1:19" ht="26.25" customHeight="1" x14ac:dyDescent="0.2">
      <c r="A329" s="46" t="s">
        <v>408</v>
      </c>
      <c r="B329" s="37" t="s">
        <v>89</v>
      </c>
      <c r="C329" s="43" t="s">
        <v>90</v>
      </c>
      <c r="D329" s="189"/>
      <c r="E329" s="189"/>
      <c r="F329" s="189"/>
      <c r="G329" s="189"/>
      <c r="H329" s="42" t="str">
        <f t="shared" si="43"/>
        <v/>
      </c>
      <c r="I329" s="244">
        <v>1430</v>
      </c>
      <c r="J329" s="189">
        <v>1381</v>
      </c>
      <c r="K329" s="189">
        <v>296</v>
      </c>
      <c r="L329" s="3">
        <f t="shared" si="37"/>
        <v>0.21433743664011587</v>
      </c>
      <c r="M329" s="189"/>
      <c r="N329" s="189">
        <v>15</v>
      </c>
      <c r="O329" s="51">
        <f t="shared" si="38"/>
        <v>1.048951048951049E-2</v>
      </c>
      <c r="P329" s="4">
        <f t="shared" si="39"/>
        <v>1430</v>
      </c>
      <c r="Q329" s="5">
        <f t="shared" si="40"/>
        <v>1381</v>
      </c>
      <c r="R329" s="5">
        <f t="shared" si="41"/>
        <v>15</v>
      </c>
      <c r="S329" s="6">
        <f t="shared" si="42"/>
        <v>1.048951048951049E-2</v>
      </c>
    </row>
    <row r="330" spans="1:19" ht="15" customHeight="1" x14ac:dyDescent="0.2">
      <c r="A330" s="46" t="s">
        <v>408</v>
      </c>
      <c r="B330" s="37" t="s">
        <v>93</v>
      </c>
      <c r="C330" s="43" t="s">
        <v>94</v>
      </c>
      <c r="D330" s="189"/>
      <c r="E330" s="189"/>
      <c r="F330" s="189"/>
      <c r="G330" s="189"/>
      <c r="H330" s="42" t="str">
        <f t="shared" si="43"/>
        <v/>
      </c>
      <c r="I330" s="244">
        <v>11959</v>
      </c>
      <c r="J330" s="189">
        <v>11398</v>
      </c>
      <c r="K330" s="189">
        <v>7869</v>
      </c>
      <c r="L330" s="3">
        <f t="shared" si="37"/>
        <v>0.69038427794349888</v>
      </c>
      <c r="M330" s="189">
        <v>2</v>
      </c>
      <c r="N330" s="189">
        <v>512</v>
      </c>
      <c r="O330" s="51">
        <f t="shared" si="38"/>
        <v>4.2812944226105862E-2</v>
      </c>
      <c r="P330" s="4">
        <f t="shared" si="39"/>
        <v>11959</v>
      </c>
      <c r="Q330" s="5">
        <f t="shared" si="40"/>
        <v>11400</v>
      </c>
      <c r="R330" s="5">
        <f t="shared" si="41"/>
        <v>512</v>
      </c>
      <c r="S330" s="6">
        <f t="shared" si="42"/>
        <v>4.2812944226105862E-2</v>
      </c>
    </row>
    <row r="331" spans="1:19" ht="15" customHeight="1" x14ac:dyDescent="0.2">
      <c r="A331" s="46" t="s">
        <v>408</v>
      </c>
      <c r="B331" s="37" t="s">
        <v>99</v>
      </c>
      <c r="C331" s="43" t="s">
        <v>100</v>
      </c>
      <c r="D331" s="189"/>
      <c r="E331" s="189"/>
      <c r="F331" s="189"/>
      <c r="G331" s="189"/>
      <c r="H331" s="42" t="str">
        <f t="shared" si="43"/>
        <v/>
      </c>
      <c r="I331" s="244">
        <v>2795</v>
      </c>
      <c r="J331" s="189">
        <v>2725</v>
      </c>
      <c r="K331" s="189">
        <v>1128</v>
      </c>
      <c r="L331" s="3">
        <f t="shared" si="37"/>
        <v>0.41394495412844035</v>
      </c>
      <c r="M331" s="189">
        <v>13</v>
      </c>
      <c r="N331" s="189">
        <v>48</v>
      </c>
      <c r="O331" s="51">
        <f t="shared" si="38"/>
        <v>1.7173524150268335E-2</v>
      </c>
      <c r="P331" s="4">
        <f t="shared" si="39"/>
        <v>2795</v>
      </c>
      <c r="Q331" s="5">
        <f t="shared" si="40"/>
        <v>2738</v>
      </c>
      <c r="R331" s="5">
        <f t="shared" si="41"/>
        <v>48</v>
      </c>
      <c r="S331" s="6">
        <f t="shared" si="42"/>
        <v>1.7173524150268335E-2</v>
      </c>
    </row>
    <row r="332" spans="1:19" ht="15" customHeight="1" x14ac:dyDescent="0.2">
      <c r="A332" s="46" t="s">
        <v>408</v>
      </c>
      <c r="B332" s="37" t="s">
        <v>517</v>
      </c>
      <c r="C332" s="43" t="s">
        <v>101</v>
      </c>
      <c r="D332" s="189"/>
      <c r="E332" s="189"/>
      <c r="F332" s="189"/>
      <c r="G332" s="189"/>
      <c r="H332" s="42" t="str">
        <f t="shared" si="43"/>
        <v/>
      </c>
      <c r="I332" s="244">
        <v>2909</v>
      </c>
      <c r="J332" s="189">
        <v>2107</v>
      </c>
      <c r="K332" s="189">
        <v>253</v>
      </c>
      <c r="L332" s="3">
        <f t="shared" si="37"/>
        <v>0.12007593735168486</v>
      </c>
      <c r="M332" s="189">
        <v>19</v>
      </c>
      <c r="N332" s="189">
        <v>741</v>
      </c>
      <c r="O332" s="51">
        <f t="shared" si="38"/>
        <v>0.25472671020969406</v>
      </c>
      <c r="P332" s="4">
        <f t="shared" si="39"/>
        <v>2909</v>
      </c>
      <c r="Q332" s="5">
        <f t="shared" si="40"/>
        <v>2126</v>
      </c>
      <c r="R332" s="5">
        <f t="shared" si="41"/>
        <v>741</v>
      </c>
      <c r="S332" s="6">
        <f t="shared" si="42"/>
        <v>0.25472671020969406</v>
      </c>
    </row>
    <row r="333" spans="1:19" ht="15" customHeight="1" x14ac:dyDescent="0.2">
      <c r="A333" s="46" t="s">
        <v>408</v>
      </c>
      <c r="B333" s="37" t="s">
        <v>104</v>
      </c>
      <c r="C333" s="43" t="s">
        <v>105</v>
      </c>
      <c r="D333" s="189"/>
      <c r="E333" s="189"/>
      <c r="F333" s="189"/>
      <c r="G333" s="189"/>
      <c r="H333" s="42" t="str">
        <f t="shared" si="43"/>
        <v/>
      </c>
      <c r="I333" s="244">
        <v>179</v>
      </c>
      <c r="J333" s="189">
        <v>164</v>
      </c>
      <c r="K333" s="189">
        <v>70</v>
      </c>
      <c r="L333" s="3">
        <f t="shared" si="37"/>
        <v>0.42682926829268292</v>
      </c>
      <c r="M333" s="189"/>
      <c r="N333" s="189">
        <v>2</v>
      </c>
      <c r="O333" s="51">
        <f t="shared" si="38"/>
        <v>1.11731843575419E-2</v>
      </c>
      <c r="P333" s="4">
        <f t="shared" si="39"/>
        <v>179</v>
      </c>
      <c r="Q333" s="5">
        <f t="shared" si="40"/>
        <v>164</v>
      </c>
      <c r="R333" s="5">
        <f t="shared" si="41"/>
        <v>2</v>
      </c>
      <c r="S333" s="6">
        <f t="shared" si="42"/>
        <v>1.11731843575419E-2</v>
      </c>
    </row>
    <row r="334" spans="1:19" ht="15" customHeight="1" x14ac:dyDescent="0.2">
      <c r="A334" s="46" t="s">
        <v>408</v>
      </c>
      <c r="B334" s="37" t="s">
        <v>106</v>
      </c>
      <c r="C334" s="43" t="s">
        <v>107</v>
      </c>
      <c r="D334" s="189"/>
      <c r="E334" s="189"/>
      <c r="F334" s="189"/>
      <c r="G334" s="189"/>
      <c r="H334" s="42" t="str">
        <f t="shared" si="43"/>
        <v/>
      </c>
      <c r="I334" s="244">
        <v>147</v>
      </c>
      <c r="J334" s="189">
        <v>99</v>
      </c>
      <c r="K334" s="189">
        <v>25</v>
      </c>
      <c r="L334" s="3">
        <f t="shared" si="37"/>
        <v>0.25252525252525254</v>
      </c>
      <c r="M334" s="189">
        <v>32</v>
      </c>
      <c r="N334" s="189">
        <v>14</v>
      </c>
      <c r="O334" s="51">
        <f t="shared" si="38"/>
        <v>9.5238095238095233E-2</v>
      </c>
      <c r="P334" s="4">
        <f t="shared" si="39"/>
        <v>147</v>
      </c>
      <c r="Q334" s="5">
        <f t="shared" si="40"/>
        <v>131</v>
      </c>
      <c r="R334" s="5">
        <f t="shared" si="41"/>
        <v>14</v>
      </c>
      <c r="S334" s="6">
        <f t="shared" si="42"/>
        <v>9.5238095238095233E-2</v>
      </c>
    </row>
    <row r="335" spans="1:19" ht="15" customHeight="1" x14ac:dyDescent="0.2">
      <c r="A335" s="46" t="s">
        <v>408</v>
      </c>
      <c r="B335" s="37" t="s">
        <v>108</v>
      </c>
      <c r="C335" s="43" t="s">
        <v>292</v>
      </c>
      <c r="D335" s="189"/>
      <c r="E335" s="189"/>
      <c r="F335" s="189"/>
      <c r="G335" s="189"/>
      <c r="H335" s="42" t="str">
        <f t="shared" si="43"/>
        <v/>
      </c>
      <c r="I335" s="244">
        <v>1</v>
      </c>
      <c r="J335" s="189"/>
      <c r="K335" s="189"/>
      <c r="L335" s="3" t="str">
        <f t="shared" si="37"/>
        <v/>
      </c>
      <c r="M335" s="189">
        <v>1</v>
      </c>
      <c r="N335" s="189"/>
      <c r="O335" s="51">
        <f t="shared" si="38"/>
        <v>0</v>
      </c>
      <c r="P335" s="4">
        <f t="shared" si="39"/>
        <v>1</v>
      </c>
      <c r="Q335" s="5">
        <f t="shared" si="40"/>
        <v>1</v>
      </c>
      <c r="R335" s="5" t="str">
        <f t="shared" si="41"/>
        <v/>
      </c>
      <c r="S335" s="6" t="str">
        <f t="shared" si="42"/>
        <v/>
      </c>
    </row>
    <row r="336" spans="1:19" ht="15" customHeight="1" x14ac:dyDescent="0.2">
      <c r="A336" s="46" t="s">
        <v>408</v>
      </c>
      <c r="B336" s="37" t="s">
        <v>111</v>
      </c>
      <c r="C336" s="43" t="s">
        <v>112</v>
      </c>
      <c r="D336" s="189">
        <v>1</v>
      </c>
      <c r="E336" s="189">
        <v>1</v>
      </c>
      <c r="F336" s="189"/>
      <c r="G336" s="189"/>
      <c r="H336" s="42">
        <f t="shared" si="43"/>
        <v>0</v>
      </c>
      <c r="I336" s="244">
        <v>401</v>
      </c>
      <c r="J336" s="189">
        <v>373</v>
      </c>
      <c r="K336" s="189">
        <v>61</v>
      </c>
      <c r="L336" s="3">
        <f t="shared" si="37"/>
        <v>0.16353887399463807</v>
      </c>
      <c r="M336" s="189">
        <v>14</v>
      </c>
      <c r="N336" s="189">
        <v>12</v>
      </c>
      <c r="O336" s="51">
        <f t="shared" si="38"/>
        <v>2.9925187032418952E-2</v>
      </c>
      <c r="P336" s="4">
        <f t="shared" si="39"/>
        <v>402</v>
      </c>
      <c r="Q336" s="5">
        <f t="shared" si="40"/>
        <v>388</v>
      </c>
      <c r="R336" s="5">
        <f t="shared" si="41"/>
        <v>12</v>
      </c>
      <c r="S336" s="6">
        <f t="shared" si="42"/>
        <v>2.9850746268656716E-2</v>
      </c>
    </row>
    <row r="337" spans="1:19" ht="15" customHeight="1" x14ac:dyDescent="0.2">
      <c r="A337" s="46" t="s">
        <v>408</v>
      </c>
      <c r="B337" s="37" t="s">
        <v>118</v>
      </c>
      <c r="C337" s="43" t="s">
        <v>119</v>
      </c>
      <c r="D337" s="189"/>
      <c r="E337" s="189"/>
      <c r="F337" s="189"/>
      <c r="G337" s="189"/>
      <c r="H337" s="42" t="str">
        <f t="shared" si="43"/>
        <v/>
      </c>
      <c r="I337" s="244">
        <v>753</v>
      </c>
      <c r="J337" s="189">
        <v>593</v>
      </c>
      <c r="K337" s="189">
        <v>89</v>
      </c>
      <c r="L337" s="3">
        <f t="shared" si="37"/>
        <v>0.15008431703204048</v>
      </c>
      <c r="M337" s="189">
        <v>12</v>
      </c>
      <c r="N337" s="189">
        <v>139</v>
      </c>
      <c r="O337" s="51">
        <f t="shared" si="38"/>
        <v>0.18459495351925631</v>
      </c>
      <c r="P337" s="4">
        <f t="shared" si="39"/>
        <v>753</v>
      </c>
      <c r="Q337" s="5">
        <f t="shared" si="40"/>
        <v>605</v>
      </c>
      <c r="R337" s="5">
        <f t="shared" si="41"/>
        <v>139</v>
      </c>
      <c r="S337" s="6">
        <f t="shared" si="42"/>
        <v>0.18459495351925631</v>
      </c>
    </row>
    <row r="338" spans="1:19" ht="15" customHeight="1" x14ac:dyDescent="0.2">
      <c r="A338" s="46" t="s">
        <v>408</v>
      </c>
      <c r="B338" s="37" t="s">
        <v>121</v>
      </c>
      <c r="C338" s="43" t="s">
        <v>122</v>
      </c>
      <c r="D338" s="189"/>
      <c r="E338" s="189"/>
      <c r="F338" s="189"/>
      <c r="G338" s="189"/>
      <c r="H338" s="42" t="str">
        <f t="shared" si="43"/>
        <v/>
      </c>
      <c r="I338" s="244">
        <v>3927</v>
      </c>
      <c r="J338" s="189">
        <v>18</v>
      </c>
      <c r="K338" s="189">
        <v>9</v>
      </c>
      <c r="L338" s="3">
        <f t="shared" si="37"/>
        <v>0.5</v>
      </c>
      <c r="M338" s="189">
        <v>2545</v>
      </c>
      <c r="N338" s="189">
        <v>1348</v>
      </c>
      <c r="O338" s="51">
        <f t="shared" si="38"/>
        <v>0.34326457855869619</v>
      </c>
      <c r="P338" s="4">
        <f t="shared" si="39"/>
        <v>3927</v>
      </c>
      <c r="Q338" s="5">
        <f t="shared" si="40"/>
        <v>2563</v>
      </c>
      <c r="R338" s="5">
        <f t="shared" si="41"/>
        <v>1348</v>
      </c>
      <c r="S338" s="6">
        <f t="shared" si="42"/>
        <v>0.34326457855869619</v>
      </c>
    </row>
    <row r="339" spans="1:19" ht="15" customHeight="1" x14ac:dyDescent="0.2">
      <c r="A339" s="46" t="s">
        <v>408</v>
      </c>
      <c r="B339" s="37" t="s">
        <v>564</v>
      </c>
      <c r="C339" s="43" t="s">
        <v>565</v>
      </c>
      <c r="D339" s="189"/>
      <c r="E339" s="189"/>
      <c r="F339" s="189"/>
      <c r="G339" s="189"/>
      <c r="H339" s="42" t="str">
        <f t="shared" si="43"/>
        <v/>
      </c>
      <c r="I339" s="244">
        <v>3</v>
      </c>
      <c r="J339" s="189">
        <v>1</v>
      </c>
      <c r="K339" s="189"/>
      <c r="L339" s="3">
        <f t="shared" si="37"/>
        <v>0</v>
      </c>
      <c r="M339" s="189">
        <v>2</v>
      </c>
      <c r="N339" s="189"/>
      <c r="O339" s="51">
        <f t="shared" si="38"/>
        <v>0</v>
      </c>
      <c r="P339" s="4">
        <f t="shared" si="39"/>
        <v>3</v>
      </c>
      <c r="Q339" s="5">
        <f t="shared" si="40"/>
        <v>3</v>
      </c>
      <c r="R339" s="5" t="str">
        <f t="shared" si="41"/>
        <v/>
      </c>
      <c r="S339" s="6" t="str">
        <f t="shared" si="42"/>
        <v/>
      </c>
    </row>
    <row r="340" spans="1:19" ht="15" customHeight="1" x14ac:dyDescent="0.2">
      <c r="A340" s="46" t="s">
        <v>408</v>
      </c>
      <c r="B340" s="37" t="s">
        <v>127</v>
      </c>
      <c r="C340" s="43" t="s">
        <v>128</v>
      </c>
      <c r="D340" s="189"/>
      <c r="E340" s="189"/>
      <c r="F340" s="189"/>
      <c r="G340" s="189"/>
      <c r="H340" s="42" t="str">
        <f t="shared" si="43"/>
        <v/>
      </c>
      <c r="I340" s="244">
        <v>105</v>
      </c>
      <c r="J340" s="189">
        <v>71</v>
      </c>
      <c r="K340" s="189">
        <v>10</v>
      </c>
      <c r="L340" s="3">
        <f t="shared" si="37"/>
        <v>0.14084507042253522</v>
      </c>
      <c r="M340" s="189">
        <v>6</v>
      </c>
      <c r="N340" s="189">
        <v>27</v>
      </c>
      <c r="O340" s="51">
        <f t="shared" si="38"/>
        <v>0.25714285714285712</v>
      </c>
      <c r="P340" s="4">
        <f t="shared" si="39"/>
        <v>105</v>
      </c>
      <c r="Q340" s="5">
        <f t="shared" si="40"/>
        <v>77</v>
      </c>
      <c r="R340" s="5">
        <f t="shared" si="41"/>
        <v>27</v>
      </c>
      <c r="S340" s="6">
        <f t="shared" si="42"/>
        <v>0.25714285714285712</v>
      </c>
    </row>
    <row r="341" spans="1:19" ht="15" customHeight="1" x14ac:dyDescent="0.2">
      <c r="A341" s="46" t="s">
        <v>408</v>
      </c>
      <c r="B341" s="37" t="s">
        <v>132</v>
      </c>
      <c r="C341" s="43" t="s">
        <v>133</v>
      </c>
      <c r="D341" s="189"/>
      <c r="E341" s="189"/>
      <c r="F341" s="189"/>
      <c r="G341" s="189"/>
      <c r="H341" s="42" t="str">
        <f t="shared" si="43"/>
        <v/>
      </c>
      <c r="I341" s="244">
        <v>13</v>
      </c>
      <c r="J341" s="189">
        <v>12</v>
      </c>
      <c r="K341" s="189">
        <v>5</v>
      </c>
      <c r="L341" s="3">
        <f t="shared" si="37"/>
        <v>0.41666666666666669</v>
      </c>
      <c r="M341" s="189"/>
      <c r="N341" s="34"/>
      <c r="O341" s="51">
        <f t="shared" si="38"/>
        <v>0</v>
      </c>
      <c r="P341" s="4">
        <f t="shared" si="39"/>
        <v>13</v>
      </c>
      <c r="Q341" s="5">
        <f t="shared" si="40"/>
        <v>12</v>
      </c>
      <c r="R341" s="5" t="str">
        <f t="shared" si="41"/>
        <v/>
      </c>
      <c r="S341" s="6" t="str">
        <f t="shared" si="42"/>
        <v/>
      </c>
    </row>
    <row r="342" spans="1:19" ht="15" customHeight="1" x14ac:dyDescent="0.2">
      <c r="A342" s="46" t="s">
        <v>408</v>
      </c>
      <c r="B342" s="37" t="s">
        <v>135</v>
      </c>
      <c r="C342" s="43" t="s">
        <v>136</v>
      </c>
      <c r="D342" s="189"/>
      <c r="E342" s="189"/>
      <c r="F342" s="189"/>
      <c r="G342" s="189"/>
      <c r="H342" s="42" t="str">
        <f t="shared" si="43"/>
        <v/>
      </c>
      <c r="I342" s="244">
        <v>777</v>
      </c>
      <c r="J342" s="189">
        <v>389</v>
      </c>
      <c r="K342" s="189">
        <v>131</v>
      </c>
      <c r="L342" s="3">
        <f t="shared" si="37"/>
        <v>0.33676092544987146</v>
      </c>
      <c r="M342" s="189">
        <v>1</v>
      </c>
      <c r="N342" s="189">
        <v>379</v>
      </c>
      <c r="O342" s="51">
        <f t="shared" si="38"/>
        <v>0.48777348777348778</v>
      </c>
      <c r="P342" s="4">
        <f t="shared" si="39"/>
        <v>777</v>
      </c>
      <c r="Q342" s="5">
        <f t="shared" si="40"/>
        <v>390</v>
      </c>
      <c r="R342" s="5">
        <f t="shared" si="41"/>
        <v>379</v>
      </c>
      <c r="S342" s="6">
        <f t="shared" si="42"/>
        <v>0.48777348777348778</v>
      </c>
    </row>
    <row r="343" spans="1:19" ht="15" customHeight="1" x14ac:dyDescent="0.2">
      <c r="A343" s="46" t="s">
        <v>408</v>
      </c>
      <c r="B343" s="37" t="s">
        <v>137</v>
      </c>
      <c r="C343" s="43" t="s">
        <v>138</v>
      </c>
      <c r="D343" s="189"/>
      <c r="E343" s="189"/>
      <c r="F343" s="189"/>
      <c r="G343" s="189"/>
      <c r="H343" s="42" t="str">
        <f t="shared" si="43"/>
        <v/>
      </c>
      <c r="I343" s="244">
        <v>110</v>
      </c>
      <c r="J343" s="189">
        <v>102</v>
      </c>
      <c r="K343" s="189">
        <v>16</v>
      </c>
      <c r="L343" s="3">
        <f t="shared" si="37"/>
        <v>0.15686274509803921</v>
      </c>
      <c r="M343" s="189"/>
      <c r="N343" s="189">
        <v>6</v>
      </c>
      <c r="O343" s="51">
        <f t="shared" si="38"/>
        <v>5.4545454545454543E-2</v>
      </c>
      <c r="P343" s="4">
        <f t="shared" si="39"/>
        <v>110</v>
      </c>
      <c r="Q343" s="5">
        <f t="shared" si="40"/>
        <v>102</v>
      </c>
      <c r="R343" s="5">
        <f t="shared" si="41"/>
        <v>6</v>
      </c>
      <c r="S343" s="6">
        <f t="shared" si="42"/>
        <v>5.4545454545454543E-2</v>
      </c>
    </row>
    <row r="344" spans="1:19" ht="15" customHeight="1" x14ac:dyDescent="0.2">
      <c r="A344" s="46" t="s">
        <v>408</v>
      </c>
      <c r="B344" s="37" t="s">
        <v>139</v>
      </c>
      <c r="C344" s="43" t="s">
        <v>250</v>
      </c>
      <c r="D344" s="189"/>
      <c r="E344" s="189"/>
      <c r="F344" s="189"/>
      <c r="G344" s="189"/>
      <c r="H344" s="42" t="str">
        <f t="shared" si="43"/>
        <v/>
      </c>
      <c r="I344" s="244">
        <v>778</v>
      </c>
      <c r="J344" s="189">
        <v>749</v>
      </c>
      <c r="K344" s="189">
        <v>438</v>
      </c>
      <c r="L344" s="3">
        <f t="shared" si="37"/>
        <v>0.5847797062750334</v>
      </c>
      <c r="M344" s="189"/>
      <c r="N344" s="189">
        <v>25</v>
      </c>
      <c r="O344" s="51">
        <f t="shared" si="38"/>
        <v>3.2133676092544985E-2</v>
      </c>
      <c r="P344" s="4">
        <f t="shared" si="39"/>
        <v>778</v>
      </c>
      <c r="Q344" s="5">
        <f t="shared" si="40"/>
        <v>749</v>
      </c>
      <c r="R344" s="5">
        <f t="shared" si="41"/>
        <v>25</v>
      </c>
      <c r="S344" s="6">
        <f t="shared" si="42"/>
        <v>3.2133676092544985E-2</v>
      </c>
    </row>
    <row r="345" spans="1:19" ht="15" customHeight="1" x14ac:dyDescent="0.2">
      <c r="A345" s="46" t="s">
        <v>408</v>
      </c>
      <c r="B345" s="37" t="s">
        <v>140</v>
      </c>
      <c r="C345" s="43" t="s">
        <v>141</v>
      </c>
      <c r="D345" s="189"/>
      <c r="E345" s="189"/>
      <c r="F345" s="189"/>
      <c r="G345" s="189"/>
      <c r="H345" s="42" t="str">
        <f t="shared" si="43"/>
        <v/>
      </c>
      <c r="I345" s="244">
        <v>687</v>
      </c>
      <c r="J345" s="189">
        <v>553</v>
      </c>
      <c r="K345" s="189">
        <v>18</v>
      </c>
      <c r="L345" s="3">
        <f t="shared" si="37"/>
        <v>3.25497287522604E-2</v>
      </c>
      <c r="M345" s="189">
        <v>5</v>
      </c>
      <c r="N345" s="189">
        <v>124</v>
      </c>
      <c r="O345" s="51">
        <f t="shared" si="38"/>
        <v>0.18049490538573509</v>
      </c>
      <c r="P345" s="4">
        <f t="shared" si="39"/>
        <v>687</v>
      </c>
      <c r="Q345" s="5">
        <f t="shared" si="40"/>
        <v>558</v>
      </c>
      <c r="R345" s="5">
        <f t="shared" si="41"/>
        <v>124</v>
      </c>
      <c r="S345" s="6">
        <f t="shared" si="42"/>
        <v>0.18049490538573509</v>
      </c>
    </row>
    <row r="346" spans="1:19" ht="15" customHeight="1" x14ac:dyDescent="0.2">
      <c r="A346" s="46" t="s">
        <v>408</v>
      </c>
      <c r="B346" s="37" t="s">
        <v>149</v>
      </c>
      <c r="C346" s="43" t="s">
        <v>150</v>
      </c>
      <c r="D346" s="189"/>
      <c r="E346" s="189"/>
      <c r="F346" s="189"/>
      <c r="G346" s="189"/>
      <c r="H346" s="42" t="str">
        <f t="shared" si="43"/>
        <v/>
      </c>
      <c r="I346" s="244">
        <v>788</v>
      </c>
      <c r="J346" s="189">
        <v>261</v>
      </c>
      <c r="K346" s="189">
        <v>39</v>
      </c>
      <c r="L346" s="3">
        <f t="shared" si="37"/>
        <v>0.14942528735632185</v>
      </c>
      <c r="M346" s="189">
        <v>27</v>
      </c>
      <c r="N346" s="189">
        <v>488</v>
      </c>
      <c r="O346" s="51">
        <f t="shared" si="38"/>
        <v>0.61928934010152281</v>
      </c>
      <c r="P346" s="4">
        <f t="shared" si="39"/>
        <v>788</v>
      </c>
      <c r="Q346" s="5">
        <f t="shared" si="40"/>
        <v>288</v>
      </c>
      <c r="R346" s="5">
        <f t="shared" si="41"/>
        <v>488</v>
      </c>
      <c r="S346" s="6">
        <f t="shared" si="42"/>
        <v>0.61928934010152281</v>
      </c>
    </row>
    <row r="347" spans="1:19" ht="15" customHeight="1" x14ac:dyDescent="0.2">
      <c r="A347" s="46" t="s">
        <v>408</v>
      </c>
      <c r="B347" s="37" t="s">
        <v>151</v>
      </c>
      <c r="C347" s="43" t="s">
        <v>152</v>
      </c>
      <c r="D347" s="189"/>
      <c r="E347" s="189"/>
      <c r="F347" s="189"/>
      <c r="G347" s="189"/>
      <c r="H347" s="42" t="str">
        <f t="shared" si="43"/>
        <v/>
      </c>
      <c r="I347" s="244">
        <v>2</v>
      </c>
      <c r="J347" s="189"/>
      <c r="K347" s="189"/>
      <c r="L347" s="3" t="str">
        <f t="shared" si="37"/>
        <v/>
      </c>
      <c r="M347" s="189">
        <v>2</v>
      </c>
      <c r="N347" s="189"/>
      <c r="O347" s="51">
        <f t="shared" si="38"/>
        <v>0</v>
      </c>
      <c r="P347" s="4">
        <f t="shared" si="39"/>
        <v>2</v>
      </c>
      <c r="Q347" s="5">
        <f t="shared" si="40"/>
        <v>2</v>
      </c>
      <c r="R347" s="5" t="str">
        <f t="shared" si="41"/>
        <v/>
      </c>
      <c r="S347" s="6" t="str">
        <f t="shared" si="42"/>
        <v/>
      </c>
    </row>
    <row r="348" spans="1:19" ht="15" customHeight="1" x14ac:dyDescent="0.2">
      <c r="A348" s="46" t="s">
        <v>408</v>
      </c>
      <c r="B348" s="37" t="s">
        <v>160</v>
      </c>
      <c r="C348" s="43" t="s">
        <v>161</v>
      </c>
      <c r="D348" s="189"/>
      <c r="E348" s="189"/>
      <c r="F348" s="189"/>
      <c r="G348" s="189"/>
      <c r="H348" s="42" t="str">
        <f t="shared" si="43"/>
        <v/>
      </c>
      <c r="I348" s="244">
        <v>7</v>
      </c>
      <c r="J348" s="189">
        <v>7</v>
      </c>
      <c r="K348" s="189">
        <v>5</v>
      </c>
      <c r="L348" s="3">
        <f t="shared" si="37"/>
        <v>0.7142857142857143</v>
      </c>
      <c r="M348" s="189"/>
      <c r="N348" s="189"/>
      <c r="O348" s="51">
        <f t="shared" si="38"/>
        <v>0</v>
      </c>
      <c r="P348" s="4">
        <f t="shared" si="39"/>
        <v>7</v>
      </c>
      <c r="Q348" s="5">
        <f t="shared" si="40"/>
        <v>7</v>
      </c>
      <c r="R348" s="5" t="str">
        <f t="shared" si="41"/>
        <v/>
      </c>
      <c r="S348" s="6" t="str">
        <f t="shared" si="42"/>
        <v/>
      </c>
    </row>
    <row r="349" spans="1:19" ht="15" customHeight="1" x14ac:dyDescent="0.2">
      <c r="A349" s="46" t="s">
        <v>408</v>
      </c>
      <c r="B349" s="37" t="s">
        <v>164</v>
      </c>
      <c r="C349" s="43" t="s">
        <v>251</v>
      </c>
      <c r="D349" s="189"/>
      <c r="E349" s="189"/>
      <c r="F349" s="189"/>
      <c r="G349" s="189"/>
      <c r="H349" s="42" t="str">
        <f t="shared" si="43"/>
        <v/>
      </c>
      <c r="I349" s="244">
        <v>2</v>
      </c>
      <c r="J349" s="189">
        <v>1</v>
      </c>
      <c r="K349" s="189"/>
      <c r="L349" s="3">
        <f t="shared" si="37"/>
        <v>0</v>
      </c>
      <c r="M349" s="189">
        <v>1</v>
      </c>
      <c r="N349" s="189"/>
      <c r="O349" s="51">
        <f t="shared" si="38"/>
        <v>0</v>
      </c>
      <c r="P349" s="4">
        <f t="shared" si="39"/>
        <v>2</v>
      </c>
      <c r="Q349" s="5">
        <f t="shared" si="40"/>
        <v>2</v>
      </c>
      <c r="R349" s="5" t="str">
        <f t="shared" si="41"/>
        <v/>
      </c>
      <c r="S349" s="6" t="str">
        <f t="shared" si="42"/>
        <v/>
      </c>
    </row>
    <row r="350" spans="1:19" ht="15" customHeight="1" x14ac:dyDescent="0.2">
      <c r="A350" s="46" t="s">
        <v>408</v>
      </c>
      <c r="B350" s="37" t="s">
        <v>168</v>
      </c>
      <c r="C350" s="43" t="s">
        <v>169</v>
      </c>
      <c r="D350" s="189"/>
      <c r="E350" s="189"/>
      <c r="F350" s="189"/>
      <c r="G350" s="189"/>
      <c r="H350" s="42" t="str">
        <f t="shared" si="43"/>
        <v/>
      </c>
      <c r="I350" s="244">
        <v>16</v>
      </c>
      <c r="J350" s="189">
        <v>12</v>
      </c>
      <c r="K350" s="189">
        <v>8</v>
      </c>
      <c r="L350" s="3">
        <f t="shared" si="37"/>
        <v>0.66666666666666663</v>
      </c>
      <c r="M350" s="189">
        <v>1</v>
      </c>
      <c r="N350" s="189">
        <v>3</v>
      </c>
      <c r="O350" s="51">
        <f t="shared" si="38"/>
        <v>0.1875</v>
      </c>
      <c r="P350" s="4">
        <f t="shared" si="39"/>
        <v>16</v>
      </c>
      <c r="Q350" s="5">
        <f t="shared" si="40"/>
        <v>13</v>
      </c>
      <c r="R350" s="5">
        <f t="shared" si="41"/>
        <v>3</v>
      </c>
      <c r="S350" s="6">
        <f t="shared" si="42"/>
        <v>0.1875</v>
      </c>
    </row>
    <row r="351" spans="1:19" ht="26.25" customHeight="1" x14ac:dyDescent="0.2">
      <c r="A351" s="46" t="s">
        <v>408</v>
      </c>
      <c r="B351" s="37" t="s">
        <v>170</v>
      </c>
      <c r="C351" s="43" t="s">
        <v>172</v>
      </c>
      <c r="D351" s="189"/>
      <c r="E351" s="189"/>
      <c r="F351" s="189"/>
      <c r="G351" s="189"/>
      <c r="H351" s="42" t="str">
        <f t="shared" si="43"/>
        <v/>
      </c>
      <c r="I351" s="244">
        <v>72955</v>
      </c>
      <c r="J351" s="189">
        <v>71375</v>
      </c>
      <c r="K351" s="189">
        <v>60777</v>
      </c>
      <c r="L351" s="3">
        <f t="shared" si="37"/>
        <v>0.85151663747810857</v>
      </c>
      <c r="M351" s="189">
        <v>139</v>
      </c>
      <c r="N351" s="189">
        <v>1358</v>
      </c>
      <c r="O351" s="51">
        <f t="shared" si="38"/>
        <v>1.8614214241655814E-2</v>
      </c>
      <c r="P351" s="4">
        <f t="shared" si="39"/>
        <v>72955</v>
      </c>
      <c r="Q351" s="5">
        <f t="shared" si="40"/>
        <v>71514</v>
      </c>
      <c r="R351" s="5">
        <f t="shared" si="41"/>
        <v>1358</v>
      </c>
      <c r="S351" s="6">
        <f t="shared" si="42"/>
        <v>1.8614214241655814E-2</v>
      </c>
    </row>
    <row r="352" spans="1:19" ht="26.25" customHeight="1" x14ac:dyDescent="0.2">
      <c r="A352" s="46" t="s">
        <v>408</v>
      </c>
      <c r="B352" s="37" t="s">
        <v>170</v>
      </c>
      <c r="C352" s="43" t="s">
        <v>253</v>
      </c>
      <c r="D352" s="189"/>
      <c r="E352" s="189"/>
      <c r="F352" s="189"/>
      <c r="G352" s="189"/>
      <c r="H352" s="42" t="str">
        <f t="shared" si="43"/>
        <v/>
      </c>
      <c r="I352" s="244">
        <v>22590</v>
      </c>
      <c r="J352" s="189">
        <v>22414</v>
      </c>
      <c r="K352" s="189">
        <v>22232</v>
      </c>
      <c r="L352" s="3">
        <f t="shared" si="37"/>
        <v>0.99188007495315433</v>
      </c>
      <c r="M352" s="189">
        <v>1</v>
      </c>
      <c r="N352" s="189">
        <v>163</v>
      </c>
      <c r="O352" s="51">
        <f t="shared" si="38"/>
        <v>7.215582115980522E-3</v>
      </c>
      <c r="P352" s="4">
        <f t="shared" si="39"/>
        <v>22590</v>
      </c>
      <c r="Q352" s="5">
        <f t="shared" si="40"/>
        <v>22415</v>
      </c>
      <c r="R352" s="5">
        <f t="shared" si="41"/>
        <v>163</v>
      </c>
      <c r="S352" s="6">
        <f t="shared" si="42"/>
        <v>7.215582115980522E-3</v>
      </c>
    </row>
    <row r="353" spans="1:19" ht="26.25" customHeight="1" x14ac:dyDescent="0.2">
      <c r="A353" s="46" t="s">
        <v>408</v>
      </c>
      <c r="B353" s="37" t="s">
        <v>170</v>
      </c>
      <c r="C353" s="43" t="s">
        <v>254</v>
      </c>
      <c r="D353" s="189"/>
      <c r="E353" s="189"/>
      <c r="F353" s="189"/>
      <c r="G353" s="189"/>
      <c r="H353" s="42" t="str">
        <f t="shared" si="43"/>
        <v/>
      </c>
      <c r="I353" s="244">
        <v>32413</v>
      </c>
      <c r="J353" s="189">
        <v>32233</v>
      </c>
      <c r="K353" s="189">
        <v>31835</v>
      </c>
      <c r="L353" s="3">
        <f t="shared" si="37"/>
        <v>0.9876524059193994</v>
      </c>
      <c r="M353" s="189">
        <v>11</v>
      </c>
      <c r="N353" s="189">
        <v>132</v>
      </c>
      <c r="O353" s="51">
        <f t="shared" si="38"/>
        <v>4.0724400703421463E-3</v>
      </c>
      <c r="P353" s="4">
        <f t="shared" si="39"/>
        <v>32413</v>
      </c>
      <c r="Q353" s="5">
        <f t="shared" si="40"/>
        <v>32244</v>
      </c>
      <c r="R353" s="5">
        <f t="shared" si="41"/>
        <v>132</v>
      </c>
      <c r="S353" s="6">
        <f t="shared" si="42"/>
        <v>4.0724400703421463E-3</v>
      </c>
    </row>
    <row r="354" spans="1:19" ht="26.25" customHeight="1" x14ac:dyDescent="0.2">
      <c r="A354" s="46" t="s">
        <v>408</v>
      </c>
      <c r="B354" s="37" t="s">
        <v>170</v>
      </c>
      <c r="C354" s="43" t="s">
        <v>171</v>
      </c>
      <c r="D354" s="189"/>
      <c r="E354" s="189"/>
      <c r="F354" s="189"/>
      <c r="G354" s="189"/>
      <c r="H354" s="42" t="str">
        <f t="shared" si="43"/>
        <v/>
      </c>
      <c r="I354" s="244">
        <v>541080</v>
      </c>
      <c r="J354" s="189">
        <v>538601</v>
      </c>
      <c r="K354" s="189">
        <v>536467</v>
      </c>
      <c r="L354" s="3">
        <f t="shared" si="37"/>
        <v>0.99603788333107435</v>
      </c>
      <c r="M354" s="189">
        <v>58</v>
      </c>
      <c r="N354" s="189">
        <v>1978</v>
      </c>
      <c r="O354" s="51">
        <f t="shared" si="38"/>
        <v>3.6556516596436754E-3</v>
      </c>
      <c r="P354" s="4">
        <f t="shared" si="39"/>
        <v>541080</v>
      </c>
      <c r="Q354" s="5">
        <f t="shared" si="40"/>
        <v>538659</v>
      </c>
      <c r="R354" s="5">
        <f t="shared" si="41"/>
        <v>1978</v>
      </c>
      <c r="S354" s="6">
        <f t="shared" si="42"/>
        <v>3.6556516596436754E-3</v>
      </c>
    </row>
    <row r="355" spans="1:19" ht="15" customHeight="1" x14ac:dyDescent="0.2">
      <c r="A355" s="46" t="s">
        <v>408</v>
      </c>
      <c r="B355" s="37" t="s">
        <v>176</v>
      </c>
      <c r="C355" s="43" t="s">
        <v>177</v>
      </c>
      <c r="D355" s="189"/>
      <c r="E355" s="189"/>
      <c r="F355" s="189"/>
      <c r="G355" s="189"/>
      <c r="H355" s="42" t="str">
        <f t="shared" si="43"/>
        <v/>
      </c>
      <c r="I355" s="244">
        <v>130</v>
      </c>
      <c r="J355" s="189">
        <v>130</v>
      </c>
      <c r="K355" s="189">
        <v>92</v>
      </c>
      <c r="L355" s="3">
        <f t="shared" si="37"/>
        <v>0.70769230769230773</v>
      </c>
      <c r="M355" s="189"/>
      <c r="N355" s="34"/>
      <c r="O355" s="51">
        <f t="shared" si="38"/>
        <v>0</v>
      </c>
      <c r="P355" s="4">
        <f t="shared" si="39"/>
        <v>130</v>
      </c>
      <c r="Q355" s="5">
        <f t="shared" si="40"/>
        <v>130</v>
      </c>
      <c r="R355" s="5" t="str">
        <f t="shared" si="41"/>
        <v/>
      </c>
      <c r="S355" s="6" t="str">
        <f t="shared" si="42"/>
        <v/>
      </c>
    </row>
    <row r="356" spans="1:19" ht="15" customHeight="1" x14ac:dyDescent="0.2">
      <c r="A356" s="46" t="s">
        <v>408</v>
      </c>
      <c r="B356" s="37" t="s">
        <v>180</v>
      </c>
      <c r="C356" s="43" t="s">
        <v>537</v>
      </c>
      <c r="D356" s="189"/>
      <c r="E356" s="189"/>
      <c r="F356" s="189"/>
      <c r="G356" s="189"/>
      <c r="H356" s="42" t="str">
        <f t="shared" si="43"/>
        <v/>
      </c>
      <c r="I356" s="244">
        <v>14</v>
      </c>
      <c r="J356" s="189">
        <v>14</v>
      </c>
      <c r="K356" s="189">
        <v>10</v>
      </c>
      <c r="L356" s="3">
        <f t="shared" si="37"/>
        <v>0.7142857142857143</v>
      </c>
      <c r="M356" s="189"/>
      <c r="N356" s="34"/>
      <c r="O356" s="51">
        <f t="shared" si="38"/>
        <v>0</v>
      </c>
      <c r="P356" s="4">
        <f t="shared" si="39"/>
        <v>14</v>
      </c>
      <c r="Q356" s="5">
        <f t="shared" si="40"/>
        <v>14</v>
      </c>
      <c r="R356" s="5" t="str">
        <f t="shared" si="41"/>
        <v/>
      </c>
      <c r="S356" s="6" t="str">
        <f t="shared" si="42"/>
        <v/>
      </c>
    </row>
    <row r="357" spans="1:19" ht="15" customHeight="1" x14ac:dyDescent="0.2">
      <c r="A357" s="46" t="s">
        <v>408</v>
      </c>
      <c r="B357" s="37" t="s">
        <v>184</v>
      </c>
      <c r="C357" s="43" t="s">
        <v>186</v>
      </c>
      <c r="D357" s="189"/>
      <c r="E357" s="189"/>
      <c r="F357" s="189"/>
      <c r="G357" s="189"/>
      <c r="H357" s="42" t="str">
        <f t="shared" si="43"/>
        <v/>
      </c>
      <c r="I357" s="244">
        <v>1420</v>
      </c>
      <c r="J357" s="189">
        <v>1346</v>
      </c>
      <c r="K357" s="189">
        <v>1148</v>
      </c>
      <c r="L357" s="3">
        <f t="shared" si="37"/>
        <v>0.8528974739970282</v>
      </c>
      <c r="M357" s="189"/>
      <c r="N357" s="189">
        <v>67</v>
      </c>
      <c r="O357" s="51">
        <f t="shared" si="38"/>
        <v>4.7183098591549295E-2</v>
      </c>
      <c r="P357" s="4">
        <f t="shared" si="39"/>
        <v>1420</v>
      </c>
      <c r="Q357" s="5">
        <f t="shared" si="40"/>
        <v>1346</v>
      </c>
      <c r="R357" s="5">
        <f t="shared" si="41"/>
        <v>67</v>
      </c>
      <c r="S357" s="6">
        <f t="shared" si="42"/>
        <v>4.7183098591549295E-2</v>
      </c>
    </row>
    <row r="358" spans="1:19" ht="15" customHeight="1" x14ac:dyDescent="0.2">
      <c r="A358" s="46" t="s">
        <v>408</v>
      </c>
      <c r="B358" s="37" t="s">
        <v>529</v>
      </c>
      <c r="C358" s="43" t="s">
        <v>120</v>
      </c>
      <c r="D358" s="189"/>
      <c r="E358" s="189"/>
      <c r="F358" s="189"/>
      <c r="G358" s="189"/>
      <c r="H358" s="42" t="str">
        <f t="shared" si="43"/>
        <v/>
      </c>
      <c r="I358" s="244">
        <v>106</v>
      </c>
      <c r="J358" s="189">
        <v>83</v>
      </c>
      <c r="K358" s="189">
        <v>8</v>
      </c>
      <c r="L358" s="3">
        <f t="shared" si="37"/>
        <v>9.6385542168674704E-2</v>
      </c>
      <c r="M358" s="189"/>
      <c r="N358" s="189">
        <v>13</v>
      </c>
      <c r="O358" s="51">
        <f t="shared" si="38"/>
        <v>0.12264150943396226</v>
      </c>
      <c r="P358" s="4">
        <f t="shared" si="39"/>
        <v>106</v>
      </c>
      <c r="Q358" s="5">
        <f t="shared" si="40"/>
        <v>83</v>
      </c>
      <c r="R358" s="5">
        <f t="shared" si="41"/>
        <v>13</v>
      </c>
      <c r="S358" s="6">
        <f t="shared" si="42"/>
        <v>0.12264150943396226</v>
      </c>
    </row>
    <row r="359" spans="1:19" ht="15" customHeight="1" x14ac:dyDescent="0.2">
      <c r="A359" s="46" t="s">
        <v>408</v>
      </c>
      <c r="B359" s="37" t="s">
        <v>187</v>
      </c>
      <c r="C359" s="43" t="s">
        <v>188</v>
      </c>
      <c r="D359" s="189"/>
      <c r="E359" s="189"/>
      <c r="F359" s="189"/>
      <c r="G359" s="189"/>
      <c r="H359" s="42" t="str">
        <f t="shared" si="43"/>
        <v/>
      </c>
      <c r="I359" s="244">
        <v>11</v>
      </c>
      <c r="J359" s="189"/>
      <c r="K359" s="189"/>
      <c r="L359" s="3" t="str">
        <f t="shared" si="37"/>
        <v/>
      </c>
      <c r="M359" s="189">
        <v>10</v>
      </c>
      <c r="N359" s="189"/>
      <c r="O359" s="51">
        <f t="shared" si="38"/>
        <v>0</v>
      </c>
      <c r="P359" s="4">
        <f t="shared" si="39"/>
        <v>11</v>
      </c>
      <c r="Q359" s="5">
        <f t="shared" si="40"/>
        <v>10</v>
      </c>
      <c r="R359" s="5" t="str">
        <f t="shared" si="41"/>
        <v/>
      </c>
      <c r="S359" s="6" t="str">
        <f t="shared" si="42"/>
        <v/>
      </c>
    </row>
    <row r="360" spans="1:19" ht="15" customHeight="1" x14ac:dyDescent="0.2">
      <c r="A360" s="46" t="s">
        <v>408</v>
      </c>
      <c r="B360" s="37" t="s">
        <v>195</v>
      </c>
      <c r="C360" s="43" t="s">
        <v>196</v>
      </c>
      <c r="D360" s="189"/>
      <c r="E360" s="189"/>
      <c r="F360" s="189"/>
      <c r="G360" s="189"/>
      <c r="H360" s="42" t="str">
        <f t="shared" si="43"/>
        <v/>
      </c>
      <c r="I360" s="244">
        <v>1</v>
      </c>
      <c r="J360" s="189"/>
      <c r="K360" s="189"/>
      <c r="L360" s="3" t="str">
        <f t="shared" si="37"/>
        <v/>
      </c>
      <c r="M360" s="189">
        <v>1</v>
      </c>
      <c r="N360" s="189"/>
      <c r="O360" s="51">
        <f t="shared" si="38"/>
        <v>0</v>
      </c>
      <c r="P360" s="4">
        <f t="shared" si="39"/>
        <v>1</v>
      </c>
      <c r="Q360" s="5">
        <f t="shared" si="40"/>
        <v>1</v>
      </c>
      <c r="R360" s="5" t="str">
        <f t="shared" si="41"/>
        <v/>
      </c>
      <c r="S360" s="6" t="str">
        <f t="shared" si="42"/>
        <v/>
      </c>
    </row>
    <row r="361" spans="1:19" ht="15" customHeight="1" x14ac:dyDescent="0.2">
      <c r="A361" s="46" t="s">
        <v>408</v>
      </c>
      <c r="B361" s="37" t="s">
        <v>197</v>
      </c>
      <c r="C361" s="43" t="s">
        <v>255</v>
      </c>
      <c r="D361" s="189"/>
      <c r="E361" s="189"/>
      <c r="F361" s="189"/>
      <c r="G361" s="189"/>
      <c r="H361" s="42" t="str">
        <f t="shared" si="43"/>
        <v/>
      </c>
      <c r="I361" s="244">
        <v>5</v>
      </c>
      <c r="J361" s="189">
        <v>3</v>
      </c>
      <c r="K361" s="189">
        <v>3</v>
      </c>
      <c r="L361" s="3">
        <f t="shared" si="37"/>
        <v>1</v>
      </c>
      <c r="M361" s="189">
        <v>2</v>
      </c>
      <c r="N361" s="189"/>
      <c r="O361" s="51">
        <f t="shared" si="38"/>
        <v>0</v>
      </c>
      <c r="P361" s="4">
        <f t="shared" si="39"/>
        <v>5</v>
      </c>
      <c r="Q361" s="5">
        <f t="shared" si="40"/>
        <v>5</v>
      </c>
      <c r="R361" s="5" t="str">
        <f t="shared" si="41"/>
        <v/>
      </c>
      <c r="S361" s="6" t="str">
        <f t="shared" si="42"/>
        <v/>
      </c>
    </row>
    <row r="362" spans="1:19" ht="26.25" customHeight="1" x14ac:dyDescent="0.2">
      <c r="A362" s="46" t="s">
        <v>408</v>
      </c>
      <c r="B362" s="37" t="s">
        <v>518</v>
      </c>
      <c r="C362" s="43" t="s">
        <v>199</v>
      </c>
      <c r="D362" s="189"/>
      <c r="E362" s="189"/>
      <c r="F362" s="189"/>
      <c r="G362" s="189"/>
      <c r="H362" s="42" t="str">
        <f t="shared" si="43"/>
        <v/>
      </c>
      <c r="I362" s="244">
        <v>372</v>
      </c>
      <c r="J362" s="189">
        <v>307</v>
      </c>
      <c r="K362" s="189">
        <v>9</v>
      </c>
      <c r="L362" s="3">
        <f t="shared" si="37"/>
        <v>2.9315960912052116E-2</v>
      </c>
      <c r="M362" s="189">
        <v>1</v>
      </c>
      <c r="N362" s="189">
        <v>61</v>
      </c>
      <c r="O362" s="51">
        <f t="shared" si="38"/>
        <v>0.16397849462365591</v>
      </c>
      <c r="P362" s="4">
        <f t="shared" si="39"/>
        <v>372</v>
      </c>
      <c r="Q362" s="5">
        <f t="shared" si="40"/>
        <v>308</v>
      </c>
      <c r="R362" s="5">
        <f t="shared" si="41"/>
        <v>61</v>
      </c>
      <c r="S362" s="6">
        <f t="shared" si="42"/>
        <v>0.16397849462365591</v>
      </c>
    </row>
    <row r="363" spans="1:19" ht="15" customHeight="1" x14ac:dyDescent="0.2">
      <c r="A363" s="46" t="s">
        <v>408</v>
      </c>
      <c r="B363" s="37" t="s">
        <v>200</v>
      </c>
      <c r="C363" s="43" t="s">
        <v>201</v>
      </c>
      <c r="D363" s="189"/>
      <c r="E363" s="189"/>
      <c r="F363" s="189"/>
      <c r="G363" s="189"/>
      <c r="H363" s="42" t="str">
        <f t="shared" si="43"/>
        <v/>
      </c>
      <c r="I363" s="244">
        <v>10078</v>
      </c>
      <c r="J363" s="189">
        <v>9587</v>
      </c>
      <c r="K363" s="189">
        <v>489</v>
      </c>
      <c r="L363" s="3">
        <f t="shared" si="37"/>
        <v>5.1006571398769164E-2</v>
      </c>
      <c r="M363" s="189">
        <v>23</v>
      </c>
      <c r="N363" s="189">
        <v>453</v>
      </c>
      <c r="O363" s="51">
        <f t="shared" si="38"/>
        <v>4.4949394721174839E-2</v>
      </c>
      <c r="P363" s="4">
        <f t="shared" si="39"/>
        <v>10078</v>
      </c>
      <c r="Q363" s="5">
        <f t="shared" si="40"/>
        <v>9610</v>
      </c>
      <c r="R363" s="5">
        <f t="shared" si="41"/>
        <v>453</v>
      </c>
      <c r="S363" s="6">
        <f t="shared" si="42"/>
        <v>4.4949394721174839E-2</v>
      </c>
    </row>
    <row r="364" spans="1:19" ht="15" customHeight="1" x14ac:dyDescent="0.2">
      <c r="A364" s="46" t="s">
        <v>408</v>
      </c>
      <c r="B364" s="37" t="s">
        <v>204</v>
      </c>
      <c r="C364" s="43" t="s">
        <v>205</v>
      </c>
      <c r="D364" s="189"/>
      <c r="E364" s="189"/>
      <c r="F364" s="189"/>
      <c r="G364" s="189"/>
      <c r="H364" s="42" t="str">
        <f t="shared" si="43"/>
        <v/>
      </c>
      <c r="I364" s="244">
        <v>1998</v>
      </c>
      <c r="J364" s="189">
        <v>1411</v>
      </c>
      <c r="K364" s="189">
        <v>242</v>
      </c>
      <c r="L364" s="3">
        <f t="shared" si="37"/>
        <v>0.17150956768249467</v>
      </c>
      <c r="M364" s="189">
        <v>4</v>
      </c>
      <c r="N364" s="189">
        <v>571</v>
      </c>
      <c r="O364" s="51">
        <f t="shared" si="38"/>
        <v>0.28578578578578578</v>
      </c>
      <c r="P364" s="4">
        <f t="shared" si="39"/>
        <v>1998</v>
      </c>
      <c r="Q364" s="5">
        <f t="shared" si="40"/>
        <v>1415</v>
      </c>
      <c r="R364" s="5">
        <f t="shared" si="41"/>
        <v>571</v>
      </c>
      <c r="S364" s="6">
        <f t="shared" si="42"/>
        <v>0.28578578578578578</v>
      </c>
    </row>
    <row r="365" spans="1:19" ht="15" customHeight="1" x14ac:dyDescent="0.2">
      <c r="A365" s="46" t="s">
        <v>408</v>
      </c>
      <c r="B365" s="37" t="s">
        <v>206</v>
      </c>
      <c r="C365" s="43" t="s">
        <v>207</v>
      </c>
      <c r="D365" s="189"/>
      <c r="E365" s="189"/>
      <c r="F365" s="189"/>
      <c r="G365" s="189"/>
      <c r="H365" s="42" t="str">
        <f t="shared" si="43"/>
        <v/>
      </c>
      <c r="I365" s="244">
        <v>4014</v>
      </c>
      <c r="J365" s="189">
        <v>2989</v>
      </c>
      <c r="K365" s="189">
        <v>1942</v>
      </c>
      <c r="L365" s="3">
        <f t="shared" si="37"/>
        <v>0.64971562395449989</v>
      </c>
      <c r="M365" s="189">
        <v>17</v>
      </c>
      <c r="N365" s="189">
        <v>928</v>
      </c>
      <c r="O365" s="51">
        <f t="shared" si="38"/>
        <v>0.23119083208769309</v>
      </c>
      <c r="P365" s="4">
        <f t="shared" si="39"/>
        <v>4014</v>
      </c>
      <c r="Q365" s="5">
        <f t="shared" si="40"/>
        <v>3006</v>
      </c>
      <c r="R365" s="5">
        <f t="shared" si="41"/>
        <v>928</v>
      </c>
      <c r="S365" s="6">
        <f t="shared" si="42"/>
        <v>0.23119083208769309</v>
      </c>
    </row>
    <row r="366" spans="1:19" ht="15" customHeight="1" x14ac:dyDescent="0.2">
      <c r="A366" s="46" t="s">
        <v>408</v>
      </c>
      <c r="B366" s="37" t="s">
        <v>211</v>
      </c>
      <c r="C366" s="43" t="s">
        <v>533</v>
      </c>
      <c r="D366" s="189">
        <v>3</v>
      </c>
      <c r="E366" s="189">
        <v>3</v>
      </c>
      <c r="F366" s="189"/>
      <c r="G366" s="189"/>
      <c r="H366" s="42">
        <f t="shared" si="43"/>
        <v>0</v>
      </c>
      <c r="I366" s="244">
        <v>4784</v>
      </c>
      <c r="J366" s="189">
        <v>4729</v>
      </c>
      <c r="K366" s="189">
        <v>246</v>
      </c>
      <c r="L366" s="3">
        <f t="shared" si="37"/>
        <v>5.2019454430112078E-2</v>
      </c>
      <c r="M366" s="189">
        <v>8</v>
      </c>
      <c r="N366" s="189">
        <v>33</v>
      </c>
      <c r="O366" s="51">
        <f t="shared" si="38"/>
        <v>6.897993311036789E-3</v>
      </c>
      <c r="P366" s="4">
        <f t="shared" si="39"/>
        <v>4787</v>
      </c>
      <c r="Q366" s="5">
        <f t="shared" si="40"/>
        <v>4740</v>
      </c>
      <c r="R366" s="5">
        <f t="shared" si="41"/>
        <v>33</v>
      </c>
      <c r="S366" s="6">
        <f t="shared" si="42"/>
        <v>6.8936703572174641E-3</v>
      </c>
    </row>
    <row r="367" spans="1:19" ht="26.25" customHeight="1" x14ac:dyDescent="0.2">
      <c r="A367" s="46" t="s">
        <v>408</v>
      </c>
      <c r="B367" s="37" t="s">
        <v>214</v>
      </c>
      <c r="C367" s="43" t="s">
        <v>215</v>
      </c>
      <c r="D367" s="189"/>
      <c r="E367" s="189"/>
      <c r="F367" s="189"/>
      <c r="G367" s="189"/>
      <c r="H367" s="42" t="str">
        <f t="shared" si="43"/>
        <v/>
      </c>
      <c r="I367" s="244">
        <v>2331</v>
      </c>
      <c r="J367" s="189">
        <v>1774</v>
      </c>
      <c r="K367" s="189">
        <v>395</v>
      </c>
      <c r="L367" s="3">
        <f t="shared" si="37"/>
        <v>0.22266065388951523</v>
      </c>
      <c r="M367" s="189">
        <v>2</v>
      </c>
      <c r="N367" s="189">
        <v>541</v>
      </c>
      <c r="O367" s="51">
        <f t="shared" si="38"/>
        <v>0.2320892320892321</v>
      </c>
      <c r="P367" s="4">
        <f t="shared" si="39"/>
        <v>2331</v>
      </c>
      <c r="Q367" s="5">
        <f t="shared" si="40"/>
        <v>1776</v>
      </c>
      <c r="R367" s="5">
        <f t="shared" si="41"/>
        <v>541</v>
      </c>
      <c r="S367" s="6">
        <f t="shared" si="42"/>
        <v>0.2320892320892321</v>
      </c>
    </row>
    <row r="368" spans="1:19" ht="15" customHeight="1" x14ac:dyDescent="0.2">
      <c r="A368" s="46" t="s">
        <v>408</v>
      </c>
      <c r="B368" s="37" t="s">
        <v>217</v>
      </c>
      <c r="C368" s="43" t="s">
        <v>219</v>
      </c>
      <c r="D368" s="189">
        <v>1</v>
      </c>
      <c r="E368" s="189">
        <v>1</v>
      </c>
      <c r="F368" s="189"/>
      <c r="G368" s="189"/>
      <c r="H368" s="42">
        <f t="shared" si="43"/>
        <v>0</v>
      </c>
      <c r="I368" s="244">
        <v>2268</v>
      </c>
      <c r="J368" s="189">
        <v>2217</v>
      </c>
      <c r="K368" s="189">
        <v>672</v>
      </c>
      <c r="L368" s="3">
        <f t="shared" si="37"/>
        <v>0.30311231393775373</v>
      </c>
      <c r="M368" s="189">
        <v>11</v>
      </c>
      <c r="N368" s="189">
        <v>22</v>
      </c>
      <c r="O368" s="51">
        <f t="shared" si="38"/>
        <v>9.700176366843033E-3</v>
      </c>
      <c r="P368" s="4">
        <f t="shared" si="39"/>
        <v>2269</v>
      </c>
      <c r="Q368" s="5">
        <f t="shared" si="40"/>
        <v>2229</v>
      </c>
      <c r="R368" s="5">
        <f t="shared" si="41"/>
        <v>22</v>
      </c>
      <c r="S368" s="6">
        <f t="shared" si="42"/>
        <v>9.6959012780960772E-3</v>
      </c>
    </row>
    <row r="369" spans="1:19" ht="26.25" customHeight="1" x14ac:dyDescent="0.2">
      <c r="A369" s="46" t="s">
        <v>408</v>
      </c>
      <c r="B369" s="37" t="s">
        <v>222</v>
      </c>
      <c r="C369" s="43" t="s">
        <v>224</v>
      </c>
      <c r="D369" s="189"/>
      <c r="E369" s="189"/>
      <c r="F369" s="189"/>
      <c r="G369" s="189"/>
      <c r="H369" s="42" t="str">
        <f t="shared" si="43"/>
        <v/>
      </c>
      <c r="I369" s="244">
        <v>370</v>
      </c>
      <c r="J369" s="189">
        <v>329</v>
      </c>
      <c r="K369" s="189">
        <v>93</v>
      </c>
      <c r="L369" s="3">
        <f t="shared" si="37"/>
        <v>0.28267477203647418</v>
      </c>
      <c r="M369" s="189"/>
      <c r="N369" s="189">
        <v>21</v>
      </c>
      <c r="O369" s="51">
        <f t="shared" si="38"/>
        <v>5.675675675675676E-2</v>
      </c>
      <c r="P369" s="4">
        <f t="shared" si="39"/>
        <v>370</v>
      </c>
      <c r="Q369" s="5">
        <f t="shared" si="40"/>
        <v>329</v>
      </c>
      <c r="R369" s="5">
        <f t="shared" si="41"/>
        <v>21</v>
      </c>
      <c r="S369" s="6">
        <f t="shared" si="42"/>
        <v>5.675675675675676E-2</v>
      </c>
    </row>
    <row r="370" spans="1:19" ht="15" customHeight="1" x14ac:dyDescent="0.2">
      <c r="A370" s="46" t="s">
        <v>408</v>
      </c>
      <c r="B370" s="37" t="s">
        <v>222</v>
      </c>
      <c r="C370" s="43" t="s">
        <v>226</v>
      </c>
      <c r="D370" s="189"/>
      <c r="E370" s="189"/>
      <c r="F370" s="189"/>
      <c r="G370" s="189"/>
      <c r="H370" s="42" t="str">
        <f t="shared" si="43"/>
        <v/>
      </c>
      <c r="I370" s="244">
        <v>895</v>
      </c>
      <c r="J370" s="189">
        <v>791</v>
      </c>
      <c r="K370" s="189">
        <v>183</v>
      </c>
      <c r="L370" s="3">
        <f t="shared" si="37"/>
        <v>0.23135271807838179</v>
      </c>
      <c r="M370" s="189">
        <v>1</v>
      </c>
      <c r="N370" s="189">
        <v>82</v>
      </c>
      <c r="O370" s="51">
        <f t="shared" si="38"/>
        <v>9.1620111731843576E-2</v>
      </c>
      <c r="P370" s="4">
        <f t="shared" si="39"/>
        <v>895</v>
      </c>
      <c r="Q370" s="5">
        <f t="shared" si="40"/>
        <v>792</v>
      </c>
      <c r="R370" s="5">
        <f t="shared" si="41"/>
        <v>82</v>
      </c>
      <c r="S370" s="6">
        <f t="shared" si="42"/>
        <v>9.1620111731843576E-2</v>
      </c>
    </row>
    <row r="371" spans="1:19" ht="15" customHeight="1" x14ac:dyDescent="0.2">
      <c r="A371" s="46" t="s">
        <v>408</v>
      </c>
      <c r="B371" s="37" t="s">
        <v>524</v>
      </c>
      <c r="C371" s="43" t="s">
        <v>233</v>
      </c>
      <c r="D371" s="189"/>
      <c r="E371" s="189"/>
      <c r="F371" s="189"/>
      <c r="G371" s="189"/>
      <c r="H371" s="42" t="str">
        <f t="shared" si="43"/>
        <v/>
      </c>
      <c r="I371" s="244">
        <v>1407</v>
      </c>
      <c r="J371" s="189">
        <v>1070</v>
      </c>
      <c r="K371" s="189">
        <v>61</v>
      </c>
      <c r="L371" s="3">
        <f t="shared" si="37"/>
        <v>5.700934579439252E-2</v>
      </c>
      <c r="M371" s="189">
        <v>20</v>
      </c>
      <c r="N371" s="189">
        <v>296</v>
      </c>
      <c r="O371" s="51">
        <f t="shared" si="38"/>
        <v>0.2103766879886283</v>
      </c>
      <c r="P371" s="4">
        <f t="shared" si="39"/>
        <v>1407</v>
      </c>
      <c r="Q371" s="5">
        <f t="shared" si="40"/>
        <v>1090</v>
      </c>
      <c r="R371" s="5">
        <f t="shared" si="41"/>
        <v>296</v>
      </c>
      <c r="S371" s="6">
        <f t="shared" si="42"/>
        <v>0.2103766879886283</v>
      </c>
    </row>
    <row r="372" spans="1:19" ht="15" customHeight="1" x14ac:dyDescent="0.2">
      <c r="A372" s="46" t="s">
        <v>410</v>
      </c>
      <c r="B372" s="37" t="s">
        <v>0</v>
      </c>
      <c r="C372" s="43" t="s">
        <v>1</v>
      </c>
      <c r="D372" s="189"/>
      <c r="E372" s="189"/>
      <c r="F372" s="189"/>
      <c r="G372" s="189"/>
      <c r="H372" s="42" t="str">
        <f t="shared" si="43"/>
        <v/>
      </c>
      <c r="I372" s="244">
        <v>677</v>
      </c>
      <c r="J372" s="189">
        <v>656</v>
      </c>
      <c r="K372" s="189">
        <v>388</v>
      </c>
      <c r="L372" s="3">
        <f t="shared" si="37"/>
        <v>0.59146341463414631</v>
      </c>
      <c r="M372" s="189">
        <v>50</v>
      </c>
      <c r="N372" s="189">
        <v>3</v>
      </c>
      <c r="O372" s="51">
        <f t="shared" si="38"/>
        <v>4.4313146233382573E-3</v>
      </c>
      <c r="P372" s="4">
        <f t="shared" si="39"/>
        <v>677</v>
      </c>
      <c r="Q372" s="5">
        <f t="shared" si="40"/>
        <v>706</v>
      </c>
      <c r="R372" s="5">
        <f t="shared" si="41"/>
        <v>3</v>
      </c>
      <c r="S372" s="6">
        <f t="shared" si="42"/>
        <v>4.4313146233382573E-3</v>
      </c>
    </row>
    <row r="373" spans="1:19" ht="15" customHeight="1" x14ac:dyDescent="0.2">
      <c r="A373" s="46" t="s">
        <v>410</v>
      </c>
      <c r="B373" s="37" t="s">
        <v>2</v>
      </c>
      <c r="C373" s="43" t="s">
        <v>3</v>
      </c>
      <c r="D373" s="189"/>
      <c r="E373" s="189"/>
      <c r="F373" s="189"/>
      <c r="G373" s="189"/>
      <c r="H373" s="42" t="str">
        <f t="shared" si="43"/>
        <v/>
      </c>
      <c r="I373" s="244">
        <v>137</v>
      </c>
      <c r="J373" s="189">
        <v>129</v>
      </c>
      <c r="K373" s="189">
        <v>43</v>
      </c>
      <c r="L373" s="3">
        <f t="shared" si="37"/>
        <v>0.33333333333333331</v>
      </c>
      <c r="M373" s="189">
        <v>1</v>
      </c>
      <c r="N373" s="189">
        <v>2</v>
      </c>
      <c r="O373" s="51">
        <f t="shared" si="38"/>
        <v>1.4598540145985401E-2</v>
      </c>
      <c r="P373" s="4">
        <f t="shared" si="39"/>
        <v>137</v>
      </c>
      <c r="Q373" s="5">
        <f t="shared" si="40"/>
        <v>130</v>
      </c>
      <c r="R373" s="5">
        <f t="shared" si="41"/>
        <v>2</v>
      </c>
      <c r="S373" s="6">
        <f t="shared" si="42"/>
        <v>1.4598540145985401E-2</v>
      </c>
    </row>
    <row r="374" spans="1:19" ht="15" customHeight="1" x14ac:dyDescent="0.2">
      <c r="A374" s="46" t="s">
        <v>410</v>
      </c>
      <c r="B374" s="37" t="s">
        <v>4</v>
      </c>
      <c r="C374" s="43" t="s">
        <v>5</v>
      </c>
      <c r="D374" s="189">
        <v>435</v>
      </c>
      <c r="E374" s="189">
        <v>435</v>
      </c>
      <c r="F374" s="189"/>
      <c r="G374" s="189">
        <v>0</v>
      </c>
      <c r="H374" s="42">
        <f t="shared" si="43"/>
        <v>0</v>
      </c>
      <c r="I374" s="244">
        <v>269542</v>
      </c>
      <c r="J374" s="189">
        <v>144373</v>
      </c>
      <c r="K374" s="189">
        <v>42996</v>
      </c>
      <c r="L374" s="3">
        <f t="shared" si="37"/>
        <v>0.29781191774085181</v>
      </c>
      <c r="M374" s="189">
        <v>170</v>
      </c>
      <c r="N374" s="189">
        <v>123565</v>
      </c>
      <c r="O374" s="51">
        <f t="shared" si="38"/>
        <v>0.45842577409086527</v>
      </c>
      <c r="P374" s="4">
        <f t="shared" si="39"/>
        <v>269977</v>
      </c>
      <c r="Q374" s="5">
        <f t="shared" si="40"/>
        <v>144978</v>
      </c>
      <c r="R374" s="5">
        <f t="shared" si="41"/>
        <v>123565</v>
      </c>
      <c r="S374" s="6">
        <f t="shared" si="42"/>
        <v>0.45768713631161173</v>
      </c>
    </row>
    <row r="375" spans="1:19" ht="15" customHeight="1" x14ac:dyDescent="0.2">
      <c r="A375" s="46" t="s">
        <v>410</v>
      </c>
      <c r="B375" s="37" t="s">
        <v>4</v>
      </c>
      <c r="C375" s="43" t="s">
        <v>315</v>
      </c>
      <c r="D375" s="189"/>
      <c r="E375" s="189"/>
      <c r="F375" s="189"/>
      <c r="G375" s="189"/>
      <c r="H375" s="42" t="str">
        <f t="shared" si="43"/>
        <v/>
      </c>
      <c r="I375" s="244">
        <v>135208</v>
      </c>
      <c r="J375" s="189">
        <v>70584</v>
      </c>
      <c r="K375" s="189">
        <v>11852</v>
      </c>
      <c r="L375" s="3">
        <f t="shared" si="37"/>
        <v>0.1679134081378216</v>
      </c>
      <c r="M375" s="189">
        <v>56</v>
      </c>
      <c r="N375" s="189">
        <v>65836</v>
      </c>
      <c r="O375" s="51">
        <f t="shared" si="38"/>
        <v>0.48692385065972427</v>
      </c>
      <c r="P375" s="4">
        <f t="shared" si="39"/>
        <v>135208</v>
      </c>
      <c r="Q375" s="5">
        <f t="shared" si="40"/>
        <v>70640</v>
      </c>
      <c r="R375" s="5">
        <f t="shared" si="41"/>
        <v>65836</v>
      </c>
      <c r="S375" s="6">
        <f t="shared" si="42"/>
        <v>0.48692385065972427</v>
      </c>
    </row>
    <row r="376" spans="1:19" ht="15" customHeight="1" x14ac:dyDescent="0.2">
      <c r="A376" s="46" t="s">
        <v>410</v>
      </c>
      <c r="B376" s="37" t="s">
        <v>4</v>
      </c>
      <c r="C376" s="43" t="s">
        <v>257</v>
      </c>
      <c r="D376" s="189">
        <v>1</v>
      </c>
      <c r="E376" s="189">
        <v>1</v>
      </c>
      <c r="F376" s="189"/>
      <c r="G376" s="189">
        <v>0</v>
      </c>
      <c r="H376" s="42">
        <f t="shared" si="43"/>
        <v>0</v>
      </c>
      <c r="I376" s="244">
        <v>139835</v>
      </c>
      <c r="J376" s="189">
        <v>66006</v>
      </c>
      <c r="K376" s="189">
        <v>10969</v>
      </c>
      <c r="L376" s="3">
        <f t="shared" si="37"/>
        <v>0.16618186225494652</v>
      </c>
      <c r="M376" s="189">
        <v>26</v>
      </c>
      <c r="N376" s="189">
        <v>75742</v>
      </c>
      <c r="O376" s="51">
        <f t="shared" si="38"/>
        <v>0.54165266206600637</v>
      </c>
      <c r="P376" s="4">
        <f t="shared" si="39"/>
        <v>139836</v>
      </c>
      <c r="Q376" s="5">
        <f t="shared" si="40"/>
        <v>66033</v>
      </c>
      <c r="R376" s="5">
        <f t="shared" si="41"/>
        <v>75742</v>
      </c>
      <c r="S376" s="6">
        <f t="shared" si="42"/>
        <v>0.54164878858090904</v>
      </c>
    </row>
    <row r="377" spans="1:19" ht="15" customHeight="1" x14ac:dyDescent="0.2">
      <c r="A377" s="46" t="s">
        <v>410</v>
      </c>
      <c r="B377" s="37" t="s">
        <v>6</v>
      </c>
      <c r="C377" s="43" t="s">
        <v>7</v>
      </c>
      <c r="D377" s="189">
        <v>1</v>
      </c>
      <c r="E377" s="189">
        <v>1</v>
      </c>
      <c r="F377" s="189"/>
      <c r="G377" s="189">
        <v>0</v>
      </c>
      <c r="H377" s="42">
        <f t="shared" si="43"/>
        <v>0</v>
      </c>
      <c r="I377" s="244">
        <v>2017</v>
      </c>
      <c r="J377" s="189">
        <v>1225</v>
      </c>
      <c r="K377" s="189">
        <v>158</v>
      </c>
      <c r="L377" s="3">
        <f t="shared" si="37"/>
        <v>0.12897959183673469</v>
      </c>
      <c r="M377" s="189">
        <v>0</v>
      </c>
      <c r="N377" s="189">
        <v>753</v>
      </c>
      <c r="O377" s="51">
        <f t="shared" si="38"/>
        <v>0.37332672285572632</v>
      </c>
      <c r="P377" s="4">
        <f t="shared" si="39"/>
        <v>2018</v>
      </c>
      <c r="Q377" s="5">
        <f t="shared" si="40"/>
        <v>1226</v>
      </c>
      <c r="R377" s="5">
        <f t="shared" si="41"/>
        <v>753</v>
      </c>
      <c r="S377" s="6">
        <f t="shared" si="42"/>
        <v>0.37314172447968286</v>
      </c>
    </row>
    <row r="378" spans="1:19" ht="15" customHeight="1" x14ac:dyDescent="0.2">
      <c r="A378" s="46" t="s">
        <v>410</v>
      </c>
      <c r="B378" s="37" t="s">
        <v>8</v>
      </c>
      <c r="C378" s="43" t="s">
        <v>9</v>
      </c>
      <c r="D378" s="189"/>
      <c r="E378" s="189"/>
      <c r="F378" s="189"/>
      <c r="G378" s="189"/>
      <c r="H378" s="42" t="str">
        <f t="shared" si="43"/>
        <v/>
      </c>
      <c r="I378" s="244">
        <v>161</v>
      </c>
      <c r="J378" s="189">
        <v>152</v>
      </c>
      <c r="K378" s="189">
        <v>47</v>
      </c>
      <c r="L378" s="3">
        <f t="shared" si="37"/>
        <v>0.30921052631578949</v>
      </c>
      <c r="M378" s="189">
        <v>0</v>
      </c>
      <c r="N378" s="189">
        <v>6</v>
      </c>
      <c r="O378" s="51">
        <f t="shared" si="38"/>
        <v>3.7267080745341616E-2</v>
      </c>
      <c r="P378" s="4">
        <f t="shared" si="39"/>
        <v>161</v>
      </c>
      <c r="Q378" s="5">
        <f t="shared" si="40"/>
        <v>152</v>
      </c>
      <c r="R378" s="5">
        <f t="shared" si="41"/>
        <v>6</v>
      </c>
      <c r="S378" s="6">
        <f t="shared" si="42"/>
        <v>3.7267080745341616E-2</v>
      </c>
    </row>
    <row r="379" spans="1:19" ht="15" customHeight="1" x14ac:dyDescent="0.2">
      <c r="A379" s="46" t="s">
        <v>410</v>
      </c>
      <c r="B379" s="37" t="s">
        <v>316</v>
      </c>
      <c r="C379" s="43" t="s">
        <v>317</v>
      </c>
      <c r="D379" s="189">
        <v>1</v>
      </c>
      <c r="E379" s="189">
        <v>1</v>
      </c>
      <c r="F379" s="189"/>
      <c r="G379" s="189">
        <v>0</v>
      </c>
      <c r="H379" s="42">
        <f t="shared" si="43"/>
        <v>0</v>
      </c>
      <c r="I379" s="244">
        <v>6591</v>
      </c>
      <c r="J379" s="189">
        <v>5260</v>
      </c>
      <c r="K379" s="189">
        <v>958</v>
      </c>
      <c r="L379" s="3">
        <f t="shared" si="37"/>
        <v>0.18212927756653993</v>
      </c>
      <c r="M379" s="189">
        <v>2</v>
      </c>
      <c r="N379" s="189">
        <v>1328</v>
      </c>
      <c r="O379" s="51">
        <f t="shared" si="38"/>
        <v>0.20148687604308907</v>
      </c>
      <c r="P379" s="4">
        <f t="shared" si="39"/>
        <v>6592</v>
      </c>
      <c r="Q379" s="5">
        <f t="shared" si="40"/>
        <v>5263</v>
      </c>
      <c r="R379" s="5">
        <f t="shared" si="41"/>
        <v>1328</v>
      </c>
      <c r="S379" s="6">
        <f t="shared" si="42"/>
        <v>0.20145631067961164</v>
      </c>
    </row>
    <row r="380" spans="1:19" ht="15" customHeight="1" x14ac:dyDescent="0.2">
      <c r="A380" s="46" t="s">
        <v>410</v>
      </c>
      <c r="B380" s="37" t="s">
        <v>10</v>
      </c>
      <c r="C380" s="43" t="s">
        <v>11</v>
      </c>
      <c r="D380" s="189"/>
      <c r="E380" s="189"/>
      <c r="F380" s="189"/>
      <c r="G380" s="189"/>
      <c r="H380" s="42" t="str">
        <f t="shared" si="43"/>
        <v/>
      </c>
      <c r="I380" s="244">
        <v>2</v>
      </c>
      <c r="J380" s="189">
        <v>2</v>
      </c>
      <c r="K380" s="189">
        <v>0</v>
      </c>
      <c r="L380" s="3">
        <f t="shared" si="37"/>
        <v>0</v>
      </c>
      <c r="M380" s="189">
        <v>0</v>
      </c>
      <c r="N380" s="189">
        <v>0</v>
      </c>
      <c r="O380" s="51">
        <f t="shared" si="38"/>
        <v>0</v>
      </c>
      <c r="P380" s="4">
        <f t="shared" si="39"/>
        <v>2</v>
      </c>
      <c r="Q380" s="5">
        <f t="shared" si="40"/>
        <v>2</v>
      </c>
      <c r="R380" s="5" t="str">
        <f t="shared" si="41"/>
        <v/>
      </c>
      <c r="S380" s="6" t="str">
        <f t="shared" si="42"/>
        <v/>
      </c>
    </row>
    <row r="381" spans="1:19" ht="15" customHeight="1" x14ac:dyDescent="0.2">
      <c r="A381" s="46" t="s">
        <v>410</v>
      </c>
      <c r="B381" s="37" t="s">
        <v>10</v>
      </c>
      <c r="C381" s="43" t="s">
        <v>12</v>
      </c>
      <c r="D381" s="189"/>
      <c r="E381" s="189"/>
      <c r="F381" s="189"/>
      <c r="G381" s="189"/>
      <c r="H381" s="42" t="str">
        <f t="shared" si="43"/>
        <v/>
      </c>
      <c r="I381" s="244">
        <v>1627</v>
      </c>
      <c r="J381" s="189">
        <v>1504</v>
      </c>
      <c r="K381" s="189">
        <v>100</v>
      </c>
      <c r="L381" s="3">
        <f t="shared" si="37"/>
        <v>6.6489361702127658E-2</v>
      </c>
      <c r="M381" s="189">
        <v>0</v>
      </c>
      <c r="N381" s="189">
        <v>52</v>
      </c>
      <c r="O381" s="51">
        <f t="shared" si="38"/>
        <v>3.196066379840197E-2</v>
      </c>
      <c r="P381" s="4">
        <f t="shared" si="39"/>
        <v>1627</v>
      </c>
      <c r="Q381" s="5">
        <f t="shared" si="40"/>
        <v>1504</v>
      </c>
      <c r="R381" s="5">
        <f t="shared" si="41"/>
        <v>52</v>
      </c>
      <c r="S381" s="6">
        <f t="shared" si="42"/>
        <v>3.196066379840197E-2</v>
      </c>
    </row>
    <row r="382" spans="1:19" ht="15" customHeight="1" x14ac:dyDescent="0.2">
      <c r="A382" s="46" t="s">
        <v>410</v>
      </c>
      <c r="B382" s="37" t="s">
        <v>13</v>
      </c>
      <c r="C382" s="43" t="s">
        <v>14</v>
      </c>
      <c r="D382" s="189"/>
      <c r="E382" s="189"/>
      <c r="F382" s="189"/>
      <c r="G382" s="189"/>
      <c r="H382" s="42" t="str">
        <f t="shared" si="43"/>
        <v/>
      </c>
      <c r="I382" s="244">
        <v>63</v>
      </c>
      <c r="J382" s="189">
        <v>49</v>
      </c>
      <c r="K382" s="189">
        <v>0</v>
      </c>
      <c r="L382" s="3">
        <f t="shared" si="37"/>
        <v>0</v>
      </c>
      <c r="M382" s="189">
        <v>0</v>
      </c>
      <c r="N382" s="189">
        <v>13</v>
      </c>
      <c r="O382" s="51">
        <f t="shared" si="38"/>
        <v>0.20634920634920634</v>
      </c>
      <c r="P382" s="4">
        <f t="shared" si="39"/>
        <v>63</v>
      </c>
      <c r="Q382" s="5">
        <f t="shared" si="40"/>
        <v>49</v>
      </c>
      <c r="R382" s="5">
        <f t="shared" si="41"/>
        <v>13</v>
      </c>
      <c r="S382" s="6">
        <f t="shared" si="42"/>
        <v>0.20634920634920634</v>
      </c>
    </row>
    <row r="383" spans="1:19" ht="15" customHeight="1" x14ac:dyDescent="0.2">
      <c r="A383" s="46" t="s">
        <v>410</v>
      </c>
      <c r="B383" s="37" t="s">
        <v>15</v>
      </c>
      <c r="C383" s="43" t="s">
        <v>16</v>
      </c>
      <c r="D383" s="189"/>
      <c r="E383" s="189"/>
      <c r="F383" s="189"/>
      <c r="G383" s="189"/>
      <c r="H383" s="42" t="str">
        <f t="shared" si="43"/>
        <v/>
      </c>
      <c r="I383" s="244">
        <v>16995</v>
      </c>
      <c r="J383" s="189">
        <v>14899</v>
      </c>
      <c r="K383" s="189">
        <v>4606</v>
      </c>
      <c r="L383" s="3">
        <f t="shared" si="37"/>
        <v>0.30914826498422715</v>
      </c>
      <c r="M383" s="189">
        <v>0</v>
      </c>
      <c r="N383" s="189">
        <v>1578</v>
      </c>
      <c r="O383" s="51">
        <f t="shared" si="38"/>
        <v>9.2850838481906436E-2</v>
      </c>
      <c r="P383" s="4">
        <f t="shared" si="39"/>
        <v>16995</v>
      </c>
      <c r="Q383" s="5">
        <f t="shared" si="40"/>
        <v>14899</v>
      </c>
      <c r="R383" s="5">
        <f t="shared" si="41"/>
        <v>1578</v>
      </c>
      <c r="S383" s="6">
        <f t="shared" si="42"/>
        <v>9.2850838481906436E-2</v>
      </c>
    </row>
    <row r="384" spans="1:19" ht="15" customHeight="1" x14ac:dyDescent="0.2">
      <c r="A384" s="46" t="s">
        <v>410</v>
      </c>
      <c r="B384" s="37" t="s">
        <v>318</v>
      </c>
      <c r="C384" s="43" t="s">
        <v>319</v>
      </c>
      <c r="D384" s="189"/>
      <c r="E384" s="189"/>
      <c r="F384" s="189"/>
      <c r="G384" s="189"/>
      <c r="H384" s="42" t="str">
        <f t="shared" si="43"/>
        <v/>
      </c>
      <c r="I384" s="244">
        <v>8557</v>
      </c>
      <c r="J384" s="189">
        <v>8336</v>
      </c>
      <c r="K384" s="189">
        <v>3581</v>
      </c>
      <c r="L384" s="3">
        <f t="shared" si="37"/>
        <v>0.42958253358925141</v>
      </c>
      <c r="M384" s="189">
        <v>2</v>
      </c>
      <c r="N384" s="189">
        <v>185</v>
      </c>
      <c r="O384" s="51">
        <f t="shared" si="38"/>
        <v>2.1619726539675119E-2</v>
      </c>
      <c r="P384" s="4">
        <f t="shared" si="39"/>
        <v>8557</v>
      </c>
      <c r="Q384" s="5">
        <f t="shared" si="40"/>
        <v>8338</v>
      </c>
      <c r="R384" s="5">
        <f t="shared" si="41"/>
        <v>185</v>
      </c>
      <c r="S384" s="6">
        <f t="shared" si="42"/>
        <v>2.1619726539675119E-2</v>
      </c>
    </row>
    <row r="385" spans="1:19" ht="15" customHeight="1" x14ac:dyDescent="0.2">
      <c r="A385" s="46" t="s">
        <v>410</v>
      </c>
      <c r="B385" s="37" t="s">
        <v>17</v>
      </c>
      <c r="C385" s="43" t="s">
        <v>18</v>
      </c>
      <c r="D385" s="189">
        <v>1</v>
      </c>
      <c r="E385" s="189">
        <v>0</v>
      </c>
      <c r="F385" s="189"/>
      <c r="G385" s="189">
        <v>1</v>
      </c>
      <c r="H385" s="42">
        <f t="shared" si="43"/>
        <v>1</v>
      </c>
      <c r="I385" s="244">
        <v>5048</v>
      </c>
      <c r="J385" s="189">
        <v>3134</v>
      </c>
      <c r="K385" s="189">
        <v>311</v>
      </c>
      <c r="L385" s="3">
        <f t="shared" si="37"/>
        <v>9.9234205488194005E-2</v>
      </c>
      <c r="M385" s="189">
        <v>95</v>
      </c>
      <c r="N385" s="189">
        <v>1748</v>
      </c>
      <c r="O385" s="51">
        <f t="shared" si="38"/>
        <v>0.34627575277337558</v>
      </c>
      <c r="P385" s="4">
        <f t="shared" si="39"/>
        <v>5049</v>
      </c>
      <c r="Q385" s="5">
        <f t="shared" si="40"/>
        <v>3229</v>
      </c>
      <c r="R385" s="5">
        <f t="shared" si="41"/>
        <v>1749</v>
      </c>
      <c r="S385" s="6">
        <f t="shared" si="42"/>
        <v>0.34640522875816993</v>
      </c>
    </row>
    <row r="386" spans="1:19" ht="15" customHeight="1" x14ac:dyDescent="0.2">
      <c r="A386" s="46" t="s">
        <v>410</v>
      </c>
      <c r="B386" s="37" t="s">
        <v>19</v>
      </c>
      <c r="C386" s="43" t="s">
        <v>20</v>
      </c>
      <c r="D386" s="189">
        <v>2</v>
      </c>
      <c r="E386" s="189">
        <v>2</v>
      </c>
      <c r="F386" s="189"/>
      <c r="G386" s="189">
        <v>0</v>
      </c>
      <c r="H386" s="42">
        <f t="shared" si="43"/>
        <v>0</v>
      </c>
      <c r="I386" s="244">
        <v>11813</v>
      </c>
      <c r="J386" s="189">
        <v>11524</v>
      </c>
      <c r="K386" s="189">
        <v>4007</v>
      </c>
      <c r="L386" s="3">
        <f t="shared" ref="L386:L449" si="44">IF(J386&lt;&gt;0,K386/J386,"")</f>
        <v>0.34770912877473098</v>
      </c>
      <c r="M386" s="189">
        <v>0</v>
      </c>
      <c r="N386" s="189">
        <v>208</v>
      </c>
      <c r="O386" s="51">
        <f t="shared" ref="O386:O449" si="45">IF(I386&lt;&gt;0,N386/I386,"")</f>
        <v>1.7607720308135105E-2</v>
      </c>
      <c r="P386" s="4">
        <f t="shared" ref="P386:P449" si="46">IF(SUM(D386,I386)&gt;0,SUM(D386,I386),"")</f>
        <v>11815</v>
      </c>
      <c r="Q386" s="5">
        <f t="shared" ref="Q386:Q449" si="47">IF(SUM(E386,J386, M386)&gt;0,SUM(E386,J386, M386),"")</f>
        <v>11526</v>
      </c>
      <c r="R386" s="5">
        <f t="shared" ref="R386:R449" si="48">IF(SUM(G386,N386)&gt;0,SUM(G386,N386),"")</f>
        <v>208</v>
      </c>
      <c r="S386" s="6">
        <f t="shared" ref="S386:S449" si="49">IFERROR(IF(P386&lt;&gt;0,R386/P386,""),"")</f>
        <v>1.7604739737621666E-2</v>
      </c>
    </row>
    <row r="387" spans="1:19" ht="15" customHeight="1" x14ac:dyDescent="0.2">
      <c r="A387" s="46" t="s">
        <v>410</v>
      </c>
      <c r="B387" s="37" t="s">
        <v>21</v>
      </c>
      <c r="C387" s="43" t="s">
        <v>22</v>
      </c>
      <c r="D387" s="189"/>
      <c r="E387" s="189"/>
      <c r="F387" s="189"/>
      <c r="G387" s="189"/>
      <c r="H387" s="42" t="str">
        <f t="shared" si="43"/>
        <v/>
      </c>
      <c r="I387" s="244">
        <v>38</v>
      </c>
      <c r="J387" s="189">
        <v>33</v>
      </c>
      <c r="K387" s="189">
        <v>2</v>
      </c>
      <c r="L387" s="3">
        <f t="shared" si="44"/>
        <v>6.0606060606060608E-2</v>
      </c>
      <c r="M387" s="189">
        <v>0</v>
      </c>
      <c r="N387" s="189">
        <v>2</v>
      </c>
      <c r="O387" s="51">
        <f t="shared" si="45"/>
        <v>5.2631578947368418E-2</v>
      </c>
      <c r="P387" s="4">
        <f t="shared" si="46"/>
        <v>38</v>
      </c>
      <c r="Q387" s="5">
        <f t="shared" si="47"/>
        <v>33</v>
      </c>
      <c r="R387" s="5">
        <f t="shared" si="48"/>
        <v>2</v>
      </c>
      <c r="S387" s="6">
        <f t="shared" si="49"/>
        <v>5.2631578947368418E-2</v>
      </c>
    </row>
    <row r="388" spans="1:19" ht="15" customHeight="1" x14ac:dyDescent="0.2">
      <c r="A388" s="46" t="s">
        <v>410</v>
      </c>
      <c r="B388" s="37" t="s">
        <v>23</v>
      </c>
      <c r="C388" s="43" t="s">
        <v>24</v>
      </c>
      <c r="D388" s="189"/>
      <c r="E388" s="189"/>
      <c r="F388" s="189"/>
      <c r="G388" s="189"/>
      <c r="H388" s="42" t="str">
        <f t="shared" si="43"/>
        <v/>
      </c>
      <c r="I388" s="244">
        <v>11229</v>
      </c>
      <c r="J388" s="189">
        <v>9694</v>
      </c>
      <c r="K388" s="189">
        <v>2294</v>
      </c>
      <c r="L388" s="3">
        <f t="shared" si="44"/>
        <v>0.23664122137404581</v>
      </c>
      <c r="M388" s="189">
        <v>1</v>
      </c>
      <c r="N388" s="189">
        <v>1401</v>
      </c>
      <c r="O388" s="51">
        <f t="shared" si="45"/>
        <v>0.12476623029655357</v>
      </c>
      <c r="P388" s="4">
        <f t="shared" si="46"/>
        <v>11229</v>
      </c>
      <c r="Q388" s="5">
        <f t="shared" si="47"/>
        <v>9695</v>
      </c>
      <c r="R388" s="5">
        <f t="shared" si="48"/>
        <v>1401</v>
      </c>
      <c r="S388" s="6">
        <f t="shared" si="49"/>
        <v>0.12476623029655357</v>
      </c>
    </row>
    <row r="389" spans="1:19" ht="15" customHeight="1" x14ac:dyDescent="0.2">
      <c r="A389" s="46" t="s">
        <v>410</v>
      </c>
      <c r="B389" s="37" t="s">
        <v>25</v>
      </c>
      <c r="C389" s="43" t="s">
        <v>264</v>
      </c>
      <c r="D389" s="189"/>
      <c r="E389" s="189"/>
      <c r="F389" s="189"/>
      <c r="G389" s="189"/>
      <c r="H389" s="42" t="str">
        <f t="shared" si="43"/>
        <v/>
      </c>
      <c r="I389" s="244">
        <v>137</v>
      </c>
      <c r="J389" s="189">
        <v>135</v>
      </c>
      <c r="K389" s="189">
        <v>27</v>
      </c>
      <c r="L389" s="3">
        <f t="shared" si="44"/>
        <v>0.2</v>
      </c>
      <c r="M389" s="189">
        <v>0</v>
      </c>
      <c r="N389" s="189">
        <v>1</v>
      </c>
      <c r="O389" s="51">
        <f t="shared" si="45"/>
        <v>7.2992700729927005E-3</v>
      </c>
      <c r="P389" s="4">
        <f t="shared" si="46"/>
        <v>137</v>
      </c>
      <c r="Q389" s="5">
        <f t="shared" si="47"/>
        <v>135</v>
      </c>
      <c r="R389" s="5">
        <f t="shared" si="48"/>
        <v>1</v>
      </c>
      <c r="S389" s="6">
        <f t="shared" si="49"/>
        <v>7.2992700729927005E-3</v>
      </c>
    </row>
    <row r="390" spans="1:19" ht="26.25" customHeight="1" x14ac:dyDescent="0.2">
      <c r="A390" s="46" t="s">
        <v>410</v>
      </c>
      <c r="B390" s="37" t="s">
        <v>26</v>
      </c>
      <c r="C390" s="43" t="s">
        <v>27</v>
      </c>
      <c r="D390" s="189"/>
      <c r="E390" s="189"/>
      <c r="F390" s="189"/>
      <c r="G390" s="189"/>
      <c r="H390" s="42" t="str">
        <f t="shared" ref="H390:H453" si="50">IF(D390&lt;&gt;0,G390/D390,"")</f>
        <v/>
      </c>
      <c r="I390" s="244">
        <v>23</v>
      </c>
      <c r="J390" s="189">
        <v>19</v>
      </c>
      <c r="K390" s="189">
        <v>4</v>
      </c>
      <c r="L390" s="3">
        <f t="shared" si="44"/>
        <v>0.21052631578947367</v>
      </c>
      <c r="M390" s="189">
        <v>0</v>
      </c>
      <c r="N390" s="189">
        <v>2</v>
      </c>
      <c r="O390" s="51">
        <f t="shared" si="45"/>
        <v>8.6956521739130432E-2</v>
      </c>
      <c r="P390" s="4">
        <f t="shared" si="46"/>
        <v>23</v>
      </c>
      <c r="Q390" s="5">
        <f t="shared" si="47"/>
        <v>19</v>
      </c>
      <c r="R390" s="5">
        <f t="shared" si="48"/>
        <v>2</v>
      </c>
      <c r="S390" s="6">
        <f t="shared" si="49"/>
        <v>8.6956521739130432E-2</v>
      </c>
    </row>
    <row r="391" spans="1:19" ht="15" customHeight="1" x14ac:dyDescent="0.2">
      <c r="A391" s="46" t="s">
        <v>410</v>
      </c>
      <c r="B391" s="37" t="s">
        <v>28</v>
      </c>
      <c r="C391" s="43" t="s">
        <v>29</v>
      </c>
      <c r="D391" s="189">
        <v>4</v>
      </c>
      <c r="E391" s="189">
        <v>3</v>
      </c>
      <c r="F391" s="189"/>
      <c r="G391" s="189">
        <v>0</v>
      </c>
      <c r="H391" s="42">
        <f t="shared" si="50"/>
        <v>0</v>
      </c>
      <c r="I391" s="244">
        <v>564</v>
      </c>
      <c r="J391" s="189">
        <v>508</v>
      </c>
      <c r="K391" s="189">
        <v>161</v>
      </c>
      <c r="L391" s="3">
        <f t="shared" si="44"/>
        <v>0.31692913385826771</v>
      </c>
      <c r="M391" s="189">
        <v>0</v>
      </c>
      <c r="N391" s="189">
        <v>54</v>
      </c>
      <c r="O391" s="51">
        <f t="shared" si="45"/>
        <v>9.5744680851063829E-2</v>
      </c>
      <c r="P391" s="4">
        <f t="shared" si="46"/>
        <v>568</v>
      </c>
      <c r="Q391" s="5">
        <f t="shared" si="47"/>
        <v>511</v>
      </c>
      <c r="R391" s="5">
        <f t="shared" si="48"/>
        <v>54</v>
      </c>
      <c r="S391" s="6">
        <f t="shared" si="49"/>
        <v>9.5070422535211266E-2</v>
      </c>
    </row>
    <row r="392" spans="1:19" ht="15" customHeight="1" x14ac:dyDescent="0.2">
      <c r="A392" s="46" t="s">
        <v>410</v>
      </c>
      <c r="B392" s="37" t="s">
        <v>28</v>
      </c>
      <c r="C392" s="43" t="s">
        <v>30</v>
      </c>
      <c r="D392" s="189">
        <v>3</v>
      </c>
      <c r="E392" s="189">
        <v>3</v>
      </c>
      <c r="F392" s="189"/>
      <c r="G392" s="189">
        <v>0</v>
      </c>
      <c r="H392" s="42">
        <f t="shared" si="50"/>
        <v>0</v>
      </c>
      <c r="I392" s="244">
        <v>219</v>
      </c>
      <c r="J392" s="189">
        <v>197</v>
      </c>
      <c r="K392" s="189">
        <v>16</v>
      </c>
      <c r="L392" s="3">
        <f t="shared" si="44"/>
        <v>8.1218274111675121E-2</v>
      </c>
      <c r="M392" s="189">
        <v>0</v>
      </c>
      <c r="N392" s="189">
        <v>14</v>
      </c>
      <c r="O392" s="51">
        <f t="shared" si="45"/>
        <v>6.3926940639269403E-2</v>
      </c>
      <c r="P392" s="4">
        <f t="shared" si="46"/>
        <v>222</v>
      </c>
      <c r="Q392" s="5">
        <f t="shared" si="47"/>
        <v>200</v>
      </c>
      <c r="R392" s="5">
        <f t="shared" si="48"/>
        <v>14</v>
      </c>
      <c r="S392" s="6">
        <f t="shared" si="49"/>
        <v>6.3063063063063057E-2</v>
      </c>
    </row>
    <row r="393" spans="1:19" ht="15" customHeight="1" x14ac:dyDescent="0.2">
      <c r="A393" s="46" t="s">
        <v>410</v>
      </c>
      <c r="B393" s="37" t="s">
        <v>28</v>
      </c>
      <c r="C393" s="43" t="s">
        <v>31</v>
      </c>
      <c r="D393" s="189">
        <v>3</v>
      </c>
      <c r="E393" s="189">
        <v>0</v>
      </c>
      <c r="F393" s="189"/>
      <c r="G393" s="189">
        <v>5</v>
      </c>
      <c r="H393" s="42">
        <f t="shared" si="50"/>
        <v>1.6666666666666667</v>
      </c>
      <c r="I393" s="244">
        <v>224</v>
      </c>
      <c r="J393" s="189">
        <v>169</v>
      </c>
      <c r="K393" s="189">
        <v>15</v>
      </c>
      <c r="L393" s="3">
        <f t="shared" si="44"/>
        <v>8.8757396449704137E-2</v>
      </c>
      <c r="M393" s="189">
        <v>0</v>
      </c>
      <c r="N393" s="189">
        <v>51</v>
      </c>
      <c r="O393" s="51">
        <f t="shared" si="45"/>
        <v>0.22767857142857142</v>
      </c>
      <c r="P393" s="4">
        <f t="shared" si="46"/>
        <v>227</v>
      </c>
      <c r="Q393" s="5">
        <f t="shared" si="47"/>
        <v>169</v>
      </c>
      <c r="R393" s="5">
        <f t="shared" si="48"/>
        <v>56</v>
      </c>
      <c r="S393" s="6">
        <f t="shared" si="49"/>
        <v>0.24669603524229075</v>
      </c>
    </row>
    <row r="394" spans="1:19" ht="15" customHeight="1" x14ac:dyDescent="0.2">
      <c r="A394" s="46" t="s">
        <v>410</v>
      </c>
      <c r="B394" s="37" t="s">
        <v>32</v>
      </c>
      <c r="C394" s="43" t="s">
        <v>33</v>
      </c>
      <c r="D394" s="189"/>
      <c r="E394" s="189"/>
      <c r="F394" s="189"/>
      <c r="G394" s="189"/>
      <c r="H394" s="42" t="str">
        <f t="shared" si="50"/>
        <v/>
      </c>
      <c r="I394" s="244">
        <v>270</v>
      </c>
      <c r="J394" s="189">
        <v>245</v>
      </c>
      <c r="K394" s="189">
        <v>5</v>
      </c>
      <c r="L394" s="3">
        <f t="shared" si="44"/>
        <v>2.0408163265306121E-2</v>
      </c>
      <c r="M394" s="189">
        <v>0</v>
      </c>
      <c r="N394" s="189">
        <v>15</v>
      </c>
      <c r="O394" s="51">
        <f t="shared" si="45"/>
        <v>5.5555555555555552E-2</v>
      </c>
      <c r="P394" s="4">
        <f t="shared" si="46"/>
        <v>270</v>
      </c>
      <c r="Q394" s="5">
        <f t="shared" si="47"/>
        <v>245</v>
      </c>
      <c r="R394" s="5">
        <f t="shared" si="48"/>
        <v>15</v>
      </c>
      <c r="S394" s="6">
        <f t="shared" si="49"/>
        <v>5.5555555555555552E-2</v>
      </c>
    </row>
    <row r="395" spans="1:19" ht="15" customHeight="1" x14ac:dyDescent="0.2">
      <c r="A395" s="46" t="s">
        <v>410</v>
      </c>
      <c r="B395" s="37" t="s">
        <v>322</v>
      </c>
      <c r="C395" s="43" t="s">
        <v>323</v>
      </c>
      <c r="D395" s="189"/>
      <c r="E395" s="189"/>
      <c r="F395" s="189"/>
      <c r="G395" s="189"/>
      <c r="H395" s="42" t="str">
        <f t="shared" si="50"/>
        <v/>
      </c>
      <c r="I395" s="244">
        <v>11769</v>
      </c>
      <c r="J395" s="189">
        <v>9690</v>
      </c>
      <c r="K395" s="189">
        <v>2993</v>
      </c>
      <c r="L395" s="3">
        <f t="shared" si="44"/>
        <v>0.30887512899896802</v>
      </c>
      <c r="M395" s="189">
        <v>0</v>
      </c>
      <c r="N395" s="189">
        <v>1713</v>
      </c>
      <c r="O395" s="51">
        <f t="shared" si="45"/>
        <v>0.14555187356614835</v>
      </c>
      <c r="P395" s="4">
        <f t="shared" si="46"/>
        <v>11769</v>
      </c>
      <c r="Q395" s="5">
        <f t="shared" si="47"/>
        <v>9690</v>
      </c>
      <c r="R395" s="5">
        <f t="shared" si="48"/>
        <v>1713</v>
      </c>
      <c r="S395" s="6">
        <f t="shared" si="49"/>
        <v>0.14555187356614835</v>
      </c>
    </row>
    <row r="396" spans="1:19" ht="15" customHeight="1" x14ac:dyDescent="0.2">
      <c r="A396" s="46" t="s">
        <v>410</v>
      </c>
      <c r="B396" s="37" t="s">
        <v>324</v>
      </c>
      <c r="C396" s="43" t="s">
        <v>325</v>
      </c>
      <c r="D396" s="189"/>
      <c r="E396" s="189"/>
      <c r="F396" s="189"/>
      <c r="G396" s="189"/>
      <c r="H396" s="42" t="str">
        <f t="shared" si="50"/>
        <v/>
      </c>
      <c r="I396" s="244">
        <v>57</v>
      </c>
      <c r="J396" s="189">
        <v>53</v>
      </c>
      <c r="K396" s="189">
        <v>0</v>
      </c>
      <c r="L396" s="3">
        <f t="shared" si="44"/>
        <v>0</v>
      </c>
      <c r="M396" s="189">
        <v>0</v>
      </c>
      <c r="N396" s="189">
        <v>2</v>
      </c>
      <c r="O396" s="51">
        <f t="shared" si="45"/>
        <v>3.5087719298245612E-2</v>
      </c>
      <c r="P396" s="4">
        <f t="shared" si="46"/>
        <v>57</v>
      </c>
      <c r="Q396" s="5">
        <f t="shared" si="47"/>
        <v>53</v>
      </c>
      <c r="R396" s="5">
        <f t="shared" si="48"/>
        <v>2</v>
      </c>
      <c r="S396" s="6">
        <f t="shared" si="49"/>
        <v>3.5087719298245612E-2</v>
      </c>
    </row>
    <row r="397" spans="1:19" ht="15" customHeight="1" x14ac:dyDescent="0.2">
      <c r="A397" s="46" t="s">
        <v>410</v>
      </c>
      <c r="B397" s="37" t="s">
        <v>326</v>
      </c>
      <c r="C397" s="43" t="s">
        <v>327</v>
      </c>
      <c r="D397" s="189">
        <v>3</v>
      </c>
      <c r="E397" s="189">
        <v>3</v>
      </c>
      <c r="F397" s="189"/>
      <c r="G397" s="189">
        <v>0</v>
      </c>
      <c r="H397" s="42">
        <f t="shared" si="50"/>
        <v>0</v>
      </c>
      <c r="I397" s="244">
        <v>7724</v>
      </c>
      <c r="J397" s="189">
        <v>6610</v>
      </c>
      <c r="K397" s="189">
        <v>1134</v>
      </c>
      <c r="L397" s="3">
        <f t="shared" si="44"/>
        <v>0.17155824508320727</v>
      </c>
      <c r="M397" s="189">
        <v>0</v>
      </c>
      <c r="N397" s="189">
        <v>1020</v>
      </c>
      <c r="O397" s="51">
        <f t="shared" si="45"/>
        <v>0.1320559295701709</v>
      </c>
      <c r="P397" s="4">
        <f t="shared" si="46"/>
        <v>7727</v>
      </c>
      <c r="Q397" s="5">
        <f t="shared" si="47"/>
        <v>6613</v>
      </c>
      <c r="R397" s="5">
        <f t="shared" si="48"/>
        <v>1020</v>
      </c>
      <c r="S397" s="6">
        <f t="shared" si="49"/>
        <v>0.13200465898796429</v>
      </c>
    </row>
    <row r="398" spans="1:19" ht="15" customHeight="1" x14ac:dyDescent="0.2">
      <c r="A398" s="46" t="s">
        <v>410</v>
      </c>
      <c r="B398" s="37" t="s">
        <v>34</v>
      </c>
      <c r="C398" s="43" t="s">
        <v>328</v>
      </c>
      <c r="D398" s="189">
        <v>7</v>
      </c>
      <c r="E398" s="189">
        <v>3</v>
      </c>
      <c r="F398" s="189"/>
      <c r="G398" s="189">
        <v>4</v>
      </c>
      <c r="H398" s="42">
        <f t="shared" si="50"/>
        <v>0.5714285714285714</v>
      </c>
      <c r="I398" s="244">
        <v>8388</v>
      </c>
      <c r="J398" s="189">
        <v>5650</v>
      </c>
      <c r="K398" s="189">
        <v>1569</v>
      </c>
      <c r="L398" s="3">
        <f t="shared" si="44"/>
        <v>0.27769911504424777</v>
      </c>
      <c r="M398" s="189">
        <v>6</v>
      </c>
      <c r="N398" s="189">
        <v>2370</v>
      </c>
      <c r="O398" s="51">
        <f t="shared" si="45"/>
        <v>0.2825464949928469</v>
      </c>
      <c r="P398" s="4">
        <f t="shared" si="46"/>
        <v>8395</v>
      </c>
      <c r="Q398" s="5">
        <f t="shared" si="47"/>
        <v>5659</v>
      </c>
      <c r="R398" s="5">
        <f t="shared" si="48"/>
        <v>2374</v>
      </c>
      <c r="S398" s="6">
        <f t="shared" si="49"/>
        <v>0.2827873734365694</v>
      </c>
    </row>
    <row r="399" spans="1:19" ht="15" customHeight="1" x14ac:dyDescent="0.2">
      <c r="A399" s="46" t="s">
        <v>410</v>
      </c>
      <c r="B399" s="37" t="s">
        <v>34</v>
      </c>
      <c r="C399" s="43" t="s">
        <v>577</v>
      </c>
      <c r="D399" s="189"/>
      <c r="E399" s="189"/>
      <c r="F399" s="189"/>
      <c r="G399" s="189"/>
      <c r="H399" s="42" t="str">
        <f t="shared" si="50"/>
        <v/>
      </c>
      <c r="I399" s="244">
        <v>11</v>
      </c>
      <c r="J399" s="189">
        <v>9</v>
      </c>
      <c r="K399" s="189">
        <v>2</v>
      </c>
      <c r="L399" s="3">
        <f t="shared" si="44"/>
        <v>0.22222222222222221</v>
      </c>
      <c r="M399" s="189">
        <v>0</v>
      </c>
      <c r="N399" s="189">
        <v>1</v>
      </c>
      <c r="O399" s="51">
        <f t="shared" si="45"/>
        <v>9.0909090909090912E-2</v>
      </c>
      <c r="P399" s="4">
        <f t="shared" si="46"/>
        <v>11</v>
      </c>
      <c r="Q399" s="5">
        <f t="shared" si="47"/>
        <v>9</v>
      </c>
      <c r="R399" s="5">
        <f t="shared" si="48"/>
        <v>1</v>
      </c>
      <c r="S399" s="6">
        <f t="shared" si="49"/>
        <v>9.0909090909090912E-2</v>
      </c>
    </row>
    <row r="400" spans="1:19" ht="15" customHeight="1" x14ac:dyDescent="0.2">
      <c r="A400" s="46" t="s">
        <v>410</v>
      </c>
      <c r="B400" s="37" t="s">
        <v>34</v>
      </c>
      <c r="C400" s="43" t="s">
        <v>268</v>
      </c>
      <c r="D400" s="189">
        <v>14</v>
      </c>
      <c r="E400" s="189">
        <v>7</v>
      </c>
      <c r="F400" s="189"/>
      <c r="G400" s="189">
        <v>6</v>
      </c>
      <c r="H400" s="42">
        <f t="shared" si="50"/>
        <v>0.42857142857142855</v>
      </c>
      <c r="I400" s="244">
        <v>12576</v>
      </c>
      <c r="J400" s="189">
        <v>9212</v>
      </c>
      <c r="K400" s="189">
        <v>1631</v>
      </c>
      <c r="L400" s="3">
        <f t="shared" si="44"/>
        <v>0.17705167173252279</v>
      </c>
      <c r="M400" s="189">
        <v>0</v>
      </c>
      <c r="N400" s="189">
        <v>3133</v>
      </c>
      <c r="O400" s="51">
        <f t="shared" si="45"/>
        <v>0.24912531806615776</v>
      </c>
      <c r="P400" s="4">
        <f t="shared" si="46"/>
        <v>12590</v>
      </c>
      <c r="Q400" s="5">
        <f t="shared" si="47"/>
        <v>9219</v>
      </c>
      <c r="R400" s="5">
        <f t="shared" si="48"/>
        <v>3139</v>
      </c>
      <c r="S400" s="6">
        <f t="shared" si="49"/>
        <v>0.24932486100079429</v>
      </c>
    </row>
    <row r="401" spans="1:19" ht="15" customHeight="1" x14ac:dyDescent="0.2">
      <c r="A401" s="46" t="s">
        <v>410</v>
      </c>
      <c r="B401" s="37" t="s">
        <v>35</v>
      </c>
      <c r="C401" s="43" t="s">
        <v>269</v>
      </c>
      <c r="D401" s="189">
        <v>5</v>
      </c>
      <c r="E401" s="189">
        <v>5</v>
      </c>
      <c r="F401" s="189"/>
      <c r="G401" s="189">
        <v>0</v>
      </c>
      <c r="H401" s="42">
        <f t="shared" si="50"/>
        <v>0</v>
      </c>
      <c r="I401" s="244">
        <v>6565</v>
      </c>
      <c r="J401" s="189">
        <v>5528</v>
      </c>
      <c r="K401" s="189">
        <v>288</v>
      </c>
      <c r="L401" s="3">
        <f t="shared" si="44"/>
        <v>5.2098408104196817E-2</v>
      </c>
      <c r="M401" s="189">
        <v>1</v>
      </c>
      <c r="N401" s="189">
        <v>739</v>
      </c>
      <c r="O401" s="51">
        <f t="shared" si="45"/>
        <v>0.11256664127951256</v>
      </c>
      <c r="P401" s="4">
        <f t="shared" si="46"/>
        <v>6570</v>
      </c>
      <c r="Q401" s="5">
        <f t="shared" si="47"/>
        <v>5534</v>
      </c>
      <c r="R401" s="5">
        <f t="shared" si="48"/>
        <v>739</v>
      </c>
      <c r="S401" s="6">
        <f t="shared" si="49"/>
        <v>0.11248097412480974</v>
      </c>
    </row>
    <row r="402" spans="1:19" ht="15" customHeight="1" x14ac:dyDescent="0.2">
      <c r="A402" s="46" t="s">
        <v>410</v>
      </c>
      <c r="B402" s="37" t="s">
        <v>35</v>
      </c>
      <c r="C402" s="43" t="s">
        <v>36</v>
      </c>
      <c r="D402" s="189"/>
      <c r="E402" s="189"/>
      <c r="F402" s="189"/>
      <c r="G402" s="189"/>
      <c r="H402" s="42" t="str">
        <f t="shared" si="50"/>
        <v/>
      </c>
      <c r="I402" s="244">
        <v>12</v>
      </c>
      <c r="J402" s="189">
        <v>11</v>
      </c>
      <c r="K402" s="189">
        <v>0</v>
      </c>
      <c r="L402" s="3">
        <f t="shared" si="44"/>
        <v>0</v>
      </c>
      <c r="M402" s="189">
        <v>0</v>
      </c>
      <c r="N402" s="189">
        <v>0</v>
      </c>
      <c r="O402" s="51">
        <f t="shared" si="45"/>
        <v>0</v>
      </c>
      <c r="P402" s="4">
        <f t="shared" si="46"/>
        <v>12</v>
      </c>
      <c r="Q402" s="5">
        <f t="shared" si="47"/>
        <v>11</v>
      </c>
      <c r="R402" s="5" t="str">
        <f t="shared" si="48"/>
        <v/>
      </c>
      <c r="S402" s="6" t="str">
        <f t="shared" si="49"/>
        <v/>
      </c>
    </row>
    <row r="403" spans="1:19" ht="15" customHeight="1" x14ac:dyDescent="0.2">
      <c r="A403" s="46" t="s">
        <v>410</v>
      </c>
      <c r="B403" s="37" t="s">
        <v>35</v>
      </c>
      <c r="C403" s="43" t="s">
        <v>37</v>
      </c>
      <c r="D403" s="189"/>
      <c r="E403" s="189"/>
      <c r="F403" s="189"/>
      <c r="G403" s="189"/>
      <c r="H403" s="42" t="str">
        <f t="shared" si="50"/>
        <v/>
      </c>
      <c r="I403" s="244">
        <v>1289</v>
      </c>
      <c r="J403" s="189">
        <v>1263</v>
      </c>
      <c r="K403" s="189">
        <v>132</v>
      </c>
      <c r="L403" s="3">
        <f t="shared" si="44"/>
        <v>0.10451306413301663</v>
      </c>
      <c r="M403" s="189">
        <v>0</v>
      </c>
      <c r="N403" s="189">
        <v>21</v>
      </c>
      <c r="O403" s="51">
        <f t="shared" si="45"/>
        <v>1.6291698991466253E-2</v>
      </c>
      <c r="P403" s="4">
        <f t="shared" si="46"/>
        <v>1289</v>
      </c>
      <c r="Q403" s="5">
        <f t="shared" si="47"/>
        <v>1263</v>
      </c>
      <c r="R403" s="5">
        <f t="shared" si="48"/>
        <v>21</v>
      </c>
      <c r="S403" s="6">
        <f t="shared" si="49"/>
        <v>1.6291698991466253E-2</v>
      </c>
    </row>
    <row r="404" spans="1:19" ht="15" customHeight="1" x14ac:dyDescent="0.2">
      <c r="A404" s="46" t="s">
        <v>410</v>
      </c>
      <c r="B404" s="37" t="s">
        <v>35</v>
      </c>
      <c r="C404" s="43" t="s">
        <v>38</v>
      </c>
      <c r="D404" s="189"/>
      <c r="E404" s="189"/>
      <c r="F404" s="189"/>
      <c r="G404" s="189"/>
      <c r="H404" s="42" t="str">
        <f t="shared" si="50"/>
        <v/>
      </c>
      <c r="I404" s="244">
        <v>1153</v>
      </c>
      <c r="J404" s="189">
        <v>1142</v>
      </c>
      <c r="K404" s="189">
        <v>100</v>
      </c>
      <c r="L404" s="3">
        <f t="shared" si="44"/>
        <v>8.7565674255691769E-2</v>
      </c>
      <c r="M404" s="189">
        <v>0</v>
      </c>
      <c r="N404" s="189">
        <v>4</v>
      </c>
      <c r="O404" s="51">
        <f t="shared" si="45"/>
        <v>3.469210754553339E-3</v>
      </c>
      <c r="P404" s="4">
        <f t="shared" si="46"/>
        <v>1153</v>
      </c>
      <c r="Q404" s="5">
        <f t="shared" si="47"/>
        <v>1142</v>
      </c>
      <c r="R404" s="5">
        <f t="shared" si="48"/>
        <v>4</v>
      </c>
      <c r="S404" s="6">
        <f t="shared" si="49"/>
        <v>3.469210754553339E-3</v>
      </c>
    </row>
    <row r="405" spans="1:19" ht="26.25" customHeight="1" x14ac:dyDescent="0.2">
      <c r="A405" s="46" t="s">
        <v>410</v>
      </c>
      <c r="B405" s="37" t="s">
        <v>329</v>
      </c>
      <c r="C405" s="43" t="s">
        <v>330</v>
      </c>
      <c r="D405" s="189">
        <v>13</v>
      </c>
      <c r="E405" s="189">
        <v>7</v>
      </c>
      <c r="F405" s="189"/>
      <c r="G405" s="189">
        <v>4</v>
      </c>
      <c r="H405" s="42">
        <f t="shared" si="50"/>
        <v>0.30769230769230771</v>
      </c>
      <c r="I405" s="244">
        <v>4101</v>
      </c>
      <c r="J405" s="189">
        <v>2562</v>
      </c>
      <c r="K405" s="189">
        <v>549</v>
      </c>
      <c r="L405" s="3">
        <f t="shared" si="44"/>
        <v>0.21428571428571427</v>
      </c>
      <c r="M405" s="189">
        <v>5</v>
      </c>
      <c r="N405" s="189">
        <v>1469</v>
      </c>
      <c r="O405" s="51">
        <f t="shared" si="45"/>
        <v>0.35820531577663983</v>
      </c>
      <c r="P405" s="4">
        <f t="shared" si="46"/>
        <v>4114</v>
      </c>
      <c r="Q405" s="5">
        <f t="shared" si="47"/>
        <v>2574</v>
      </c>
      <c r="R405" s="5">
        <f t="shared" si="48"/>
        <v>1473</v>
      </c>
      <c r="S405" s="6">
        <f t="shared" si="49"/>
        <v>0.35804569761789012</v>
      </c>
    </row>
    <row r="406" spans="1:19" ht="15" customHeight="1" x14ac:dyDescent="0.2">
      <c r="A406" s="46" t="s">
        <v>410</v>
      </c>
      <c r="B406" s="37" t="s">
        <v>331</v>
      </c>
      <c r="C406" s="43" t="s">
        <v>332</v>
      </c>
      <c r="D406" s="189">
        <v>3</v>
      </c>
      <c r="E406" s="189">
        <v>0</v>
      </c>
      <c r="F406" s="189"/>
      <c r="G406" s="189">
        <v>3</v>
      </c>
      <c r="H406" s="42">
        <f t="shared" si="50"/>
        <v>1</v>
      </c>
      <c r="I406" s="244">
        <v>7419</v>
      </c>
      <c r="J406" s="189">
        <v>5128</v>
      </c>
      <c r="K406" s="189">
        <v>2699</v>
      </c>
      <c r="L406" s="3">
        <f t="shared" si="44"/>
        <v>0.52632605304212166</v>
      </c>
      <c r="M406" s="189">
        <v>0</v>
      </c>
      <c r="N406" s="189">
        <v>2209</v>
      </c>
      <c r="O406" s="51">
        <f t="shared" si="45"/>
        <v>0.29774902277935034</v>
      </c>
      <c r="P406" s="4">
        <f t="shared" si="46"/>
        <v>7422</v>
      </c>
      <c r="Q406" s="5">
        <f t="shared" si="47"/>
        <v>5128</v>
      </c>
      <c r="R406" s="5">
        <f t="shared" si="48"/>
        <v>2212</v>
      </c>
      <c r="S406" s="6">
        <f t="shared" si="49"/>
        <v>0.29803287523578548</v>
      </c>
    </row>
    <row r="407" spans="1:19" ht="26.25" customHeight="1" x14ac:dyDescent="0.2">
      <c r="A407" s="46" t="s">
        <v>410</v>
      </c>
      <c r="B407" s="37" t="s">
        <v>40</v>
      </c>
      <c r="C407" s="43" t="s">
        <v>41</v>
      </c>
      <c r="D407" s="189">
        <v>11</v>
      </c>
      <c r="E407" s="189">
        <v>11</v>
      </c>
      <c r="F407" s="189"/>
      <c r="G407" s="189">
        <v>0</v>
      </c>
      <c r="H407" s="42">
        <f t="shared" si="50"/>
        <v>0</v>
      </c>
      <c r="I407" s="244">
        <v>192</v>
      </c>
      <c r="J407" s="189">
        <v>149</v>
      </c>
      <c r="K407" s="189">
        <v>11</v>
      </c>
      <c r="L407" s="3">
        <f t="shared" si="44"/>
        <v>7.3825503355704702E-2</v>
      </c>
      <c r="M407" s="189">
        <v>0</v>
      </c>
      <c r="N407" s="189">
        <v>36</v>
      </c>
      <c r="O407" s="51">
        <f t="shared" si="45"/>
        <v>0.1875</v>
      </c>
      <c r="P407" s="4">
        <f t="shared" si="46"/>
        <v>203</v>
      </c>
      <c r="Q407" s="5">
        <f t="shared" si="47"/>
        <v>160</v>
      </c>
      <c r="R407" s="5">
        <f t="shared" si="48"/>
        <v>36</v>
      </c>
      <c r="S407" s="6">
        <f t="shared" si="49"/>
        <v>0.17733990147783252</v>
      </c>
    </row>
    <row r="408" spans="1:19" ht="15" customHeight="1" x14ac:dyDescent="0.2">
      <c r="A408" s="46" t="s">
        <v>410</v>
      </c>
      <c r="B408" s="37" t="s">
        <v>42</v>
      </c>
      <c r="C408" s="43" t="s">
        <v>43</v>
      </c>
      <c r="D408" s="189">
        <v>5</v>
      </c>
      <c r="E408" s="189">
        <v>4</v>
      </c>
      <c r="F408" s="189"/>
      <c r="G408" s="189">
        <v>1</v>
      </c>
      <c r="H408" s="42">
        <f t="shared" si="50"/>
        <v>0.2</v>
      </c>
      <c r="I408" s="244">
        <v>241836</v>
      </c>
      <c r="J408" s="189">
        <v>226142</v>
      </c>
      <c r="K408" s="189">
        <v>39297</v>
      </c>
      <c r="L408" s="3">
        <f t="shared" si="44"/>
        <v>0.17377134720662238</v>
      </c>
      <c r="M408" s="189">
        <v>2</v>
      </c>
      <c r="N408" s="189">
        <v>14391</v>
      </c>
      <c r="O408" s="51">
        <f t="shared" si="45"/>
        <v>5.9507269389172827E-2</v>
      </c>
      <c r="P408" s="4">
        <f t="shared" si="46"/>
        <v>241841</v>
      </c>
      <c r="Q408" s="5">
        <f t="shared" si="47"/>
        <v>226148</v>
      </c>
      <c r="R408" s="5">
        <f t="shared" si="48"/>
        <v>14392</v>
      </c>
      <c r="S408" s="6">
        <f t="shared" si="49"/>
        <v>5.951017403996841E-2</v>
      </c>
    </row>
    <row r="409" spans="1:19" ht="15" customHeight="1" x14ac:dyDescent="0.2">
      <c r="A409" s="46" t="s">
        <v>410</v>
      </c>
      <c r="B409" s="37" t="s">
        <v>42</v>
      </c>
      <c r="C409" s="43" t="s">
        <v>333</v>
      </c>
      <c r="D409" s="189">
        <v>1</v>
      </c>
      <c r="E409" s="189">
        <v>1</v>
      </c>
      <c r="F409" s="189"/>
      <c r="G409" s="189">
        <v>0</v>
      </c>
      <c r="H409" s="42">
        <f t="shared" si="50"/>
        <v>0</v>
      </c>
      <c r="I409" s="244">
        <v>78329</v>
      </c>
      <c r="J409" s="189">
        <v>76503</v>
      </c>
      <c r="K409" s="189">
        <v>4894</v>
      </c>
      <c r="L409" s="3">
        <f t="shared" si="44"/>
        <v>6.3971347528855083E-2</v>
      </c>
      <c r="M409" s="189">
        <v>0</v>
      </c>
      <c r="N409" s="189">
        <v>1373</v>
      </c>
      <c r="O409" s="51">
        <f t="shared" si="45"/>
        <v>1.7528629243319844E-2</v>
      </c>
      <c r="P409" s="4">
        <f t="shared" si="46"/>
        <v>78330</v>
      </c>
      <c r="Q409" s="5">
        <f t="shared" si="47"/>
        <v>76504</v>
      </c>
      <c r="R409" s="5">
        <f t="shared" si="48"/>
        <v>1373</v>
      </c>
      <c r="S409" s="6">
        <f t="shared" si="49"/>
        <v>1.7528405464062299E-2</v>
      </c>
    </row>
    <row r="410" spans="1:19" ht="26.25" customHeight="1" x14ac:dyDescent="0.2">
      <c r="A410" s="46" t="s">
        <v>410</v>
      </c>
      <c r="B410" s="37" t="s">
        <v>42</v>
      </c>
      <c r="C410" s="43" t="s">
        <v>45</v>
      </c>
      <c r="D410" s="189">
        <v>8</v>
      </c>
      <c r="E410" s="189">
        <v>7</v>
      </c>
      <c r="F410" s="189"/>
      <c r="G410" s="189">
        <v>1</v>
      </c>
      <c r="H410" s="42">
        <f t="shared" si="50"/>
        <v>0.125</v>
      </c>
      <c r="I410" s="244">
        <v>130196</v>
      </c>
      <c r="J410" s="189">
        <v>122980</v>
      </c>
      <c r="K410" s="189">
        <v>23744</v>
      </c>
      <c r="L410" s="3">
        <f t="shared" si="44"/>
        <v>0.19307204423483493</v>
      </c>
      <c r="M410" s="189">
        <v>1</v>
      </c>
      <c r="N410" s="189">
        <v>6236</v>
      </c>
      <c r="O410" s="51">
        <f t="shared" si="45"/>
        <v>4.7897016805431812E-2</v>
      </c>
      <c r="P410" s="4">
        <f t="shared" si="46"/>
        <v>130204</v>
      </c>
      <c r="Q410" s="5">
        <f t="shared" si="47"/>
        <v>122988</v>
      </c>
      <c r="R410" s="5">
        <f t="shared" si="48"/>
        <v>6237</v>
      </c>
      <c r="S410" s="6">
        <f t="shared" si="49"/>
        <v>4.7901754170378792E-2</v>
      </c>
    </row>
    <row r="411" spans="1:19" ht="15" customHeight="1" x14ac:dyDescent="0.2">
      <c r="A411" s="46" t="s">
        <v>410</v>
      </c>
      <c r="B411" s="37" t="s">
        <v>42</v>
      </c>
      <c r="C411" s="43" t="s">
        <v>46</v>
      </c>
      <c r="D411" s="189">
        <v>19</v>
      </c>
      <c r="E411" s="189">
        <v>17</v>
      </c>
      <c r="F411" s="189"/>
      <c r="G411" s="189">
        <v>2</v>
      </c>
      <c r="H411" s="42">
        <f t="shared" si="50"/>
        <v>0.10526315789473684</v>
      </c>
      <c r="I411" s="244">
        <v>243836</v>
      </c>
      <c r="J411" s="189">
        <v>224583</v>
      </c>
      <c r="K411" s="189">
        <v>33883</v>
      </c>
      <c r="L411" s="3">
        <f t="shared" si="44"/>
        <v>0.15087072485450814</v>
      </c>
      <c r="M411" s="189">
        <v>2</v>
      </c>
      <c r="N411" s="189">
        <v>18025</v>
      </c>
      <c r="O411" s="51">
        <f t="shared" si="45"/>
        <v>7.3922636526189731E-2</v>
      </c>
      <c r="P411" s="4">
        <f t="shared" si="46"/>
        <v>243855</v>
      </c>
      <c r="Q411" s="5">
        <f t="shared" si="47"/>
        <v>224602</v>
      </c>
      <c r="R411" s="5">
        <f t="shared" si="48"/>
        <v>18027</v>
      </c>
      <c r="S411" s="6">
        <f t="shared" si="49"/>
        <v>7.3925078427754198E-2</v>
      </c>
    </row>
    <row r="412" spans="1:19" ht="15" customHeight="1" x14ac:dyDescent="0.2">
      <c r="A412" s="46" t="s">
        <v>410</v>
      </c>
      <c r="B412" s="37" t="s">
        <v>42</v>
      </c>
      <c r="C412" s="43" t="s">
        <v>527</v>
      </c>
      <c r="D412" s="189">
        <v>4</v>
      </c>
      <c r="E412" s="189">
        <v>4</v>
      </c>
      <c r="F412" s="189"/>
      <c r="G412" s="189">
        <v>0</v>
      </c>
      <c r="H412" s="42">
        <f t="shared" si="50"/>
        <v>0</v>
      </c>
      <c r="I412" s="244">
        <v>63801</v>
      </c>
      <c r="J412" s="189">
        <v>61772</v>
      </c>
      <c r="K412" s="189">
        <v>2532</v>
      </c>
      <c r="L412" s="3">
        <f t="shared" si="44"/>
        <v>4.098944505601243E-2</v>
      </c>
      <c r="M412" s="189">
        <v>0</v>
      </c>
      <c r="N412" s="189">
        <v>1941</v>
      </c>
      <c r="O412" s="51">
        <f t="shared" si="45"/>
        <v>3.0422720647011802E-2</v>
      </c>
      <c r="P412" s="4">
        <f t="shared" si="46"/>
        <v>63805</v>
      </c>
      <c r="Q412" s="5">
        <f t="shared" si="47"/>
        <v>61776</v>
      </c>
      <c r="R412" s="5">
        <f t="shared" si="48"/>
        <v>1941</v>
      </c>
      <c r="S412" s="6">
        <f t="shared" si="49"/>
        <v>3.0420813415876498E-2</v>
      </c>
    </row>
    <row r="413" spans="1:19" ht="15" customHeight="1" x14ac:dyDescent="0.2">
      <c r="A413" s="46" t="s">
        <v>410</v>
      </c>
      <c r="B413" s="37" t="s">
        <v>42</v>
      </c>
      <c r="C413" s="43" t="s">
        <v>334</v>
      </c>
      <c r="D413" s="189">
        <v>1</v>
      </c>
      <c r="E413" s="189">
        <v>1</v>
      </c>
      <c r="F413" s="189"/>
      <c r="G413" s="189">
        <v>0</v>
      </c>
      <c r="H413" s="42">
        <f t="shared" si="50"/>
        <v>0</v>
      </c>
      <c r="I413" s="244">
        <v>58721</v>
      </c>
      <c r="J413" s="189">
        <v>56764</v>
      </c>
      <c r="K413" s="189">
        <v>1871</v>
      </c>
      <c r="L413" s="3">
        <f t="shared" si="44"/>
        <v>3.2961031639771689E-2</v>
      </c>
      <c r="M413" s="189">
        <v>0</v>
      </c>
      <c r="N413" s="189">
        <v>1827</v>
      </c>
      <c r="O413" s="51">
        <f t="shared" si="45"/>
        <v>3.1113230360518385E-2</v>
      </c>
      <c r="P413" s="4">
        <f t="shared" si="46"/>
        <v>58722</v>
      </c>
      <c r="Q413" s="5">
        <f t="shared" si="47"/>
        <v>56765</v>
      </c>
      <c r="R413" s="5">
        <f t="shared" si="48"/>
        <v>1827</v>
      </c>
      <c r="S413" s="6">
        <f t="shared" si="49"/>
        <v>3.1112700521099417E-2</v>
      </c>
    </row>
    <row r="414" spans="1:19" ht="15" customHeight="1" x14ac:dyDescent="0.2">
      <c r="A414" s="46" t="s">
        <v>410</v>
      </c>
      <c r="B414" s="37" t="s">
        <v>47</v>
      </c>
      <c r="C414" s="43" t="s">
        <v>48</v>
      </c>
      <c r="D414" s="189">
        <v>5</v>
      </c>
      <c r="E414" s="189">
        <v>4</v>
      </c>
      <c r="F414" s="189"/>
      <c r="G414" s="189">
        <v>1</v>
      </c>
      <c r="H414" s="42">
        <f t="shared" si="50"/>
        <v>0.2</v>
      </c>
      <c r="I414" s="244">
        <v>167</v>
      </c>
      <c r="J414" s="189">
        <v>152</v>
      </c>
      <c r="K414" s="189">
        <v>63</v>
      </c>
      <c r="L414" s="3">
        <f t="shared" si="44"/>
        <v>0.41447368421052633</v>
      </c>
      <c r="M414" s="189">
        <v>0</v>
      </c>
      <c r="N414" s="189">
        <v>13</v>
      </c>
      <c r="O414" s="51">
        <f t="shared" si="45"/>
        <v>7.7844311377245512E-2</v>
      </c>
      <c r="P414" s="4">
        <f t="shared" si="46"/>
        <v>172</v>
      </c>
      <c r="Q414" s="5">
        <f t="shared" si="47"/>
        <v>156</v>
      </c>
      <c r="R414" s="5">
        <f t="shared" si="48"/>
        <v>14</v>
      </c>
      <c r="S414" s="6">
        <f t="shared" si="49"/>
        <v>8.1395348837209308E-2</v>
      </c>
    </row>
    <row r="415" spans="1:19" ht="15" customHeight="1" x14ac:dyDescent="0.2">
      <c r="A415" s="46" t="s">
        <v>410</v>
      </c>
      <c r="B415" s="37" t="s">
        <v>335</v>
      </c>
      <c r="C415" s="43" t="s">
        <v>336</v>
      </c>
      <c r="D415" s="189"/>
      <c r="E415" s="189"/>
      <c r="F415" s="189"/>
      <c r="G415" s="189"/>
      <c r="H415" s="42" t="str">
        <f t="shared" si="50"/>
        <v/>
      </c>
      <c r="I415" s="244">
        <v>1599</v>
      </c>
      <c r="J415" s="189">
        <v>970</v>
      </c>
      <c r="K415" s="189">
        <v>377</v>
      </c>
      <c r="L415" s="3">
        <f t="shared" si="44"/>
        <v>0.388659793814433</v>
      </c>
      <c r="M415" s="189">
        <v>252</v>
      </c>
      <c r="N415" s="189">
        <v>591</v>
      </c>
      <c r="O415" s="51">
        <f t="shared" si="45"/>
        <v>0.3696060037523452</v>
      </c>
      <c r="P415" s="4">
        <f t="shared" si="46"/>
        <v>1599</v>
      </c>
      <c r="Q415" s="5">
        <f t="shared" si="47"/>
        <v>1222</v>
      </c>
      <c r="R415" s="5">
        <f t="shared" si="48"/>
        <v>591</v>
      </c>
      <c r="S415" s="6">
        <f t="shared" si="49"/>
        <v>0.3696060037523452</v>
      </c>
    </row>
    <row r="416" spans="1:19" ht="15" customHeight="1" x14ac:dyDescent="0.2">
      <c r="A416" s="46" t="s">
        <v>410</v>
      </c>
      <c r="B416" s="37" t="s">
        <v>335</v>
      </c>
      <c r="C416" s="43" t="s">
        <v>337</v>
      </c>
      <c r="D416" s="189"/>
      <c r="E416" s="189"/>
      <c r="F416" s="189"/>
      <c r="G416" s="189"/>
      <c r="H416" s="42" t="str">
        <f t="shared" si="50"/>
        <v/>
      </c>
      <c r="I416" s="244">
        <v>110</v>
      </c>
      <c r="J416" s="189">
        <v>65</v>
      </c>
      <c r="K416" s="189">
        <v>24</v>
      </c>
      <c r="L416" s="3">
        <f t="shared" si="44"/>
        <v>0.36923076923076925</v>
      </c>
      <c r="M416" s="189">
        <v>5</v>
      </c>
      <c r="N416" s="189">
        <v>42</v>
      </c>
      <c r="O416" s="51">
        <f t="shared" si="45"/>
        <v>0.38181818181818183</v>
      </c>
      <c r="P416" s="4">
        <f t="shared" si="46"/>
        <v>110</v>
      </c>
      <c r="Q416" s="5">
        <f t="shared" si="47"/>
        <v>70</v>
      </c>
      <c r="R416" s="5">
        <f t="shared" si="48"/>
        <v>42</v>
      </c>
      <c r="S416" s="6">
        <f t="shared" si="49"/>
        <v>0.38181818181818183</v>
      </c>
    </row>
    <row r="417" spans="1:19" ht="26.25" customHeight="1" x14ac:dyDescent="0.2">
      <c r="A417" s="46" t="s">
        <v>410</v>
      </c>
      <c r="B417" s="37" t="s">
        <v>519</v>
      </c>
      <c r="C417" s="43" t="s">
        <v>338</v>
      </c>
      <c r="D417" s="189">
        <v>11</v>
      </c>
      <c r="E417" s="189">
        <v>10</v>
      </c>
      <c r="F417" s="189"/>
      <c r="G417" s="189">
        <v>0</v>
      </c>
      <c r="H417" s="42">
        <f t="shared" si="50"/>
        <v>0</v>
      </c>
      <c r="I417" s="244">
        <v>8201</v>
      </c>
      <c r="J417" s="189">
        <v>5731</v>
      </c>
      <c r="K417" s="189">
        <v>1156</v>
      </c>
      <c r="L417" s="3">
        <f t="shared" si="44"/>
        <v>0.20170999825510383</v>
      </c>
      <c r="M417" s="189">
        <v>4</v>
      </c>
      <c r="N417" s="189">
        <v>2284</v>
      </c>
      <c r="O417" s="51">
        <f t="shared" si="45"/>
        <v>0.27850262163150835</v>
      </c>
      <c r="P417" s="4">
        <f t="shared" si="46"/>
        <v>8212</v>
      </c>
      <c r="Q417" s="5">
        <f t="shared" si="47"/>
        <v>5745</v>
      </c>
      <c r="R417" s="5">
        <f t="shared" si="48"/>
        <v>2284</v>
      </c>
      <c r="S417" s="6">
        <f t="shared" si="49"/>
        <v>0.27812956648806625</v>
      </c>
    </row>
    <row r="418" spans="1:19" ht="26.25" customHeight="1" x14ac:dyDescent="0.2">
      <c r="A418" s="46" t="s">
        <v>410</v>
      </c>
      <c r="B418" s="37" t="s">
        <v>519</v>
      </c>
      <c r="C418" s="43" t="s">
        <v>339</v>
      </c>
      <c r="D418" s="189">
        <v>12</v>
      </c>
      <c r="E418" s="189">
        <v>10</v>
      </c>
      <c r="F418" s="189"/>
      <c r="G418" s="189">
        <v>1</v>
      </c>
      <c r="H418" s="42">
        <f t="shared" si="50"/>
        <v>8.3333333333333329E-2</v>
      </c>
      <c r="I418" s="244">
        <v>5203</v>
      </c>
      <c r="J418" s="189">
        <v>3418</v>
      </c>
      <c r="K418" s="189">
        <v>831</v>
      </c>
      <c r="L418" s="3">
        <f t="shared" si="44"/>
        <v>0.24312463428905792</v>
      </c>
      <c r="M418" s="189">
        <v>0</v>
      </c>
      <c r="N418" s="189">
        <v>1735</v>
      </c>
      <c r="O418" s="51">
        <f t="shared" si="45"/>
        <v>0.33346146453968867</v>
      </c>
      <c r="P418" s="4">
        <f t="shared" si="46"/>
        <v>5215</v>
      </c>
      <c r="Q418" s="5">
        <f t="shared" si="47"/>
        <v>3428</v>
      </c>
      <c r="R418" s="5">
        <f t="shared" si="48"/>
        <v>1736</v>
      </c>
      <c r="S418" s="6">
        <f t="shared" si="49"/>
        <v>0.33288590604026846</v>
      </c>
    </row>
    <row r="419" spans="1:19" ht="39" customHeight="1" x14ac:dyDescent="0.2">
      <c r="A419" s="46" t="s">
        <v>410</v>
      </c>
      <c r="B419" s="37" t="s">
        <v>520</v>
      </c>
      <c r="C419" s="43" t="s">
        <v>49</v>
      </c>
      <c r="D419" s="189">
        <v>3</v>
      </c>
      <c r="E419" s="189">
        <v>3</v>
      </c>
      <c r="F419" s="189"/>
      <c r="G419" s="189">
        <v>0</v>
      </c>
      <c r="H419" s="42">
        <f t="shared" si="50"/>
        <v>0</v>
      </c>
      <c r="I419" s="244">
        <v>780</v>
      </c>
      <c r="J419" s="189">
        <v>576</v>
      </c>
      <c r="K419" s="189">
        <v>6</v>
      </c>
      <c r="L419" s="3">
        <f t="shared" si="44"/>
        <v>1.0416666666666666E-2</v>
      </c>
      <c r="M419" s="189">
        <v>0</v>
      </c>
      <c r="N419" s="189">
        <v>70</v>
      </c>
      <c r="O419" s="51">
        <f t="shared" si="45"/>
        <v>8.9743589743589744E-2</v>
      </c>
      <c r="P419" s="4">
        <f t="shared" si="46"/>
        <v>783</v>
      </c>
      <c r="Q419" s="5">
        <f t="shared" si="47"/>
        <v>579</v>
      </c>
      <c r="R419" s="5">
        <f t="shared" si="48"/>
        <v>70</v>
      </c>
      <c r="S419" s="6">
        <f t="shared" si="49"/>
        <v>8.9399744572158366E-2</v>
      </c>
    </row>
    <row r="420" spans="1:19" ht="15" customHeight="1" x14ac:dyDescent="0.2">
      <c r="A420" s="46" t="s">
        <v>410</v>
      </c>
      <c r="B420" s="37" t="s">
        <v>52</v>
      </c>
      <c r="C420" s="43" t="s">
        <v>271</v>
      </c>
      <c r="D420" s="189">
        <v>91</v>
      </c>
      <c r="E420" s="189">
        <v>73</v>
      </c>
      <c r="F420" s="189"/>
      <c r="G420" s="189">
        <v>12</v>
      </c>
      <c r="H420" s="42">
        <f t="shared" si="50"/>
        <v>0.13186813186813187</v>
      </c>
      <c r="I420" s="244">
        <v>49650</v>
      </c>
      <c r="J420" s="189">
        <v>34307</v>
      </c>
      <c r="K420" s="189">
        <v>8838</v>
      </c>
      <c r="L420" s="3">
        <f t="shared" si="44"/>
        <v>0.25761506398111172</v>
      </c>
      <c r="M420" s="189">
        <v>12</v>
      </c>
      <c r="N420" s="189">
        <v>15126</v>
      </c>
      <c r="O420" s="51">
        <f t="shared" si="45"/>
        <v>0.30465256797583079</v>
      </c>
      <c r="P420" s="4">
        <f t="shared" si="46"/>
        <v>49741</v>
      </c>
      <c r="Q420" s="5">
        <f t="shared" si="47"/>
        <v>34392</v>
      </c>
      <c r="R420" s="5">
        <f t="shared" si="48"/>
        <v>15138</v>
      </c>
      <c r="S420" s="6">
        <f t="shared" si="49"/>
        <v>0.30433646287770649</v>
      </c>
    </row>
    <row r="421" spans="1:19" ht="15" customHeight="1" x14ac:dyDescent="0.2">
      <c r="A421" s="46" t="s">
        <v>410</v>
      </c>
      <c r="B421" s="37" t="s">
        <v>53</v>
      </c>
      <c r="C421" s="43" t="s">
        <v>54</v>
      </c>
      <c r="D421" s="189"/>
      <c r="E421" s="189"/>
      <c r="F421" s="189"/>
      <c r="G421" s="189"/>
      <c r="H421" s="42" t="str">
        <f t="shared" si="50"/>
        <v/>
      </c>
      <c r="I421" s="244">
        <v>161</v>
      </c>
      <c r="J421" s="189">
        <v>157</v>
      </c>
      <c r="K421" s="189">
        <v>67</v>
      </c>
      <c r="L421" s="3">
        <f t="shared" si="44"/>
        <v>0.42675159235668791</v>
      </c>
      <c r="M421" s="189">
        <v>0</v>
      </c>
      <c r="N421" s="189">
        <v>2</v>
      </c>
      <c r="O421" s="51">
        <f t="shared" si="45"/>
        <v>1.2422360248447204E-2</v>
      </c>
      <c r="P421" s="4">
        <f t="shared" si="46"/>
        <v>161</v>
      </c>
      <c r="Q421" s="5">
        <f t="shared" si="47"/>
        <v>157</v>
      </c>
      <c r="R421" s="5">
        <f t="shared" si="48"/>
        <v>2</v>
      </c>
      <c r="S421" s="6">
        <f t="shared" si="49"/>
        <v>1.2422360248447204E-2</v>
      </c>
    </row>
    <row r="422" spans="1:19" ht="15" customHeight="1" x14ac:dyDescent="0.2">
      <c r="A422" s="46" t="s">
        <v>410</v>
      </c>
      <c r="B422" s="37" t="s">
        <v>55</v>
      </c>
      <c r="C422" s="43" t="s">
        <v>56</v>
      </c>
      <c r="D422" s="189">
        <v>645</v>
      </c>
      <c r="E422" s="189">
        <v>625</v>
      </c>
      <c r="F422" s="189"/>
      <c r="G422" s="189">
        <v>14</v>
      </c>
      <c r="H422" s="42">
        <f t="shared" si="50"/>
        <v>2.1705426356589147E-2</v>
      </c>
      <c r="I422" s="244">
        <v>6276</v>
      </c>
      <c r="J422" s="189">
        <v>5535</v>
      </c>
      <c r="K422" s="189">
        <v>989</v>
      </c>
      <c r="L422" s="3">
        <f t="shared" si="44"/>
        <v>0.17868112014453477</v>
      </c>
      <c r="M422" s="189">
        <v>0</v>
      </c>
      <c r="N422" s="189">
        <v>688</v>
      </c>
      <c r="O422" s="51">
        <f t="shared" si="45"/>
        <v>0.10962396430847673</v>
      </c>
      <c r="P422" s="4">
        <f t="shared" si="46"/>
        <v>6921</v>
      </c>
      <c r="Q422" s="5">
        <f t="shared" si="47"/>
        <v>6160</v>
      </c>
      <c r="R422" s="5">
        <f t="shared" si="48"/>
        <v>702</v>
      </c>
      <c r="S422" s="6">
        <f t="shared" si="49"/>
        <v>0.10143042912873862</v>
      </c>
    </row>
    <row r="423" spans="1:19" ht="15" customHeight="1" x14ac:dyDescent="0.2">
      <c r="A423" s="46" t="s">
        <v>410</v>
      </c>
      <c r="B423" s="37" t="s">
        <v>57</v>
      </c>
      <c r="C423" s="43" t="s">
        <v>58</v>
      </c>
      <c r="D423" s="189"/>
      <c r="E423" s="189"/>
      <c r="F423" s="189"/>
      <c r="G423" s="189"/>
      <c r="H423" s="42" t="str">
        <f t="shared" si="50"/>
        <v/>
      </c>
      <c r="I423" s="244">
        <v>438</v>
      </c>
      <c r="J423" s="189">
        <v>392</v>
      </c>
      <c r="K423" s="189">
        <v>52</v>
      </c>
      <c r="L423" s="3">
        <f t="shared" si="44"/>
        <v>0.1326530612244898</v>
      </c>
      <c r="M423" s="189">
        <v>0</v>
      </c>
      <c r="N423" s="189">
        <v>29</v>
      </c>
      <c r="O423" s="51">
        <f t="shared" si="45"/>
        <v>6.6210045662100453E-2</v>
      </c>
      <c r="P423" s="4">
        <f t="shared" si="46"/>
        <v>438</v>
      </c>
      <c r="Q423" s="5">
        <f t="shared" si="47"/>
        <v>392</v>
      </c>
      <c r="R423" s="5">
        <f t="shared" si="48"/>
        <v>29</v>
      </c>
      <c r="S423" s="6">
        <f t="shared" si="49"/>
        <v>6.6210045662100453E-2</v>
      </c>
    </row>
    <row r="424" spans="1:19" ht="15" customHeight="1" x14ac:dyDescent="0.2">
      <c r="A424" s="46" t="s">
        <v>410</v>
      </c>
      <c r="B424" s="37" t="s">
        <v>61</v>
      </c>
      <c r="C424" s="43" t="s">
        <v>272</v>
      </c>
      <c r="D424" s="189"/>
      <c r="E424" s="189"/>
      <c r="F424" s="189"/>
      <c r="G424" s="189"/>
      <c r="H424" s="42" t="str">
        <f t="shared" si="50"/>
        <v/>
      </c>
      <c r="I424" s="244">
        <v>10</v>
      </c>
      <c r="J424" s="189">
        <v>9</v>
      </c>
      <c r="K424" s="189">
        <v>0</v>
      </c>
      <c r="L424" s="3">
        <f t="shared" si="44"/>
        <v>0</v>
      </c>
      <c r="M424" s="189">
        <v>0</v>
      </c>
      <c r="N424" s="189">
        <v>0</v>
      </c>
      <c r="O424" s="51">
        <f t="shared" si="45"/>
        <v>0</v>
      </c>
      <c r="P424" s="4">
        <f t="shared" si="46"/>
        <v>10</v>
      </c>
      <c r="Q424" s="5">
        <f t="shared" si="47"/>
        <v>9</v>
      </c>
      <c r="R424" s="5" t="str">
        <f t="shared" si="48"/>
        <v/>
      </c>
      <c r="S424" s="6" t="str">
        <f t="shared" si="49"/>
        <v/>
      </c>
    </row>
    <row r="425" spans="1:19" ht="15" customHeight="1" x14ac:dyDescent="0.2">
      <c r="A425" s="46" t="s">
        <v>410</v>
      </c>
      <c r="B425" s="37" t="s">
        <v>340</v>
      </c>
      <c r="C425" s="43" t="s">
        <v>340</v>
      </c>
      <c r="D425" s="189"/>
      <c r="E425" s="189"/>
      <c r="F425" s="189"/>
      <c r="G425" s="189"/>
      <c r="H425" s="42" t="str">
        <f t="shared" si="50"/>
        <v/>
      </c>
      <c r="I425" s="244">
        <v>3241</v>
      </c>
      <c r="J425" s="189">
        <v>2268</v>
      </c>
      <c r="K425" s="189">
        <v>652</v>
      </c>
      <c r="L425" s="3">
        <f t="shared" si="44"/>
        <v>0.2874779541446208</v>
      </c>
      <c r="M425" s="189">
        <v>0</v>
      </c>
      <c r="N425" s="189">
        <v>895</v>
      </c>
      <c r="O425" s="51">
        <f t="shared" si="45"/>
        <v>0.27614933662449859</v>
      </c>
      <c r="P425" s="4">
        <f t="shared" si="46"/>
        <v>3241</v>
      </c>
      <c r="Q425" s="5">
        <f t="shared" si="47"/>
        <v>2268</v>
      </c>
      <c r="R425" s="5">
        <f t="shared" si="48"/>
        <v>895</v>
      </c>
      <c r="S425" s="6">
        <f t="shared" si="49"/>
        <v>0.27614933662449859</v>
      </c>
    </row>
    <row r="426" spans="1:19" ht="26.25" customHeight="1" x14ac:dyDescent="0.2">
      <c r="A426" s="46" t="s">
        <v>410</v>
      </c>
      <c r="B426" s="37" t="s">
        <v>62</v>
      </c>
      <c r="C426" s="43" t="s">
        <v>63</v>
      </c>
      <c r="D426" s="189">
        <v>80</v>
      </c>
      <c r="E426" s="189">
        <v>60</v>
      </c>
      <c r="F426" s="189"/>
      <c r="G426" s="189">
        <v>19</v>
      </c>
      <c r="H426" s="42">
        <f t="shared" si="50"/>
        <v>0.23749999999999999</v>
      </c>
      <c r="I426" s="244">
        <v>5294</v>
      </c>
      <c r="J426" s="189">
        <v>4079</v>
      </c>
      <c r="K426" s="189">
        <v>624</v>
      </c>
      <c r="L426" s="3">
        <f t="shared" si="44"/>
        <v>0.1529786712429517</v>
      </c>
      <c r="M426" s="189">
        <v>0</v>
      </c>
      <c r="N426" s="189">
        <v>1171</v>
      </c>
      <c r="O426" s="51">
        <f t="shared" si="45"/>
        <v>0.22119380430676236</v>
      </c>
      <c r="P426" s="4">
        <f t="shared" si="46"/>
        <v>5374</v>
      </c>
      <c r="Q426" s="5">
        <f t="shared" si="47"/>
        <v>4139</v>
      </c>
      <c r="R426" s="5">
        <f t="shared" si="48"/>
        <v>1190</v>
      </c>
      <c r="S426" s="6">
        <f t="shared" si="49"/>
        <v>0.22143654633420171</v>
      </c>
    </row>
    <row r="427" spans="1:19" ht="15" customHeight="1" x14ac:dyDescent="0.2">
      <c r="A427" s="46" t="s">
        <v>410</v>
      </c>
      <c r="B427" s="37" t="s">
        <v>64</v>
      </c>
      <c r="C427" s="43" t="s">
        <v>273</v>
      </c>
      <c r="D427" s="189">
        <v>2</v>
      </c>
      <c r="E427" s="189">
        <v>2</v>
      </c>
      <c r="F427" s="189"/>
      <c r="G427" s="189">
        <v>0</v>
      </c>
      <c r="H427" s="42">
        <f t="shared" si="50"/>
        <v>0</v>
      </c>
      <c r="I427" s="244">
        <v>4994</v>
      </c>
      <c r="J427" s="189">
        <v>4253</v>
      </c>
      <c r="K427" s="189">
        <v>461</v>
      </c>
      <c r="L427" s="3">
        <f t="shared" si="44"/>
        <v>0.10839407477075005</v>
      </c>
      <c r="M427" s="189">
        <v>0</v>
      </c>
      <c r="N427" s="189">
        <v>663</v>
      </c>
      <c r="O427" s="51">
        <f t="shared" si="45"/>
        <v>0.13275931117340808</v>
      </c>
      <c r="P427" s="4">
        <f t="shared" si="46"/>
        <v>4996</v>
      </c>
      <c r="Q427" s="5">
        <f t="shared" si="47"/>
        <v>4255</v>
      </c>
      <c r="R427" s="5">
        <f t="shared" si="48"/>
        <v>663</v>
      </c>
      <c r="S427" s="6">
        <f t="shared" si="49"/>
        <v>0.13270616493194556</v>
      </c>
    </row>
    <row r="428" spans="1:19" ht="15" customHeight="1" x14ac:dyDescent="0.2">
      <c r="A428" s="46" t="s">
        <v>410</v>
      </c>
      <c r="B428" s="37" t="s">
        <v>65</v>
      </c>
      <c r="C428" s="43" t="s">
        <v>66</v>
      </c>
      <c r="D428" s="189">
        <v>4</v>
      </c>
      <c r="E428" s="189">
        <v>4</v>
      </c>
      <c r="F428" s="189"/>
      <c r="G428" s="189">
        <v>0</v>
      </c>
      <c r="H428" s="42">
        <f t="shared" si="50"/>
        <v>0</v>
      </c>
      <c r="I428" s="244">
        <v>60165</v>
      </c>
      <c r="J428" s="189">
        <v>45733</v>
      </c>
      <c r="K428" s="189">
        <v>13514</v>
      </c>
      <c r="L428" s="3">
        <f t="shared" si="44"/>
        <v>0.29549778059606846</v>
      </c>
      <c r="M428" s="189">
        <v>341</v>
      </c>
      <c r="N428" s="189">
        <v>11941</v>
      </c>
      <c r="O428" s="51">
        <f t="shared" si="45"/>
        <v>0.19847087176930109</v>
      </c>
      <c r="P428" s="4">
        <f t="shared" si="46"/>
        <v>60169</v>
      </c>
      <c r="Q428" s="5">
        <f t="shared" si="47"/>
        <v>46078</v>
      </c>
      <c r="R428" s="5">
        <f t="shared" si="48"/>
        <v>11941</v>
      </c>
      <c r="S428" s="6">
        <f t="shared" si="49"/>
        <v>0.19845767754159119</v>
      </c>
    </row>
    <row r="429" spans="1:19" ht="26.25" customHeight="1" x14ac:dyDescent="0.2">
      <c r="A429" s="46" t="s">
        <v>410</v>
      </c>
      <c r="B429" s="37" t="s">
        <v>242</v>
      </c>
      <c r="C429" s="43" t="s">
        <v>278</v>
      </c>
      <c r="D429" s="189"/>
      <c r="E429" s="189"/>
      <c r="F429" s="189"/>
      <c r="G429" s="189"/>
      <c r="H429" s="42" t="str">
        <f t="shared" si="50"/>
        <v/>
      </c>
      <c r="I429" s="244">
        <v>2277</v>
      </c>
      <c r="J429" s="189">
        <v>1625</v>
      </c>
      <c r="K429" s="189">
        <v>532</v>
      </c>
      <c r="L429" s="3">
        <f t="shared" si="44"/>
        <v>0.32738461538461539</v>
      </c>
      <c r="M429" s="189">
        <v>19</v>
      </c>
      <c r="N429" s="189">
        <v>601</v>
      </c>
      <c r="O429" s="51">
        <f t="shared" si="45"/>
        <v>0.2639437856829161</v>
      </c>
      <c r="P429" s="4">
        <f t="shared" si="46"/>
        <v>2277</v>
      </c>
      <c r="Q429" s="5">
        <f t="shared" si="47"/>
        <v>1644</v>
      </c>
      <c r="R429" s="5">
        <f t="shared" si="48"/>
        <v>601</v>
      </c>
      <c r="S429" s="6">
        <f t="shared" si="49"/>
        <v>0.2639437856829161</v>
      </c>
    </row>
    <row r="430" spans="1:19" ht="15" customHeight="1" x14ac:dyDescent="0.2">
      <c r="A430" s="46" t="s">
        <v>410</v>
      </c>
      <c r="B430" s="37" t="s">
        <v>69</v>
      </c>
      <c r="C430" s="43" t="s">
        <v>70</v>
      </c>
      <c r="D430" s="189">
        <v>4</v>
      </c>
      <c r="E430" s="189">
        <v>2</v>
      </c>
      <c r="F430" s="189"/>
      <c r="G430" s="189">
        <v>1</v>
      </c>
      <c r="H430" s="42">
        <f t="shared" si="50"/>
        <v>0.25</v>
      </c>
      <c r="I430" s="244">
        <v>4615</v>
      </c>
      <c r="J430" s="189">
        <v>3309</v>
      </c>
      <c r="K430" s="189">
        <v>367</v>
      </c>
      <c r="L430" s="3">
        <f t="shared" si="44"/>
        <v>0.11090964037473557</v>
      </c>
      <c r="M430" s="189">
        <v>6</v>
      </c>
      <c r="N430" s="189">
        <v>1178</v>
      </c>
      <c r="O430" s="51">
        <f t="shared" si="45"/>
        <v>0.25525460455037918</v>
      </c>
      <c r="P430" s="4">
        <f t="shared" si="46"/>
        <v>4619</v>
      </c>
      <c r="Q430" s="5">
        <f t="shared" si="47"/>
        <v>3317</v>
      </c>
      <c r="R430" s="5">
        <f t="shared" si="48"/>
        <v>1179</v>
      </c>
      <c r="S430" s="6">
        <f t="shared" si="49"/>
        <v>0.25525005412426932</v>
      </c>
    </row>
    <row r="431" spans="1:19" ht="15" customHeight="1" x14ac:dyDescent="0.2">
      <c r="A431" s="46" t="s">
        <v>410</v>
      </c>
      <c r="B431" s="37" t="s">
        <v>341</v>
      </c>
      <c r="C431" s="43" t="s">
        <v>342</v>
      </c>
      <c r="D431" s="189"/>
      <c r="E431" s="189"/>
      <c r="F431" s="189"/>
      <c r="G431" s="189"/>
      <c r="H431" s="42" t="str">
        <f t="shared" si="50"/>
        <v/>
      </c>
      <c r="I431" s="244">
        <v>3</v>
      </c>
      <c r="J431" s="189">
        <v>2</v>
      </c>
      <c r="K431" s="189">
        <v>0</v>
      </c>
      <c r="L431" s="3">
        <f t="shared" si="44"/>
        <v>0</v>
      </c>
      <c r="M431" s="189">
        <v>0</v>
      </c>
      <c r="N431" s="189">
        <v>1</v>
      </c>
      <c r="O431" s="51">
        <f t="shared" si="45"/>
        <v>0.33333333333333331</v>
      </c>
      <c r="P431" s="4">
        <f t="shared" si="46"/>
        <v>3</v>
      </c>
      <c r="Q431" s="5">
        <f t="shared" si="47"/>
        <v>2</v>
      </c>
      <c r="R431" s="5">
        <f t="shared" si="48"/>
        <v>1</v>
      </c>
      <c r="S431" s="6">
        <f t="shared" si="49"/>
        <v>0.33333333333333331</v>
      </c>
    </row>
    <row r="432" spans="1:19" ht="15" customHeight="1" x14ac:dyDescent="0.2">
      <c r="A432" s="46" t="s">
        <v>410</v>
      </c>
      <c r="B432" s="37" t="s">
        <v>71</v>
      </c>
      <c r="C432" s="43" t="s">
        <v>72</v>
      </c>
      <c r="D432" s="189"/>
      <c r="E432" s="189"/>
      <c r="F432" s="189"/>
      <c r="G432" s="189"/>
      <c r="H432" s="42" t="str">
        <f t="shared" si="50"/>
        <v/>
      </c>
      <c r="I432" s="244">
        <v>1</v>
      </c>
      <c r="J432" s="189">
        <v>1</v>
      </c>
      <c r="K432" s="189">
        <v>0</v>
      </c>
      <c r="L432" s="3">
        <f t="shared" si="44"/>
        <v>0</v>
      </c>
      <c r="M432" s="189">
        <v>0</v>
      </c>
      <c r="N432" s="189">
        <v>0</v>
      </c>
      <c r="O432" s="51">
        <f t="shared" si="45"/>
        <v>0</v>
      </c>
      <c r="P432" s="4">
        <f t="shared" si="46"/>
        <v>1</v>
      </c>
      <c r="Q432" s="5">
        <f t="shared" si="47"/>
        <v>1</v>
      </c>
      <c r="R432" s="5" t="str">
        <f t="shared" si="48"/>
        <v/>
      </c>
      <c r="S432" s="6" t="str">
        <f t="shared" si="49"/>
        <v/>
      </c>
    </row>
    <row r="433" spans="1:19" ht="26.25" customHeight="1" x14ac:dyDescent="0.2">
      <c r="A433" s="46" t="s">
        <v>410</v>
      </c>
      <c r="B433" s="37" t="s">
        <v>75</v>
      </c>
      <c r="C433" s="43" t="s">
        <v>282</v>
      </c>
      <c r="D433" s="189"/>
      <c r="E433" s="189"/>
      <c r="F433" s="189"/>
      <c r="G433" s="189"/>
      <c r="H433" s="42" t="str">
        <f t="shared" si="50"/>
        <v/>
      </c>
      <c r="I433" s="244">
        <v>20640</v>
      </c>
      <c r="J433" s="189">
        <v>15633</v>
      </c>
      <c r="K433" s="189">
        <v>2733</v>
      </c>
      <c r="L433" s="3">
        <f t="shared" si="44"/>
        <v>0.17482249088466706</v>
      </c>
      <c r="M433" s="189">
        <v>0</v>
      </c>
      <c r="N433" s="189">
        <v>4772</v>
      </c>
      <c r="O433" s="51">
        <f t="shared" si="45"/>
        <v>0.2312015503875969</v>
      </c>
      <c r="P433" s="4">
        <f t="shared" si="46"/>
        <v>20640</v>
      </c>
      <c r="Q433" s="5">
        <f t="shared" si="47"/>
        <v>15633</v>
      </c>
      <c r="R433" s="5">
        <f t="shared" si="48"/>
        <v>4772</v>
      </c>
      <c r="S433" s="6">
        <f t="shared" si="49"/>
        <v>0.2312015503875969</v>
      </c>
    </row>
    <row r="434" spans="1:19" ht="15" customHeight="1" x14ac:dyDescent="0.2">
      <c r="A434" s="46" t="s">
        <v>410</v>
      </c>
      <c r="B434" s="37" t="s">
        <v>76</v>
      </c>
      <c r="C434" s="43" t="s">
        <v>77</v>
      </c>
      <c r="D434" s="189"/>
      <c r="E434" s="189"/>
      <c r="F434" s="189"/>
      <c r="G434" s="189"/>
      <c r="H434" s="42" t="str">
        <f t="shared" si="50"/>
        <v/>
      </c>
      <c r="I434" s="244">
        <v>287</v>
      </c>
      <c r="J434" s="189">
        <v>220</v>
      </c>
      <c r="K434" s="189">
        <v>79</v>
      </c>
      <c r="L434" s="3">
        <f t="shared" si="44"/>
        <v>0.35909090909090907</v>
      </c>
      <c r="M434" s="189">
        <v>1</v>
      </c>
      <c r="N434" s="189">
        <v>53</v>
      </c>
      <c r="O434" s="51">
        <f t="shared" si="45"/>
        <v>0.18466898954703834</v>
      </c>
      <c r="P434" s="4">
        <f t="shared" si="46"/>
        <v>287</v>
      </c>
      <c r="Q434" s="5">
        <f t="shared" si="47"/>
        <v>221</v>
      </c>
      <c r="R434" s="5">
        <f t="shared" si="48"/>
        <v>53</v>
      </c>
      <c r="S434" s="6">
        <f t="shared" si="49"/>
        <v>0.18466898954703834</v>
      </c>
    </row>
    <row r="435" spans="1:19" ht="15" customHeight="1" x14ac:dyDescent="0.2">
      <c r="A435" s="46" t="s">
        <v>410</v>
      </c>
      <c r="B435" s="37" t="s">
        <v>78</v>
      </c>
      <c r="C435" s="43" t="s">
        <v>79</v>
      </c>
      <c r="D435" s="189"/>
      <c r="E435" s="189"/>
      <c r="F435" s="189"/>
      <c r="G435" s="189"/>
      <c r="H435" s="42" t="str">
        <f t="shared" si="50"/>
        <v/>
      </c>
      <c r="I435" s="244">
        <v>3</v>
      </c>
      <c r="J435" s="189">
        <v>3</v>
      </c>
      <c r="K435" s="189">
        <v>0</v>
      </c>
      <c r="L435" s="3">
        <f t="shared" si="44"/>
        <v>0</v>
      </c>
      <c r="M435" s="189">
        <v>0</v>
      </c>
      <c r="N435" s="189">
        <v>0</v>
      </c>
      <c r="O435" s="51">
        <f t="shared" si="45"/>
        <v>0</v>
      </c>
      <c r="P435" s="4">
        <f t="shared" si="46"/>
        <v>3</v>
      </c>
      <c r="Q435" s="5">
        <f t="shared" si="47"/>
        <v>3</v>
      </c>
      <c r="R435" s="5" t="str">
        <f t="shared" si="48"/>
        <v/>
      </c>
      <c r="S435" s="6" t="str">
        <f t="shared" si="49"/>
        <v/>
      </c>
    </row>
    <row r="436" spans="1:19" ht="15" customHeight="1" x14ac:dyDescent="0.2">
      <c r="A436" s="46" t="s">
        <v>410</v>
      </c>
      <c r="B436" s="37" t="s">
        <v>78</v>
      </c>
      <c r="C436" s="43" t="s">
        <v>283</v>
      </c>
      <c r="D436" s="189"/>
      <c r="E436" s="189"/>
      <c r="F436" s="189"/>
      <c r="G436" s="189"/>
      <c r="H436" s="42" t="str">
        <f t="shared" si="50"/>
        <v/>
      </c>
      <c r="I436" s="244">
        <v>34</v>
      </c>
      <c r="J436" s="189">
        <v>30</v>
      </c>
      <c r="K436" s="189">
        <v>5</v>
      </c>
      <c r="L436" s="3">
        <f t="shared" si="44"/>
        <v>0.16666666666666666</v>
      </c>
      <c r="M436" s="189">
        <v>0</v>
      </c>
      <c r="N436" s="189">
        <v>0</v>
      </c>
      <c r="O436" s="51">
        <f t="shared" si="45"/>
        <v>0</v>
      </c>
      <c r="P436" s="4">
        <f t="shared" si="46"/>
        <v>34</v>
      </c>
      <c r="Q436" s="5">
        <f t="shared" si="47"/>
        <v>30</v>
      </c>
      <c r="R436" s="5" t="str">
        <f t="shared" si="48"/>
        <v/>
      </c>
      <c r="S436" s="6" t="str">
        <f t="shared" si="49"/>
        <v/>
      </c>
    </row>
    <row r="437" spans="1:19" ht="26.25" customHeight="1" x14ac:dyDescent="0.2">
      <c r="A437" s="46" t="s">
        <v>410</v>
      </c>
      <c r="B437" s="37" t="s">
        <v>81</v>
      </c>
      <c r="C437" s="43" t="s">
        <v>82</v>
      </c>
      <c r="D437" s="189"/>
      <c r="E437" s="189"/>
      <c r="F437" s="189"/>
      <c r="G437" s="189"/>
      <c r="H437" s="42" t="str">
        <f t="shared" si="50"/>
        <v/>
      </c>
      <c r="I437" s="244">
        <v>132</v>
      </c>
      <c r="J437" s="189">
        <v>128</v>
      </c>
      <c r="K437" s="189">
        <v>0</v>
      </c>
      <c r="L437" s="3">
        <f t="shared" si="44"/>
        <v>0</v>
      </c>
      <c r="M437" s="189">
        <v>0</v>
      </c>
      <c r="N437" s="189">
        <v>0</v>
      </c>
      <c r="O437" s="51">
        <f t="shared" si="45"/>
        <v>0</v>
      </c>
      <c r="P437" s="4">
        <f t="shared" si="46"/>
        <v>132</v>
      </c>
      <c r="Q437" s="5">
        <f t="shared" si="47"/>
        <v>128</v>
      </c>
      <c r="R437" s="5" t="str">
        <f t="shared" si="48"/>
        <v/>
      </c>
      <c r="S437" s="6" t="str">
        <f t="shared" si="49"/>
        <v/>
      </c>
    </row>
    <row r="438" spans="1:19" ht="15" customHeight="1" x14ac:dyDescent="0.2">
      <c r="A438" s="46" t="s">
        <v>410</v>
      </c>
      <c r="B438" s="37" t="s">
        <v>83</v>
      </c>
      <c r="C438" s="43" t="s">
        <v>84</v>
      </c>
      <c r="D438" s="189"/>
      <c r="E438" s="189"/>
      <c r="F438" s="189"/>
      <c r="G438" s="189"/>
      <c r="H438" s="42" t="str">
        <f t="shared" si="50"/>
        <v/>
      </c>
      <c r="I438" s="244">
        <v>7</v>
      </c>
      <c r="J438" s="189">
        <v>7</v>
      </c>
      <c r="K438" s="189">
        <v>2</v>
      </c>
      <c r="L438" s="3">
        <f t="shared" si="44"/>
        <v>0.2857142857142857</v>
      </c>
      <c r="M438" s="189">
        <v>0</v>
      </c>
      <c r="N438" s="189">
        <v>0</v>
      </c>
      <c r="O438" s="51">
        <f t="shared" si="45"/>
        <v>0</v>
      </c>
      <c r="P438" s="4">
        <f t="shared" si="46"/>
        <v>7</v>
      </c>
      <c r="Q438" s="5">
        <f t="shared" si="47"/>
        <v>7</v>
      </c>
      <c r="R438" s="5" t="str">
        <f t="shared" si="48"/>
        <v/>
      </c>
      <c r="S438" s="6" t="str">
        <f t="shared" si="49"/>
        <v/>
      </c>
    </row>
    <row r="439" spans="1:19" ht="15" customHeight="1" x14ac:dyDescent="0.2">
      <c r="A439" s="46" t="s">
        <v>410</v>
      </c>
      <c r="B439" s="37" t="s">
        <v>85</v>
      </c>
      <c r="C439" s="43" t="s">
        <v>286</v>
      </c>
      <c r="D439" s="189"/>
      <c r="E439" s="189"/>
      <c r="F439" s="189"/>
      <c r="G439" s="189"/>
      <c r="H439" s="42" t="str">
        <f t="shared" si="50"/>
        <v/>
      </c>
      <c r="I439" s="244">
        <v>6</v>
      </c>
      <c r="J439" s="189">
        <v>4</v>
      </c>
      <c r="K439" s="189">
        <v>0</v>
      </c>
      <c r="L439" s="3">
        <f t="shared" si="44"/>
        <v>0</v>
      </c>
      <c r="M439" s="189">
        <v>0</v>
      </c>
      <c r="N439" s="189">
        <v>0</v>
      </c>
      <c r="O439" s="51">
        <f t="shared" si="45"/>
        <v>0</v>
      </c>
      <c r="P439" s="4">
        <f t="shared" si="46"/>
        <v>6</v>
      </c>
      <c r="Q439" s="5">
        <f t="shared" si="47"/>
        <v>4</v>
      </c>
      <c r="R439" s="5" t="str">
        <f t="shared" si="48"/>
        <v/>
      </c>
      <c r="S439" s="6" t="str">
        <f t="shared" si="49"/>
        <v/>
      </c>
    </row>
    <row r="440" spans="1:19" ht="26.25" customHeight="1" x14ac:dyDescent="0.2">
      <c r="A440" s="46" t="s">
        <v>410</v>
      </c>
      <c r="B440" s="37" t="s">
        <v>86</v>
      </c>
      <c r="C440" s="43" t="s">
        <v>287</v>
      </c>
      <c r="D440" s="189">
        <v>55</v>
      </c>
      <c r="E440" s="189">
        <v>36</v>
      </c>
      <c r="F440" s="189"/>
      <c r="G440" s="189">
        <v>16</v>
      </c>
      <c r="H440" s="42">
        <f t="shared" si="50"/>
        <v>0.29090909090909089</v>
      </c>
      <c r="I440" s="244">
        <v>9855</v>
      </c>
      <c r="J440" s="189">
        <v>5192</v>
      </c>
      <c r="K440" s="189">
        <v>1305</v>
      </c>
      <c r="L440" s="3">
        <f t="shared" si="44"/>
        <v>0.25134822804314327</v>
      </c>
      <c r="M440" s="189">
        <v>0</v>
      </c>
      <c r="N440" s="189">
        <v>4405</v>
      </c>
      <c r="O440" s="51">
        <f t="shared" si="45"/>
        <v>0.44698122780314559</v>
      </c>
      <c r="P440" s="4">
        <f t="shared" si="46"/>
        <v>9910</v>
      </c>
      <c r="Q440" s="5">
        <f t="shared" si="47"/>
        <v>5228</v>
      </c>
      <c r="R440" s="5">
        <f t="shared" si="48"/>
        <v>4421</v>
      </c>
      <c r="S440" s="6">
        <f t="shared" si="49"/>
        <v>0.44611503531786073</v>
      </c>
    </row>
    <row r="441" spans="1:19" ht="15" customHeight="1" x14ac:dyDescent="0.2">
      <c r="A441" s="46" t="s">
        <v>410</v>
      </c>
      <c r="B441" s="37" t="s">
        <v>243</v>
      </c>
      <c r="C441" s="43" t="s">
        <v>289</v>
      </c>
      <c r="D441" s="189">
        <v>9</v>
      </c>
      <c r="E441" s="189">
        <v>8</v>
      </c>
      <c r="F441" s="189"/>
      <c r="G441" s="189">
        <v>1</v>
      </c>
      <c r="H441" s="42">
        <f t="shared" si="50"/>
        <v>0.1111111111111111</v>
      </c>
      <c r="I441" s="244">
        <v>7429</v>
      </c>
      <c r="J441" s="189">
        <v>4627</v>
      </c>
      <c r="K441" s="189">
        <v>649</v>
      </c>
      <c r="L441" s="3">
        <f t="shared" si="44"/>
        <v>0.1402636697644262</v>
      </c>
      <c r="M441" s="189">
        <v>0</v>
      </c>
      <c r="N441" s="189">
        <v>2731</v>
      </c>
      <c r="O441" s="51">
        <f t="shared" si="45"/>
        <v>0.3676134069188316</v>
      </c>
      <c r="P441" s="4">
        <f t="shared" si="46"/>
        <v>7438</v>
      </c>
      <c r="Q441" s="5">
        <f t="shared" si="47"/>
        <v>4635</v>
      </c>
      <c r="R441" s="5">
        <f t="shared" si="48"/>
        <v>2732</v>
      </c>
      <c r="S441" s="6">
        <f t="shared" si="49"/>
        <v>0.36730303845119655</v>
      </c>
    </row>
    <row r="442" spans="1:19" ht="15" customHeight="1" x14ac:dyDescent="0.2">
      <c r="A442" s="46" t="s">
        <v>410</v>
      </c>
      <c r="B442" s="37" t="s">
        <v>89</v>
      </c>
      <c r="C442" s="43" t="s">
        <v>90</v>
      </c>
      <c r="D442" s="189">
        <v>6</v>
      </c>
      <c r="E442" s="189">
        <v>5</v>
      </c>
      <c r="F442" s="189"/>
      <c r="G442" s="189">
        <v>0</v>
      </c>
      <c r="H442" s="42">
        <f t="shared" si="50"/>
        <v>0</v>
      </c>
      <c r="I442" s="244">
        <v>4300</v>
      </c>
      <c r="J442" s="189">
        <v>4151</v>
      </c>
      <c r="K442" s="189">
        <v>1339</v>
      </c>
      <c r="L442" s="3">
        <f t="shared" si="44"/>
        <v>0.32257287400626355</v>
      </c>
      <c r="M442" s="189">
        <v>0</v>
      </c>
      <c r="N442" s="189">
        <v>53</v>
      </c>
      <c r="O442" s="51">
        <f t="shared" si="45"/>
        <v>1.2325581395348837E-2</v>
      </c>
      <c r="P442" s="4">
        <f t="shared" si="46"/>
        <v>4306</v>
      </c>
      <c r="Q442" s="5">
        <f t="shared" si="47"/>
        <v>4156</v>
      </c>
      <c r="R442" s="5">
        <f t="shared" si="48"/>
        <v>53</v>
      </c>
      <c r="S442" s="6">
        <f t="shared" si="49"/>
        <v>1.2308406874129122E-2</v>
      </c>
    </row>
    <row r="443" spans="1:19" ht="15" customHeight="1" x14ac:dyDescent="0.2">
      <c r="A443" s="46" t="s">
        <v>410</v>
      </c>
      <c r="B443" s="37" t="s">
        <v>93</v>
      </c>
      <c r="C443" s="43" t="s">
        <v>98</v>
      </c>
      <c r="D443" s="189">
        <v>21</v>
      </c>
      <c r="E443" s="189">
        <v>19</v>
      </c>
      <c r="F443" s="189"/>
      <c r="G443" s="189">
        <v>1</v>
      </c>
      <c r="H443" s="42">
        <f t="shared" si="50"/>
        <v>4.7619047619047616E-2</v>
      </c>
      <c r="I443" s="244">
        <v>45048</v>
      </c>
      <c r="J443" s="189">
        <v>42308</v>
      </c>
      <c r="K443" s="189">
        <v>4772</v>
      </c>
      <c r="L443" s="3">
        <f t="shared" si="44"/>
        <v>0.11279190696794933</v>
      </c>
      <c r="M443" s="189">
        <v>15</v>
      </c>
      <c r="N443" s="189">
        <v>2362</v>
      </c>
      <c r="O443" s="51">
        <f t="shared" si="45"/>
        <v>5.2432960397797906E-2</v>
      </c>
      <c r="P443" s="4">
        <f t="shared" si="46"/>
        <v>45069</v>
      </c>
      <c r="Q443" s="5">
        <f t="shared" si="47"/>
        <v>42342</v>
      </c>
      <c r="R443" s="5">
        <f t="shared" si="48"/>
        <v>2363</v>
      </c>
      <c r="S443" s="6">
        <f t="shared" si="49"/>
        <v>5.2430717344516188E-2</v>
      </c>
    </row>
    <row r="444" spans="1:19" ht="15" customHeight="1" x14ac:dyDescent="0.2">
      <c r="A444" s="46" t="s">
        <v>410</v>
      </c>
      <c r="B444" s="37" t="s">
        <v>93</v>
      </c>
      <c r="C444" s="43" t="s">
        <v>95</v>
      </c>
      <c r="D444" s="189"/>
      <c r="E444" s="189"/>
      <c r="F444" s="189"/>
      <c r="G444" s="189"/>
      <c r="H444" s="42" t="str">
        <f t="shared" si="50"/>
        <v/>
      </c>
      <c r="I444" s="244">
        <v>18810</v>
      </c>
      <c r="J444" s="189">
        <v>18120</v>
      </c>
      <c r="K444" s="189">
        <v>2286</v>
      </c>
      <c r="L444" s="3">
        <f t="shared" si="44"/>
        <v>0.12615894039735098</v>
      </c>
      <c r="M444" s="189">
        <v>0</v>
      </c>
      <c r="N444" s="189">
        <v>617</v>
      </c>
      <c r="O444" s="51">
        <f t="shared" si="45"/>
        <v>3.2801701222753853E-2</v>
      </c>
      <c r="P444" s="4">
        <f t="shared" si="46"/>
        <v>18810</v>
      </c>
      <c r="Q444" s="5">
        <f t="shared" si="47"/>
        <v>18120</v>
      </c>
      <c r="R444" s="5">
        <f t="shared" si="48"/>
        <v>617</v>
      </c>
      <c r="S444" s="6">
        <f t="shared" si="49"/>
        <v>3.2801701222753853E-2</v>
      </c>
    </row>
    <row r="445" spans="1:19" ht="15" customHeight="1" x14ac:dyDescent="0.2">
      <c r="A445" s="46" t="s">
        <v>410</v>
      </c>
      <c r="B445" s="37" t="s">
        <v>93</v>
      </c>
      <c r="C445" s="43" t="s">
        <v>97</v>
      </c>
      <c r="D445" s="189">
        <v>43</v>
      </c>
      <c r="E445" s="189">
        <v>35</v>
      </c>
      <c r="F445" s="189"/>
      <c r="G445" s="189">
        <v>8</v>
      </c>
      <c r="H445" s="42">
        <f t="shared" si="50"/>
        <v>0.18604651162790697</v>
      </c>
      <c r="I445" s="244">
        <v>69603</v>
      </c>
      <c r="J445" s="189">
        <v>60962</v>
      </c>
      <c r="K445" s="189">
        <v>9912</v>
      </c>
      <c r="L445" s="3">
        <f t="shared" si="44"/>
        <v>0.16259309077786163</v>
      </c>
      <c r="M445" s="189">
        <v>0</v>
      </c>
      <c r="N445" s="189">
        <v>8171</v>
      </c>
      <c r="O445" s="51">
        <f t="shared" si="45"/>
        <v>0.11739436518540868</v>
      </c>
      <c r="P445" s="4">
        <f t="shared" si="46"/>
        <v>69646</v>
      </c>
      <c r="Q445" s="5">
        <f t="shared" si="47"/>
        <v>60997</v>
      </c>
      <c r="R445" s="5">
        <f t="shared" si="48"/>
        <v>8179</v>
      </c>
      <c r="S445" s="6">
        <f t="shared" si="49"/>
        <v>0.11743675157223674</v>
      </c>
    </row>
    <row r="446" spans="1:19" ht="15" customHeight="1" x14ac:dyDescent="0.2">
      <c r="A446" s="46" t="s">
        <v>410</v>
      </c>
      <c r="B446" s="37" t="s">
        <v>93</v>
      </c>
      <c r="C446" s="43" t="s">
        <v>94</v>
      </c>
      <c r="D446" s="189">
        <v>30</v>
      </c>
      <c r="E446" s="189">
        <v>21</v>
      </c>
      <c r="F446" s="189"/>
      <c r="G446" s="189">
        <v>8</v>
      </c>
      <c r="H446" s="42">
        <f t="shared" si="50"/>
        <v>0.26666666666666666</v>
      </c>
      <c r="I446" s="244">
        <v>71222</v>
      </c>
      <c r="J446" s="189">
        <v>59861</v>
      </c>
      <c r="K446" s="189">
        <v>7273</v>
      </c>
      <c r="L446" s="3">
        <f t="shared" si="44"/>
        <v>0.12149813735153105</v>
      </c>
      <c r="M446" s="189">
        <v>1</v>
      </c>
      <c r="N446" s="189">
        <v>10663</v>
      </c>
      <c r="O446" s="51">
        <f t="shared" si="45"/>
        <v>0.14971497570975262</v>
      </c>
      <c r="P446" s="4">
        <f t="shared" si="46"/>
        <v>71252</v>
      </c>
      <c r="Q446" s="5">
        <f t="shared" si="47"/>
        <v>59883</v>
      </c>
      <c r="R446" s="5">
        <f t="shared" si="48"/>
        <v>10671</v>
      </c>
      <c r="S446" s="6">
        <f t="shared" si="49"/>
        <v>0.14976421714478191</v>
      </c>
    </row>
    <row r="447" spans="1:19" ht="15" customHeight="1" x14ac:dyDescent="0.2">
      <c r="A447" s="46" t="s">
        <v>410</v>
      </c>
      <c r="B447" s="37" t="s">
        <v>93</v>
      </c>
      <c r="C447" s="43" t="s">
        <v>343</v>
      </c>
      <c r="D447" s="189">
        <v>13</v>
      </c>
      <c r="E447" s="189">
        <v>12</v>
      </c>
      <c r="F447" s="189"/>
      <c r="G447" s="189">
        <v>1</v>
      </c>
      <c r="H447" s="42">
        <f t="shared" si="50"/>
        <v>7.6923076923076927E-2</v>
      </c>
      <c r="I447" s="244">
        <v>24470</v>
      </c>
      <c r="J447" s="189">
        <v>22319</v>
      </c>
      <c r="K447" s="189">
        <v>1895</v>
      </c>
      <c r="L447" s="3">
        <f t="shared" si="44"/>
        <v>8.4905237689860663E-2</v>
      </c>
      <c r="M447" s="189">
        <v>0</v>
      </c>
      <c r="N447" s="189">
        <v>1901</v>
      </c>
      <c r="O447" s="51">
        <f t="shared" si="45"/>
        <v>7.7686963628933389E-2</v>
      </c>
      <c r="P447" s="4">
        <f t="shared" si="46"/>
        <v>24483</v>
      </c>
      <c r="Q447" s="5">
        <f t="shared" si="47"/>
        <v>22331</v>
      </c>
      <c r="R447" s="5">
        <f t="shared" si="48"/>
        <v>1902</v>
      </c>
      <c r="S447" s="6">
        <f t="shared" si="49"/>
        <v>7.7686558019850513E-2</v>
      </c>
    </row>
    <row r="448" spans="1:19" ht="15" customHeight="1" x14ac:dyDescent="0.2">
      <c r="A448" s="46" t="s">
        <v>410</v>
      </c>
      <c r="B448" s="37" t="s">
        <v>99</v>
      </c>
      <c r="C448" s="43" t="s">
        <v>100</v>
      </c>
      <c r="D448" s="189">
        <v>1</v>
      </c>
      <c r="E448" s="189">
        <v>0</v>
      </c>
      <c r="F448" s="189"/>
      <c r="G448" s="189">
        <v>1</v>
      </c>
      <c r="H448" s="42">
        <f t="shared" si="50"/>
        <v>1</v>
      </c>
      <c r="I448" s="244">
        <v>55959</v>
      </c>
      <c r="J448" s="189">
        <v>54985</v>
      </c>
      <c r="K448" s="189">
        <v>13027</v>
      </c>
      <c r="L448" s="3">
        <f t="shared" si="44"/>
        <v>0.2369191597708466</v>
      </c>
      <c r="M448" s="189">
        <v>0</v>
      </c>
      <c r="N448" s="189">
        <v>777</v>
      </c>
      <c r="O448" s="51">
        <f t="shared" si="45"/>
        <v>1.3885165925052271E-2</v>
      </c>
      <c r="P448" s="4">
        <f t="shared" si="46"/>
        <v>55960</v>
      </c>
      <c r="Q448" s="5">
        <f t="shared" si="47"/>
        <v>54985</v>
      </c>
      <c r="R448" s="5">
        <f t="shared" si="48"/>
        <v>778</v>
      </c>
      <c r="S448" s="6">
        <f t="shared" si="49"/>
        <v>1.3902787705503931E-2</v>
      </c>
    </row>
    <row r="449" spans="1:19" ht="15" customHeight="1" x14ac:dyDescent="0.2">
      <c r="A449" s="46" t="s">
        <v>410</v>
      </c>
      <c r="B449" s="37" t="s">
        <v>517</v>
      </c>
      <c r="C449" s="43" t="s">
        <v>101</v>
      </c>
      <c r="D449" s="189">
        <v>24</v>
      </c>
      <c r="E449" s="189">
        <v>17</v>
      </c>
      <c r="F449" s="189"/>
      <c r="G449" s="189">
        <v>5</v>
      </c>
      <c r="H449" s="42">
        <f t="shared" si="50"/>
        <v>0.20833333333333334</v>
      </c>
      <c r="I449" s="244">
        <v>59967</v>
      </c>
      <c r="J449" s="189">
        <v>41359</v>
      </c>
      <c r="K449" s="189">
        <v>10060</v>
      </c>
      <c r="L449" s="3">
        <f t="shared" si="44"/>
        <v>0.24323605503034407</v>
      </c>
      <c r="M449" s="189">
        <v>96</v>
      </c>
      <c r="N449" s="189">
        <v>19816</v>
      </c>
      <c r="O449" s="51">
        <f t="shared" si="45"/>
        <v>0.33044841329397834</v>
      </c>
      <c r="P449" s="4">
        <f t="shared" si="46"/>
        <v>59991</v>
      </c>
      <c r="Q449" s="5">
        <f t="shared" si="47"/>
        <v>41472</v>
      </c>
      <c r="R449" s="5">
        <f t="shared" si="48"/>
        <v>19821</v>
      </c>
      <c r="S449" s="6">
        <f t="shared" si="49"/>
        <v>0.33039955993399012</v>
      </c>
    </row>
    <row r="450" spans="1:19" ht="15" customHeight="1" x14ac:dyDescent="0.2">
      <c r="A450" s="46" t="s">
        <v>410</v>
      </c>
      <c r="B450" s="37" t="s">
        <v>102</v>
      </c>
      <c r="C450" s="43" t="s">
        <v>544</v>
      </c>
      <c r="D450" s="189">
        <v>4</v>
      </c>
      <c r="E450" s="189">
        <v>3</v>
      </c>
      <c r="F450" s="189"/>
      <c r="G450" s="189">
        <v>0</v>
      </c>
      <c r="H450" s="42">
        <f t="shared" si="50"/>
        <v>0</v>
      </c>
      <c r="I450" s="244">
        <v>6137</v>
      </c>
      <c r="J450" s="189">
        <v>3816</v>
      </c>
      <c r="K450" s="189">
        <v>760</v>
      </c>
      <c r="L450" s="3">
        <f t="shared" ref="L450:L513" si="51">IF(J450&lt;&gt;0,K450/J450,"")</f>
        <v>0.19916142557651992</v>
      </c>
      <c r="M450" s="189">
        <v>97</v>
      </c>
      <c r="N450" s="189">
        <v>2179</v>
      </c>
      <c r="O450" s="51">
        <f t="shared" ref="O450:O513" si="52">IF(I450&lt;&gt;0,N450/I450,"")</f>
        <v>0.35505947531367116</v>
      </c>
      <c r="P450" s="4">
        <f t="shared" ref="P450:P513" si="53">IF(SUM(D450,I450)&gt;0,SUM(D450,I450),"")</f>
        <v>6141</v>
      </c>
      <c r="Q450" s="5">
        <f t="shared" ref="Q450:Q513" si="54">IF(SUM(E450,J450, M450)&gt;0,SUM(E450,J450, M450),"")</f>
        <v>3916</v>
      </c>
      <c r="R450" s="5">
        <f t="shared" ref="R450:R513" si="55">IF(SUM(G450,N450)&gt;0,SUM(G450,N450),"")</f>
        <v>2179</v>
      </c>
      <c r="S450" s="6">
        <f t="shared" ref="S450:S513" si="56">IFERROR(IF(P450&lt;&gt;0,R450/P450,""),"")</f>
        <v>0.35482820387559028</v>
      </c>
    </row>
    <row r="451" spans="1:19" ht="15" customHeight="1" x14ac:dyDescent="0.2">
      <c r="A451" s="46" t="s">
        <v>410</v>
      </c>
      <c r="B451" s="37" t="s">
        <v>102</v>
      </c>
      <c r="C451" s="43" t="s">
        <v>103</v>
      </c>
      <c r="D451" s="189"/>
      <c r="E451" s="189"/>
      <c r="F451" s="189"/>
      <c r="G451" s="189"/>
      <c r="H451" s="42" t="str">
        <f t="shared" si="50"/>
        <v/>
      </c>
      <c r="I451" s="244">
        <v>13302</v>
      </c>
      <c r="J451" s="189">
        <v>4746</v>
      </c>
      <c r="K451" s="189">
        <v>802</v>
      </c>
      <c r="L451" s="3">
        <f t="shared" si="51"/>
        <v>0.16898440792246103</v>
      </c>
      <c r="M451" s="189">
        <v>10</v>
      </c>
      <c r="N451" s="189">
        <v>8369</v>
      </c>
      <c r="O451" s="51">
        <f t="shared" si="52"/>
        <v>0.62915351075026316</v>
      </c>
      <c r="P451" s="4">
        <f t="shared" si="53"/>
        <v>13302</v>
      </c>
      <c r="Q451" s="5">
        <f t="shared" si="54"/>
        <v>4756</v>
      </c>
      <c r="R451" s="5">
        <f t="shared" si="55"/>
        <v>8369</v>
      </c>
      <c r="S451" s="6">
        <f t="shared" si="56"/>
        <v>0.62915351075026316</v>
      </c>
    </row>
    <row r="452" spans="1:19" ht="15" customHeight="1" x14ac:dyDescent="0.2">
      <c r="A452" s="46" t="s">
        <v>410</v>
      </c>
      <c r="B452" s="37" t="s">
        <v>104</v>
      </c>
      <c r="C452" s="43" t="s">
        <v>105</v>
      </c>
      <c r="D452" s="189"/>
      <c r="E452" s="189"/>
      <c r="F452" s="189"/>
      <c r="G452" s="189"/>
      <c r="H452" s="42" t="str">
        <f t="shared" si="50"/>
        <v/>
      </c>
      <c r="I452" s="244">
        <v>2173</v>
      </c>
      <c r="J452" s="189">
        <v>2086</v>
      </c>
      <c r="K452" s="189">
        <v>185</v>
      </c>
      <c r="L452" s="3">
        <f t="shared" si="51"/>
        <v>8.8686481303930975E-2</v>
      </c>
      <c r="M452" s="189">
        <v>4</v>
      </c>
      <c r="N452" s="189">
        <v>43</v>
      </c>
      <c r="O452" s="51">
        <f t="shared" si="52"/>
        <v>1.9788311090658078E-2</v>
      </c>
      <c r="P452" s="4">
        <f t="shared" si="53"/>
        <v>2173</v>
      </c>
      <c r="Q452" s="5">
        <f t="shared" si="54"/>
        <v>2090</v>
      </c>
      <c r="R452" s="5">
        <f t="shared" si="55"/>
        <v>43</v>
      </c>
      <c r="S452" s="6">
        <f t="shared" si="56"/>
        <v>1.9788311090658078E-2</v>
      </c>
    </row>
    <row r="453" spans="1:19" ht="15" customHeight="1" x14ac:dyDescent="0.2">
      <c r="A453" s="46" t="s">
        <v>410</v>
      </c>
      <c r="B453" s="37" t="s">
        <v>106</v>
      </c>
      <c r="C453" s="43" t="s">
        <v>578</v>
      </c>
      <c r="D453" s="189"/>
      <c r="E453" s="189"/>
      <c r="F453" s="189"/>
      <c r="G453" s="189"/>
      <c r="H453" s="42" t="str">
        <f t="shared" si="50"/>
        <v/>
      </c>
      <c r="I453" s="244">
        <v>14</v>
      </c>
      <c r="J453" s="189">
        <v>13</v>
      </c>
      <c r="K453" s="189">
        <v>6</v>
      </c>
      <c r="L453" s="3">
        <f t="shared" si="51"/>
        <v>0.46153846153846156</v>
      </c>
      <c r="M453" s="189">
        <v>0</v>
      </c>
      <c r="N453" s="189">
        <v>2</v>
      </c>
      <c r="O453" s="51">
        <f t="shared" si="52"/>
        <v>0.14285714285714285</v>
      </c>
      <c r="P453" s="4">
        <f t="shared" si="53"/>
        <v>14</v>
      </c>
      <c r="Q453" s="5">
        <f t="shared" si="54"/>
        <v>13</v>
      </c>
      <c r="R453" s="5">
        <f t="shared" si="55"/>
        <v>2</v>
      </c>
      <c r="S453" s="6">
        <f t="shared" si="56"/>
        <v>0.14285714285714285</v>
      </c>
    </row>
    <row r="454" spans="1:19" ht="15" customHeight="1" x14ac:dyDescent="0.2">
      <c r="A454" s="46" t="s">
        <v>410</v>
      </c>
      <c r="B454" s="37" t="s">
        <v>106</v>
      </c>
      <c r="C454" s="43" t="s">
        <v>291</v>
      </c>
      <c r="D454" s="189">
        <v>4</v>
      </c>
      <c r="E454" s="189">
        <v>4</v>
      </c>
      <c r="F454" s="189"/>
      <c r="G454" s="189">
        <v>0</v>
      </c>
      <c r="H454" s="42">
        <f t="shared" ref="H454:H517" si="57">IF(D454&lt;&gt;0,G454/D454,"")</f>
        <v>0</v>
      </c>
      <c r="I454" s="244">
        <v>4159</v>
      </c>
      <c r="J454" s="189">
        <v>3799</v>
      </c>
      <c r="K454" s="189">
        <v>1210</v>
      </c>
      <c r="L454" s="3">
        <f t="shared" si="51"/>
        <v>0.31850486970255332</v>
      </c>
      <c r="M454" s="189">
        <v>28</v>
      </c>
      <c r="N454" s="189">
        <v>309</v>
      </c>
      <c r="O454" s="51">
        <f t="shared" si="52"/>
        <v>7.4296705938927621E-2</v>
      </c>
      <c r="P454" s="4">
        <f t="shared" si="53"/>
        <v>4163</v>
      </c>
      <c r="Q454" s="5">
        <f t="shared" si="54"/>
        <v>3831</v>
      </c>
      <c r="R454" s="5">
        <f t="shared" si="55"/>
        <v>309</v>
      </c>
      <c r="S454" s="6">
        <f t="shared" si="56"/>
        <v>7.422531828008648E-2</v>
      </c>
    </row>
    <row r="455" spans="1:19" ht="15" customHeight="1" x14ac:dyDescent="0.2">
      <c r="A455" s="46" t="s">
        <v>410</v>
      </c>
      <c r="B455" s="37" t="s">
        <v>106</v>
      </c>
      <c r="C455" s="43" t="s">
        <v>107</v>
      </c>
      <c r="D455" s="189">
        <v>4</v>
      </c>
      <c r="E455" s="189">
        <v>4</v>
      </c>
      <c r="F455" s="189"/>
      <c r="G455" s="189">
        <v>0</v>
      </c>
      <c r="H455" s="42">
        <f t="shared" si="57"/>
        <v>0</v>
      </c>
      <c r="I455" s="244">
        <v>613</v>
      </c>
      <c r="J455" s="189">
        <v>577</v>
      </c>
      <c r="K455" s="189">
        <v>80</v>
      </c>
      <c r="L455" s="3">
        <f t="shared" si="51"/>
        <v>0.13864818024263431</v>
      </c>
      <c r="M455" s="189">
        <v>0</v>
      </c>
      <c r="N455" s="189">
        <v>18</v>
      </c>
      <c r="O455" s="51">
        <f t="shared" si="52"/>
        <v>2.936378466557912E-2</v>
      </c>
      <c r="P455" s="4">
        <f t="shared" si="53"/>
        <v>617</v>
      </c>
      <c r="Q455" s="5">
        <f t="shared" si="54"/>
        <v>581</v>
      </c>
      <c r="R455" s="5">
        <f t="shared" si="55"/>
        <v>18</v>
      </c>
      <c r="S455" s="6">
        <f t="shared" si="56"/>
        <v>2.9173419773095625E-2</v>
      </c>
    </row>
    <row r="456" spans="1:19" ht="15" customHeight="1" x14ac:dyDescent="0.2">
      <c r="A456" s="46" t="s">
        <v>410</v>
      </c>
      <c r="B456" s="37" t="s">
        <v>108</v>
      </c>
      <c r="C456" s="43" t="s">
        <v>292</v>
      </c>
      <c r="D456" s="189"/>
      <c r="E456" s="189"/>
      <c r="F456" s="189"/>
      <c r="G456" s="189"/>
      <c r="H456" s="42" t="str">
        <f t="shared" si="57"/>
        <v/>
      </c>
      <c r="I456" s="244">
        <v>38</v>
      </c>
      <c r="J456" s="189">
        <v>38</v>
      </c>
      <c r="K456" s="189">
        <v>6</v>
      </c>
      <c r="L456" s="3">
        <f t="shared" si="51"/>
        <v>0.15789473684210525</v>
      </c>
      <c r="M456" s="189">
        <v>0</v>
      </c>
      <c r="N456" s="189">
        <v>0</v>
      </c>
      <c r="O456" s="51">
        <f t="shared" si="52"/>
        <v>0</v>
      </c>
      <c r="P456" s="4">
        <f t="shared" si="53"/>
        <v>38</v>
      </c>
      <c r="Q456" s="5">
        <f t="shared" si="54"/>
        <v>38</v>
      </c>
      <c r="R456" s="5" t="str">
        <f t="shared" si="55"/>
        <v/>
      </c>
      <c r="S456" s="6" t="str">
        <f t="shared" si="56"/>
        <v/>
      </c>
    </row>
    <row r="457" spans="1:19" ht="15" customHeight="1" x14ac:dyDescent="0.2">
      <c r="A457" s="46" t="s">
        <v>410</v>
      </c>
      <c r="B457" s="37" t="s">
        <v>111</v>
      </c>
      <c r="C457" s="43" t="s">
        <v>112</v>
      </c>
      <c r="D457" s="189"/>
      <c r="E457" s="189"/>
      <c r="F457" s="189"/>
      <c r="G457" s="189"/>
      <c r="H457" s="42" t="str">
        <f t="shared" si="57"/>
        <v/>
      </c>
      <c r="I457" s="244">
        <v>2753</v>
      </c>
      <c r="J457" s="189">
        <v>2592</v>
      </c>
      <c r="K457" s="189">
        <v>682</v>
      </c>
      <c r="L457" s="3">
        <f t="shared" si="51"/>
        <v>0.26311728395061729</v>
      </c>
      <c r="M457" s="189">
        <v>2</v>
      </c>
      <c r="N457" s="189">
        <v>107</v>
      </c>
      <c r="O457" s="51">
        <f t="shared" si="52"/>
        <v>3.8866690882673451E-2</v>
      </c>
      <c r="P457" s="4">
        <f t="shared" si="53"/>
        <v>2753</v>
      </c>
      <c r="Q457" s="5">
        <f t="shared" si="54"/>
        <v>2594</v>
      </c>
      <c r="R457" s="5">
        <f t="shared" si="55"/>
        <v>107</v>
      </c>
      <c r="S457" s="6">
        <f t="shared" si="56"/>
        <v>3.8866690882673451E-2</v>
      </c>
    </row>
    <row r="458" spans="1:19" ht="15" customHeight="1" x14ac:dyDescent="0.2">
      <c r="A458" s="46" t="s">
        <v>410</v>
      </c>
      <c r="B458" s="37" t="s">
        <v>113</v>
      </c>
      <c r="C458" s="43" t="s">
        <v>114</v>
      </c>
      <c r="D458" s="189">
        <v>3</v>
      </c>
      <c r="E458" s="189">
        <v>1</v>
      </c>
      <c r="F458" s="189"/>
      <c r="G458" s="189">
        <v>1</v>
      </c>
      <c r="H458" s="42">
        <f t="shared" si="57"/>
        <v>0.33333333333333331</v>
      </c>
      <c r="I458" s="244">
        <v>5547</v>
      </c>
      <c r="J458" s="189">
        <v>4909</v>
      </c>
      <c r="K458" s="189">
        <v>1692</v>
      </c>
      <c r="L458" s="3">
        <f t="shared" si="51"/>
        <v>0.34467304950091671</v>
      </c>
      <c r="M458" s="189">
        <v>3</v>
      </c>
      <c r="N458" s="189">
        <v>549</v>
      </c>
      <c r="O458" s="51">
        <f t="shared" si="52"/>
        <v>9.8972417522985398E-2</v>
      </c>
      <c r="P458" s="4">
        <f t="shared" si="53"/>
        <v>5550</v>
      </c>
      <c r="Q458" s="5">
        <f t="shared" si="54"/>
        <v>4913</v>
      </c>
      <c r="R458" s="5">
        <f t="shared" si="55"/>
        <v>550</v>
      </c>
      <c r="S458" s="6">
        <f t="shared" si="56"/>
        <v>9.90990990990991E-2</v>
      </c>
    </row>
    <row r="459" spans="1:19" ht="15" customHeight="1" x14ac:dyDescent="0.2">
      <c r="A459" s="46" t="s">
        <v>410</v>
      </c>
      <c r="B459" s="37" t="s">
        <v>115</v>
      </c>
      <c r="C459" s="43" t="s">
        <v>116</v>
      </c>
      <c r="D459" s="189"/>
      <c r="E459" s="189"/>
      <c r="F459" s="189"/>
      <c r="G459" s="189"/>
      <c r="H459" s="42" t="str">
        <f t="shared" si="57"/>
        <v/>
      </c>
      <c r="I459" s="244">
        <v>10514</v>
      </c>
      <c r="J459" s="189">
        <v>9700</v>
      </c>
      <c r="K459" s="189">
        <v>2582</v>
      </c>
      <c r="L459" s="3">
        <f t="shared" si="51"/>
        <v>0.26618556701030927</v>
      </c>
      <c r="M459" s="189">
        <v>0</v>
      </c>
      <c r="N459" s="189">
        <v>602</v>
      </c>
      <c r="O459" s="51">
        <f t="shared" si="52"/>
        <v>5.7256990679094538E-2</v>
      </c>
      <c r="P459" s="4">
        <f t="shared" si="53"/>
        <v>10514</v>
      </c>
      <c r="Q459" s="5">
        <f t="shared" si="54"/>
        <v>9700</v>
      </c>
      <c r="R459" s="5">
        <f t="shared" si="55"/>
        <v>602</v>
      </c>
      <c r="S459" s="6">
        <f t="shared" si="56"/>
        <v>5.7256990679094538E-2</v>
      </c>
    </row>
    <row r="460" spans="1:19" ht="15" customHeight="1" x14ac:dyDescent="0.2">
      <c r="A460" s="46" t="s">
        <v>410</v>
      </c>
      <c r="B460" s="37" t="s">
        <v>115</v>
      </c>
      <c r="C460" s="43" t="s">
        <v>117</v>
      </c>
      <c r="D460" s="189"/>
      <c r="E460" s="189"/>
      <c r="F460" s="189"/>
      <c r="G460" s="189"/>
      <c r="H460" s="42" t="str">
        <f t="shared" si="57"/>
        <v/>
      </c>
      <c r="I460" s="244">
        <v>66</v>
      </c>
      <c r="J460" s="189">
        <v>60</v>
      </c>
      <c r="K460" s="189">
        <v>16</v>
      </c>
      <c r="L460" s="3">
        <f t="shared" si="51"/>
        <v>0.26666666666666666</v>
      </c>
      <c r="M460" s="189">
        <v>0</v>
      </c>
      <c r="N460" s="189">
        <v>0</v>
      </c>
      <c r="O460" s="51">
        <f t="shared" si="52"/>
        <v>0</v>
      </c>
      <c r="P460" s="4">
        <f t="shared" si="53"/>
        <v>66</v>
      </c>
      <c r="Q460" s="5">
        <f t="shared" si="54"/>
        <v>60</v>
      </c>
      <c r="R460" s="5" t="str">
        <f t="shared" si="55"/>
        <v/>
      </c>
      <c r="S460" s="6" t="str">
        <f t="shared" si="56"/>
        <v/>
      </c>
    </row>
    <row r="461" spans="1:19" ht="15" customHeight="1" x14ac:dyDescent="0.2">
      <c r="A461" s="46" t="s">
        <v>410</v>
      </c>
      <c r="B461" s="37" t="s">
        <v>118</v>
      </c>
      <c r="C461" s="43" t="s">
        <v>119</v>
      </c>
      <c r="D461" s="189">
        <v>1</v>
      </c>
      <c r="E461" s="189">
        <v>1</v>
      </c>
      <c r="F461" s="189"/>
      <c r="G461" s="189">
        <v>0</v>
      </c>
      <c r="H461" s="42">
        <f t="shared" si="57"/>
        <v>0</v>
      </c>
      <c r="I461" s="244">
        <v>5059</v>
      </c>
      <c r="J461" s="189">
        <v>4647</v>
      </c>
      <c r="K461" s="189">
        <v>1141</v>
      </c>
      <c r="L461" s="3">
        <f t="shared" si="51"/>
        <v>0.24553475360447602</v>
      </c>
      <c r="M461" s="189">
        <v>2</v>
      </c>
      <c r="N461" s="189">
        <v>310</v>
      </c>
      <c r="O461" s="51">
        <f t="shared" si="52"/>
        <v>6.1276932200039533E-2</v>
      </c>
      <c r="P461" s="4">
        <f t="shared" si="53"/>
        <v>5060</v>
      </c>
      <c r="Q461" s="5">
        <f t="shared" si="54"/>
        <v>4650</v>
      </c>
      <c r="R461" s="5">
        <f t="shared" si="55"/>
        <v>310</v>
      </c>
      <c r="S461" s="6">
        <f t="shared" si="56"/>
        <v>6.1264822134387352E-2</v>
      </c>
    </row>
    <row r="462" spans="1:19" ht="15" customHeight="1" x14ac:dyDescent="0.2">
      <c r="A462" s="46" t="s">
        <v>410</v>
      </c>
      <c r="B462" s="37" t="s">
        <v>123</v>
      </c>
      <c r="C462" s="43" t="s">
        <v>123</v>
      </c>
      <c r="D462" s="189"/>
      <c r="E462" s="189"/>
      <c r="F462" s="189"/>
      <c r="G462" s="189"/>
      <c r="H462" s="42" t="str">
        <f t="shared" si="57"/>
        <v/>
      </c>
      <c r="I462" s="244">
        <v>52724</v>
      </c>
      <c r="J462" s="189">
        <v>50405</v>
      </c>
      <c r="K462" s="189">
        <v>41998</v>
      </c>
      <c r="L462" s="3">
        <f t="shared" si="51"/>
        <v>0.83321099097311779</v>
      </c>
      <c r="M462" s="189">
        <v>441</v>
      </c>
      <c r="N462" s="189">
        <v>1652</v>
      </c>
      <c r="O462" s="51">
        <f t="shared" si="52"/>
        <v>3.1332979288369624E-2</v>
      </c>
      <c r="P462" s="4">
        <f t="shared" si="53"/>
        <v>52724</v>
      </c>
      <c r="Q462" s="5">
        <f t="shared" si="54"/>
        <v>50846</v>
      </c>
      <c r="R462" s="5">
        <f t="shared" si="55"/>
        <v>1652</v>
      </c>
      <c r="S462" s="6">
        <f t="shared" si="56"/>
        <v>3.1332979288369624E-2</v>
      </c>
    </row>
    <row r="463" spans="1:19" ht="15" customHeight="1" x14ac:dyDescent="0.2">
      <c r="A463" s="46" t="s">
        <v>410</v>
      </c>
      <c r="B463" s="37" t="s">
        <v>521</v>
      </c>
      <c r="C463" s="43" t="s">
        <v>344</v>
      </c>
      <c r="D463" s="189">
        <v>1</v>
      </c>
      <c r="E463" s="189">
        <v>1</v>
      </c>
      <c r="F463" s="189"/>
      <c r="G463" s="189">
        <v>0</v>
      </c>
      <c r="H463" s="42">
        <f t="shared" si="57"/>
        <v>0</v>
      </c>
      <c r="I463" s="244">
        <v>2779</v>
      </c>
      <c r="J463" s="189">
        <v>2463</v>
      </c>
      <c r="K463" s="189">
        <v>225</v>
      </c>
      <c r="L463" s="3">
        <f t="shared" si="51"/>
        <v>9.1352009744214369E-2</v>
      </c>
      <c r="M463" s="189">
        <v>0</v>
      </c>
      <c r="N463" s="189">
        <v>299</v>
      </c>
      <c r="O463" s="51">
        <f t="shared" si="52"/>
        <v>0.10759265922993883</v>
      </c>
      <c r="P463" s="4">
        <f t="shared" si="53"/>
        <v>2780</v>
      </c>
      <c r="Q463" s="5">
        <f t="shared" si="54"/>
        <v>2464</v>
      </c>
      <c r="R463" s="5">
        <f t="shared" si="55"/>
        <v>299</v>
      </c>
      <c r="S463" s="6">
        <f t="shared" si="56"/>
        <v>0.10755395683453238</v>
      </c>
    </row>
    <row r="464" spans="1:19" ht="15" customHeight="1" x14ac:dyDescent="0.2">
      <c r="A464" s="46" t="s">
        <v>410</v>
      </c>
      <c r="B464" s="37" t="s">
        <v>124</v>
      </c>
      <c r="C464" s="43" t="s">
        <v>125</v>
      </c>
      <c r="D464" s="189">
        <v>19</v>
      </c>
      <c r="E464" s="189">
        <v>8</v>
      </c>
      <c r="F464" s="189"/>
      <c r="G464" s="189">
        <v>10</v>
      </c>
      <c r="H464" s="42">
        <f t="shared" si="57"/>
        <v>0.52631578947368418</v>
      </c>
      <c r="I464" s="244">
        <v>58825</v>
      </c>
      <c r="J464" s="189">
        <v>52515</v>
      </c>
      <c r="K464" s="189">
        <v>13200</v>
      </c>
      <c r="L464" s="3">
        <f t="shared" si="51"/>
        <v>0.25135675521279632</v>
      </c>
      <c r="M464" s="189">
        <v>137</v>
      </c>
      <c r="N464" s="189">
        <v>5665</v>
      </c>
      <c r="O464" s="51">
        <f t="shared" si="52"/>
        <v>9.6302592435189127E-2</v>
      </c>
      <c r="P464" s="4">
        <f t="shared" si="53"/>
        <v>58844</v>
      </c>
      <c r="Q464" s="5">
        <f t="shared" si="54"/>
        <v>52660</v>
      </c>
      <c r="R464" s="5">
        <f t="shared" si="55"/>
        <v>5675</v>
      </c>
      <c r="S464" s="6">
        <f t="shared" si="56"/>
        <v>9.6441438379443953E-2</v>
      </c>
    </row>
    <row r="465" spans="1:19" ht="15" customHeight="1" x14ac:dyDescent="0.2">
      <c r="A465" s="46" t="s">
        <v>410</v>
      </c>
      <c r="B465" s="37" t="s">
        <v>345</v>
      </c>
      <c r="C465" s="43" t="s">
        <v>346</v>
      </c>
      <c r="D465" s="189">
        <v>1</v>
      </c>
      <c r="E465" s="189">
        <v>1</v>
      </c>
      <c r="F465" s="189"/>
      <c r="G465" s="189">
        <v>0</v>
      </c>
      <c r="H465" s="42">
        <f t="shared" si="57"/>
        <v>0</v>
      </c>
      <c r="I465" s="244">
        <v>20630</v>
      </c>
      <c r="J465" s="189">
        <v>15692</v>
      </c>
      <c r="K465" s="189">
        <v>3435</v>
      </c>
      <c r="L465" s="3">
        <f t="shared" si="51"/>
        <v>0.21890135100688249</v>
      </c>
      <c r="M465" s="189">
        <v>0</v>
      </c>
      <c r="N465" s="189">
        <v>4706</v>
      </c>
      <c r="O465" s="51">
        <f t="shared" si="52"/>
        <v>0.22811439650993698</v>
      </c>
      <c r="P465" s="4">
        <f t="shared" si="53"/>
        <v>20631</v>
      </c>
      <c r="Q465" s="5">
        <f t="shared" si="54"/>
        <v>15693</v>
      </c>
      <c r="R465" s="5">
        <f t="shared" si="55"/>
        <v>4706</v>
      </c>
      <c r="S465" s="6">
        <f t="shared" si="56"/>
        <v>0.22810333963453056</v>
      </c>
    </row>
    <row r="466" spans="1:19" ht="15" customHeight="1" x14ac:dyDescent="0.2">
      <c r="A466" s="46" t="s">
        <v>410</v>
      </c>
      <c r="B466" s="37" t="s">
        <v>127</v>
      </c>
      <c r="C466" s="43" t="s">
        <v>128</v>
      </c>
      <c r="D466" s="189">
        <v>2</v>
      </c>
      <c r="E466" s="189">
        <v>1</v>
      </c>
      <c r="F466" s="189"/>
      <c r="G466" s="189">
        <v>1</v>
      </c>
      <c r="H466" s="42">
        <f t="shared" si="57"/>
        <v>0.5</v>
      </c>
      <c r="I466" s="244">
        <v>1465</v>
      </c>
      <c r="J466" s="189">
        <v>1191</v>
      </c>
      <c r="K466" s="189">
        <v>104</v>
      </c>
      <c r="L466" s="3">
        <f t="shared" si="51"/>
        <v>8.7321578505457603E-2</v>
      </c>
      <c r="M466" s="189">
        <v>0</v>
      </c>
      <c r="N466" s="189">
        <v>229</v>
      </c>
      <c r="O466" s="51">
        <f t="shared" si="52"/>
        <v>0.15631399317406144</v>
      </c>
      <c r="P466" s="4">
        <f t="shared" si="53"/>
        <v>1467</v>
      </c>
      <c r="Q466" s="5">
        <f t="shared" si="54"/>
        <v>1192</v>
      </c>
      <c r="R466" s="5">
        <f t="shared" si="55"/>
        <v>230</v>
      </c>
      <c r="S466" s="6">
        <f t="shared" si="56"/>
        <v>0.15678254942058623</v>
      </c>
    </row>
    <row r="467" spans="1:19" ht="15" customHeight="1" x14ac:dyDescent="0.2">
      <c r="A467" s="46" t="s">
        <v>410</v>
      </c>
      <c r="B467" s="37" t="s">
        <v>129</v>
      </c>
      <c r="C467" s="43" t="s">
        <v>130</v>
      </c>
      <c r="D467" s="189">
        <v>41</v>
      </c>
      <c r="E467" s="189">
        <v>28</v>
      </c>
      <c r="F467" s="189"/>
      <c r="G467" s="189">
        <v>9</v>
      </c>
      <c r="H467" s="42">
        <f t="shared" si="57"/>
        <v>0.21951219512195122</v>
      </c>
      <c r="I467" s="244">
        <v>16968</v>
      </c>
      <c r="J467" s="189">
        <v>12708</v>
      </c>
      <c r="K467" s="189">
        <v>3332</v>
      </c>
      <c r="L467" s="3">
        <f t="shared" si="51"/>
        <v>0.26219704123386844</v>
      </c>
      <c r="M467" s="189">
        <v>12</v>
      </c>
      <c r="N467" s="189">
        <v>3730</v>
      </c>
      <c r="O467" s="51">
        <f t="shared" si="52"/>
        <v>0.21982555398396983</v>
      </c>
      <c r="P467" s="4">
        <f t="shared" si="53"/>
        <v>17009</v>
      </c>
      <c r="Q467" s="5">
        <f t="shared" si="54"/>
        <v>12748</v>
      </c>
      <c r="R467" s="5">
        <f t="shared" si="55"/>
        <v>3739</v>
      </c>
      <c r="S467" s="6">
        <f t="shared" si="56"/>
        <v>0.21982479863601623</v>
      </c>
    </row>
    <row r="468" spans="1:19" ht="15" customHeight="1" x14ac:dyDescent="0.2">
      <c r="A468" s="46" t="s">
        <v>410</v>
      </c>
      <c r="B468" s="37" t="s">
        <v>131</v>
      </c>
      <c r="C468" s="43" t="s">
        <v>294</v>
      </c>
      <c r="D468" s="189"/>
      <c r="E468" s="189"/>
      <c r="F468" s="189"/>
      <c r="G468" s="189"/>
      <c r="H468" s="42" t="str">
        <f t="shared" si="57"/>
        <v/>
      </c>
      <c r="I468" s="244">
        <v>7</v>
      </c>
      <c r="J468" s="189">
        <v>7</v>
      </c>
      <c r="K468" s="189">
        <v>0</v>
      </c>
      <c r="L468" s="3">
        <f t="shared" si="51"/>
        <v>0</v>
      </c>
      <c r="M468" s="189">
        <v>0</v>
      </c>
      <c r="N468" s="189">
        <v>0</v>
      </c>
      <c r="O468" s="51">
        <f t="shared" si="52"/>
        <v>0</v>
      </c>
      <c r="P468" s="4">
        <f t="shared" si="53"/>
        <v>7</v>
      </c>
      <c r="Q468" s="5">
        <f t="shared" si="54"/>
        <v>7</v>
      </c>
      <c r="R468" s="5" t="str">
        <f t="shared" si="55"/>
        <v/>
      </c>
      <c r="S468" s="6" t="str">
        <f t="shared" si="56"/>
        <v/>
      </c>
    </row>
    <row r="469" spans="1:19" ht="15" customHeight="1" x14ac:dyDescent="0.2">
      <c r="A469" s="46" t="s">
        <v>410</v>
      </c>
      <c r="B469" s="37" t="s">
        <v>244</v>
      </c>
      <c r="C469" s="43" t="s">
        <v>295</v>
      </c>
      <c r="D469" s="189">
        <v>20</v>
      </c>
      <c r="E469" s="189">
        <v>13</v>
      </c>
      <c r="F469" s="189"/>
      <c r="G469" s="189">
        <v>7</v>
      </c>
      <c r="H469" s="42">
        <f t="shared" si="57"/>
        <v>0.35</v>
      </c>
      <c r="I469" s="244">
        <v>5085</v>
      </c>
      <c r="J469" s="189">
        <v>4006</v>
      </c>
      <c r="K469" s="189">
        <v>1125</v>
      </c>
      <c r="L469" s="3">
        <f t="shared" si="51"/>
        <v>0.28082875686470293</v>
      </c>
      <c r="M469" s="189">
        <v>1</v>
      </c>
      <c r="N469" s="189">
        <v>950</v>
      </c>
      <c r="O469" s="51">
        <f t="shared" si="52"/>
        <v>0.18682399213372664</v>
      </c>
      <c r="P469" s="4">
        <f t="shared" si="53"/>
        <v>5105</v>
      </c>
      <c r="Q469" s="5">
        <f t="shared" si="54"/>
        <v>4020</v>
      </c>
      <c r="R469" s="5">
        <f t="shared" si="55"/>
        <v>957</v>
      </c>
      <c r="S469" s="6">
        <f t="shared" si="56"/>
        <v>0.18746327130264448</v>
      </c>
    </row>
    <row r="470" spans="1:19" ht="15" customHeight="1" x14ac:dyDescent="0.2">
      <c r="A470" s="46" t="s">
        <v>410</v>
      </c>
      <c r="B470" s="37" t="s">
        <v>347</v>
      </c>
      <c r="C470" s="43" t="s">
        <v>348</v>
      </c>
      <c r="D470" s="189">
        <v>1</v>
      </c>
      <c r="E470" s="189">
        <v>1</v>
      </c>
      <c r="F470" s="189"/>
      <c r="G470" s="189">
        <v>0</v>
      </c>
      <c r="H470" s="42">
        <f t="shared" si="57"/>
        <v>0</v>
      </c>
      <c r="I470" s="244">
        <v>878</v>
      </c>
      <c r="J470" s="189">
        <v>822</v>
      </c>
      <c r="K470" s="189">
        <v>297</v>
      </c>
      <c r="L470" s="3">
        <f t="shared" si="51"/>
        <v>0.36131386861313869</v>
      </c>
      <c r="M470" s="189">
        <v>0</v>
      </c>
      <c r="N470" s="189">
        <v>17</v>
      </c>
      <c r="O470" s="51">
        <f t="shared" si="52"/>
        <v>1.9362186788154899E-2</v>
      </c>
      <c r="P470" s="4">
        <f t="shared" si="53"/>
        <v>879</v>
      </c>
      <c r="Q470" s="5">
        <f t="shared" si="54"/>
        <v>823</v>
      </c>
      <c r="R470" s="5">
        <f t="shared" si="55"/>
        <v>17</v>
      </c>
      <c r="S470" s="6">
        <f t="shared" si="56"/>
        <v>1.9340159271899887E-2</v>
      </c>
    </row>
    <row r="471" spans="1:19" ht="15" customHeight="1" x14ac:dyDescent="0.2">
      <c r="A471" s="46" t="s">
        <v>410</v>
      </c>
      <c r="B471" s="37" t="s">
        <v>132</v>
      </c>
      <c r="C471" s="43" t="s">
        <v>133</v>
      </c>
      <c r="D471" s="189">
        <v>21</v>
      </c>
      <c r="E471" s="189">
        <v>16</v>
      </c>
      <c r="F471" s="189"/>
      <c r="G471" s="189">
        <v>0</v>
      </c>
      <c r="H471" s="42">
        <f t="shared" si="57"/>
        <v>0</v>
      </c>
      <c r="I471" s="244">
        <v>206</v>
      </c>
      <c r="J471" s="189">
        <v>174</v>
      </c>
      <c r="K471" s="189">
        <v>21</v>
      </c>
      <c r="L471" s="3">
        <f t="shared" si="51"/>
        <v>0.1206896551724138</v>
      </c>
      <c r="M471" s="189">
        <v>0</v>
      </c>
      <c r="N471" s="189">
        <v>13</v>
      </c>
      <c r="O471" s="51">
        <f t="shared" si="52"/>
        <v>6.3106796116504854E-2</v>
      </c>
      <c r="P471" s="4">
        <f t="shared" si="53"/>
        <v>227</v>
      </c>
      <c r="Q471" s="5">
        <f t="shared" si="54"/>
        <v>190</v>
      </c>
      <c r="R471" s="5">
        <f t="shared" si="55"/>
        <v>13</v>
      </c>
      <c r="S471" s="6">
        <f t="shared" si="56"/>
        <v>5.7268722466960353E-2</v>
      </c>
    </row>
    <row r="472" spans="1:19" ht="15" customHeight="1" x14ac:dyDescent="0.2">
      <c r="A472" s="46" t="s">
        <v>410</v>
      </c>
      <c r="B472" s="37" t="s">
        <v>349</v>
      </c>
      <c r="C472" s="43" t="s">
        <v>349</v>
      </c>
      <c r="D472" s="189"/>
      <c r="E472" s="189"/>
      <c r="F472" s="189"/>
      <c r="G472" s="189"/>
      <c r="H472" s="42" t="str">
        <f t="shared" si="57"/>
        <v/>
      </c>
      <c r="I472" s="244">
        <v>2</v>
      </c>
      <c r="J472" s="189">
        <v>1</v>
      </c>
      <c r="K472" s="189">
        <v>0</v>
      </c>
      <c r="L472" s="3">
        <f t="shared" si="51"/>
        <v>0</v>
      </c>
      <c r="M472" s="189">
        <v>0</v>
      </c>
      <c r="N472" s="189">
        <v>1</v>
      </c>
      <c r="O472" s="51">
        <f t="shared" si="52"/>
        <v>0.5</v>
      </c>
      <c r="P472" s="4">
        <f t="shared" si="53"/>
        <v>2</v>
      </c>
      <c r="Q472" s="5">
        <f t="shared" si="54"/>
        <v>1</v>
      </c>
      <c r="R472" s="5">
        <f t="shared" si="55"/>
        <v>1</v>
      </c>
      <c r="S472" s="6">
        <f t="shared" si="56"/>
        <v>0.5</v>
      </c>
    </row>
    <row r="473" spans="1:19" ht="15" customHeight="1" x14ac:dyDescent="0.2">
      <c r="A473" s="46" t="s">
        <v>410</v>
      </c>
      <c r="B473" s="37" t="s">
        <v>350</v>
      </c>
      <c r="C473" s="43" t="s">
        <v>351</v>
      </c>
      <c r="D473" s="189"/>
      <c r="E473" s="189"/>
      <c r="F473" s="189"/>
      <c r="G473" s="189"/>
      <c r="H473" s="42" t="str">
        <f t="shared" si="57"/>
        <v/>
      </c>
      <c r="I473" s="244">
        <v>3159</v>
      </c>
      <c r="J473" s="189">
        <v>2524</v>
      </c>
      <c r="K473" s="189">
        <v>369</v>
      </c>
      <c r="L473" s="3">
        <f t="shared" si="51"/>
        <v>0.14619651347068147</v>
      </c>
      <c r="M473" s="189">
        <v>0</v>
      </c>
      <c r="N473" s="189">
        <v>610</v>
      </c>
      <c r="O473" s="51">
        <f t="shared" si="52"/>
        <v>0.19309908198797088</v>
      </c>
      <c r="P473" s="4">
        <f t="shared" si="53"/>
        <v>3159</v>
      </c>
      <c r="Q473" s="5">
        <f t="shared" si="54"/>
        <v>2524</v>
      </c>
      <c r="R473" s="5">
        <f t="shared" si="55"/>
        <v>610</v>
      </c>
      <c r="S473" s="6">
        <f t="shared" si="56"/>
        <v>0.19309908198797088</v>
      </c>
    </row>
    <row r="474" spans="1:19" ht="15" customHeight="1" x14ac:dyDescent="0.2">
      <c r="A474" s="46" t="s">
        <v>410</v>
      </c>
      <c r="B474" s="37" t="s">
        <v>135</v>
      </c>
      <c r="C474" s="43" t="s">
        <v>298</v>
      </c>
      <c r="D474" s="189"/>
      <c r="E474" s="189"/>
      <c r="F474" s="189"/>
      <c r="G474" s="189"/>
      <c r="H474" s="42" t="str">
        <f t="shared" si="57"/>
        <v/>
      </c>
      <c r="I474" s="244">
        <v>32692</v>
      </c>
      <c r="J474" s="189">
        <v>23735</v>
      </c>
      <c r="K474" s="189">
        <v>10595</v>
      </c>
      <c r="L474" s="3">
        <f t="shared" si="51"/>
        <v>0.44638719191068044</v>
      </c>
      <c r="M474" s="189">
        <v>11</v>
      </c>
      <c r="N474" s="189">
        <v>8672</v>
      </c>
      <c r="O474" s="51">
        <f t="shared" si="52"/>
        <v>0.2652636730698642</v>
      </c>
      <c r="P474" s="4">
        <f t="shared" si="53"/>
        <v>32692</v>
      </c>
      <c r="Q474" s="5">
        <f t="shared" si="54"/>
        <v>23746</v>
      </c>
      <c r="R474" s="5">
        <f t="shared" si="55"/>
        <v>8672</v>
      </c>
      <c r="S474" s="6">
        <f t="shared" si="56"/>
        <v>0.2652636730698642</v>
      </c>
    </row>
    <row r="475" spans="1:19" ht="15" customHeight="1" x14ac:dyDescent="0.2">
      <c r="A475" s="46" t="s">
        <v>410</v>
      </c>
      <c r="B475" s="37" t="s">
        <v>135</v>
      </c>
      <c r="C475" s="43" t="s">
        <v>299</v>
      </c>
      <c r="D475" s="189"/>
      <c r="E475" s="189"/>
      <c r="F475" s="189"/>
      <c r="G475" s="189"/>
      <c r="H475" s="42" t="str">
        <f t="shared" si="57"/>
        <v/>
      </c>
      <c r="I475" s="244">
        <v>104809</v>
      </c>
      <c r="J475" s="189">
        <v>94224</v>
      </c>
      <c r="K475" s="189">
        <v>35162</v>
      </c>
      <c r="L475" s="3">
        <f t="shared" si="51"/>
        <v>0.37317456274409916</v>
      </c>
      <c r="M475" s="189">
        <v>7</v>
      </c>
      <c r="N475" s="189">
        <v>9066</v>
      </c>
      <c r="O475" s="51">
        <f t="shared" si="52"/>
        <v>8.65002051350552E-2</v>
      </c>
      <c r="P475" s="4">
        <f t="shared" si="53"/>
        <v>104809</v>
      </c>
      <c r="Q475" s="5">
        <f t="shared" si="54"/>
        <v>94231</v>
      </c>
      <c r="R475" s="5">
        <f t="shared" si="55"/>
        <v>9066</v>
      </c>
      <c r="S475" s="6">
        <f t="shared" si="56"/>
        <v>8.65002051350552E-2</v>
      </c>
    </row>
    <row r="476" spans="1:19" ht="15" customHeight="1" x14ac:dyDescent="0.2">
      <c r="A476" s="46" t="s">
        <v>410</v>
      </c>
      <c r="B476" s="37" t="s">
        <v>135</v>
      </c>
      <c r="C476" s="43" t="s">
        <v>352</v>
      </c>
      <c r="D476" s="189"/>
      <c r="E476" s="189"/>
      <c r="F476" s="189"/>
      <c r="G476" s="189"/>
      <c r="H476" s="42" t="str">
        <f t="shared" si="57"/>
        <v/>
      </c>
      <c r="I476" s="244">
        <v>75745</v>
      </c>
      <c r="J476" s="189">
        <v>59094</v>
      </c>
      <c r="K476" s="189">
        <v>19505</v>
      </c>
      <c r="L476" s="3">
        <f t="shared" si="51"/>
        <v>0.33006735032321388</v>
      </c>
      <c r="M476" s="189">
        <v>7</v>
      </c>
      <c r="N476" s="189">
        <v>20057</v>
      </c>
      <c r="O476" s="51">
        <f t="shared" si="52"/>
        <v>0.26479635619512837</v>
      </c>
      <c r="P476" s="4">
        <f t="shared" si="53"/>
        <v>75745</v>
      </c>
      <c r="Q476" s="5">
        <f t="shared" si="54"/>
        <v>59101</v>
      </c>
      <c r="R476" s="5">
        <f t="shared" si="55"/>
        <v>20057</v>
      </c>
      <c r="S476" s="6">
        <f t="shared" si="56"/>
        <v>0.26479635619512837</v>
      </c>
    </row>
    <row r="477" spans="1:19" ht="15" customHeight="1" x14ac:dyDescent="0.2">
      <c r="A477" s="46" t="s">
        <v>410</v>
      </c>
      <c r="B477" s="37" t="s">
        <v>135</v>
      </c>
      <c r="C477" s="43" t="s">
        <v>353</v>
      </c>
      <c r="D477" s="189">
        <v>4</v>
      </c>
      <c r="E477" s="189">
        <v>4</v>
      </c>
      <c r="F477" s="189"/>
      <c r="G477" s="189">
        <v>0</v>
      </c>
      <c r="H477" s="42">
        <f t="shared" si="57"/>
        <v>0</v>
      </c>
      <c r="I477" s="244">
        <v>30866</v>
      </c>
      <c r="J477" s="189">
        <v>25171</v>
      </c>
      <c r="K477" s="189">
        <v>7393</v>
      </c>
      <c r="L477" s="3">
        <f t="shared" si="51"/>
        <v>0.29371101664614041</v>
      </c>
      <c r="M477" s="189">
        <v>9</v>
      </c>
      <c r="N477" s="189">
        <v>4956</v>
      </c>
      <c r="O477" s="51">
        <f t="shared" si="52"/>
        <v>0.16056502300265665</v>
      </c>
      <c r="P477" s="4">
        <f t="shared" si="53"/>
        <v>30870</v>
      </c>
      <c r="Q477" s="5">
        <f t="shared" si="54"/>
        <v>25184</v>
      </c>
      <c r="R477" s="5">
        <f t="shared" si="55"/>
        <v>4956</v>
      </c>
      <c r="S477" s="6">
        <f t="shared" si="56"/>
        <v>0.16054421768707483</v>
      </c>
    </row>
    <row r="478" spans="1:19" ht="15" customHeight="1" x14ac:dyDescent="0.2">
      <c r="A478" s="46" t="s">
        <v>410</v>
      </c>
      <c r="B478" s="37" t="s">
        <v>135</v>
      </c>
      <c r="C478" s="43" t="s">
        <v>136</v>
      </c>
      <c r="D478" s="189"/>
      <c r="E478" s="189"/>
      <c r="F478" s="189"/>
      <c r="G478" s="189"/>
      <c r="H478" s="42" t="str">
        <f t="shared" si="57"/>
        <v/>
      </c>
      <c r="I478" s="244">
        <v>73289</v>
      </c>
      <c r="J478" s="189">
        <v>67232</v>
      </c>
      <c r="K478" s="189">
        <v>25892</v>
      </c>
      <c r="L478" s="3">
        <f t="shared" si="51"/>
        <v>0.38511423131841982</v>
      </c>
      <c r="M478" s="189">
        <v>74</v>
      </c>
      <c r="N478" s="189">
        <v>5736</v>
      </c>
      <c r="O478" s="51">
        <f t="shared" si="52"/>
        <v>7.8265496868561449E-2</v>
      </c>
      <c r="P478" s="4">
        <f t="shared" si="53"/>
        <v>73289</v>
      </c>
      <c r="Q478" s="5">
        <f t="shared" si="54"/>
        <v>67306</v>
      </c>
      <c r="R478" s="5">
        <f t="shared" si="55"/>
        <v>5736</v>
      </c>
      <c r="S478" s="6">
        <f t="shared" si="56"/>
        <v>7.8265496868561449E-2</v>
      </c>
    </row>
    <row r="479" spans="1:19" ht="15" customHeight="1" x14ac:dyDescent="0.2">
      <c r="A479" s="46" t="s">
        <v>410</v>
      </c>
      <c r="B479" s="37" t="s">
        <v>135</v>
      </c>
      <c r="C479" s="43" t="s">
        <v>301</v>
      </c>
      <c r="D479" s="189"/>
      <c r="E479" s="189"/>
      <c r="F479" s="189"/>
      <c r="G479" s="189"/>
      <c r="H479" s="42" t="str">
        <f t="shared" si="57"/>
        <v/>
      </c>
      <c r="I479" s="244">
        <v>45024</v>
      </c>
      <c r="J479" s="189">
        <v>33905</v>
      </c>
      <c r="K479" s="189">
        <v>10179</v>
      </c>
      <c r="L479" s="3">
        <f t="shared" si="51"/>
        <v>0.30022120631175342</v>
      </c>
      <c r="M479" s="189">
        <v>4</v>
      </c>
      <c r="N479" s="189">
        <v>8297</v>
      </c>
      <c r="O479" s="51">
        <f t="shared" si="52"/>
        <v>0.18427949538024166</v>
      </c>
      <c r="P479" s="4">
        <f t="shared" si="53"/>
        <v>45024</v>
      </c>
      <c r="Q479" s="5">
        <f t="shared" si="54"/>
        <v>33909</v>
      </c>
      <c r="R479" s="5">
        <f t="shared" si="55"/>
        <v>8297</v>
      </c>
      <c r="S479" s="6">
        <f t="shared" si="56"/>
        <v>0.18427949538024166</v>
      </c>
    </row>
    <row r="480" spans="1:19" ht="15" customHeight="1" x14ac:dyDescent="0.2">
      <c r="A480" s="46" t="s">
        <v>410</v>
      </c>
      <c r="B480" s="37" t="s">
        <v>137</v>
      </c>
      <c r="C480" s="43" t="s">
        <v>138</v>
      </c>
      <c r="D480" s="189">
        <v>6</v>
      </c>
      <c r="E480" s="189">
        <v>6</v>
      </c>
      <c r="F480" s="189"/>
      <c r="G480" s="189">
        <v>0</v>
      </c>
      <c r="H480" s="42">
        <f t="shared" si="57"/>
        <v>0</v>
      </c>
      <c r="I480" s="244">
        <v>1208</v>
      </c>
      <c r="J480" s="189">
        <v>1019</v>
      </c>
      <c r="K480" s="189">
        <v>80</v>
      </c>
      <c r="L480" s="3">
        <f t="shared" si="51"/>
        <v>7.8508341511285579E-2</v>
      </c>
      <c r="M480" s="189">
        <v>0</v>
      </c>
      <c r="N480" s="189">
        <v>167</v>
      </c>
      <c r="O480" s="51">
        <f t="shared" si="52"/>
        <v>0.13824503311258279</v>
      </c>
      <c r="P480" s="4">
        <f t="shared" si="53"/>
        <v>1214</v>
      </c>
      <c r="Q480" s="5">
        <f t="shared" si="54"/>
        <v>1025</v>
      </c>
      <c r="R480" s="5">
        <f t="shared" si="55"/>
        <v>167</v>
      </c>
      <c r="S480" s="6">
        <f t="shared" si="56"/>
        <v>0.13756177924217464</v>
      </c>
    </row>
    <row r="481" spans="1:19" ht="15" customHeight="1" x14ac:dyDescent="0.2">
      <c r="A481" s="46" t="s">
        <v>410</v>
      </c>
      <c r="B481" s="37" t="s">
        <v>354</v>
      </c>
      <c r="C481" s="43" t="s">
        <v>355</v>
      </c>
      <c r="D481" s="189"/>
      <c r="E481" s="189"/>
      <c r="F481" s="189"/>
      <c r="G481" s="189"/>
      <c r="H481" s="42" t="str">
        <f t="shared" si="57"/>
        <v/>
      </c>
      <c r="I481" s="244">
        <v>2797</v>
      </c>
      <c r="J481" s="189">
        <v>2559</v>
      </c>
      <c r="K481" s="189">
        <v>264</v>
      </c>
      <c r="L481" s="3">
        <f t="shared" si="51"/>
        <v>0.10316529894490035</v>
      </c>
      <c r="M481" s="189">
        <v>0</v>
      </c>
      <c r="N481" s="189">
        <v>207</v>
      </c>
      <c r="O481" s="51">
        <f t="shared" si="52"/>
        <v>7.400786557025385E-2</v>
      </c>
      <c r="P481" s="4">
        <f t="shared" si="53"/>
        <v>2797</v>
      </c>
      <c r="Q481" s="5">
        <f t="shared" si="54"/>
        <v>2559</v>
      </c>
      <c r="R481" s="5">
        <f t="shared" si="55"/>
        <v>207</v>
      </c>
      <c r="S481" s="6">
        <f t="shared" si="56"/>
        <v>7.400786557025385E-2</v>
      </c>
    </row>
    <row r="482" spans="1:19" ht="15" customHeight="1" x14ac:dyDescent="0.2">
      <c r="A482" s="46" t="s">
        <v>410</v>
      </c>
      <c r="B482" s="37" t="s">
        <v>146</v>
      </c>
      <c r="C482" s="43" t="s">
        <v>147</v>
      </c>
      <c r="D482" s="189"/>
      <c r="E482" s="189"/>
      <c r="F482" s="189"/>
      <c r="G482" s="189"/>
      <c r="H482" s="42" t="str">
        <f t="shared" si="57"/>
        <v/>
      </c>
      <c r="I482" s="244">
        <v>759</v>
      </c>
      <c r="J482" s="189">
        <v>742</v>
      </c>
      <c r="K482" s="189">
        <v>174</v>
      </c>
      <c r="L482" s="3">
        <f t="shared" si="51"/>
        <v>0.23450134770889489</v>
      </c>
      <c r="M482" s="189">
        <v>0</v>
      </c>
      <c r="N482" s="189">
        <v>9</v>
      </c>
      <c r="O482" s="51">
        <f t="shared" si="52"/>
        <v>1.1857707509881422E-2</v>
      </c>
      <c r="P482" s="4">
        <f t="shared" si="53"/>
        <v>759</v>
      </c>
      <c r="Q482" s="5">
        <f t="shared" si="54"/>
        <v>742</v>
      </c>
      <c r="R482" s="5">
        <f t="shared" si="55"/>
        <v>9</v>
      </c>
      <c r="S482" s="6">
        <f t="shared" si="56"/>
        <v>1.1857707509881422E-2</v>
      </c>
    </row>
    <row r="483" spans="1:19" ht="15" customHeight="1" x14ac:dyDescent="0.2">
      <c r="A483" s="46" t="s">
        <v>410</v>
      </c>
      <c r="B483" s="37" t="s">
        <v>148</v>
      </c>
      <c r="C483" s="43" t="s">
        <v>304</v>
      </c>
      <c r="D483" s="189"/>
      <c r="E483" s="189"/>
      <c r="F483" s="189"/>
      <c r="G483" s="189"/>
      <c r="H483" s="42" t="str">
        <f t="shared" si="57"/>
        <v/>
      </c>
      <c r="I483" s="244">
        <v>1</v>
      </c>
      <c r="J483" s="189">
        <v>0</v>
      </c>
      <c r="K483" s="189">
        <v>0</v>
      </c>
      <c r="L483" s="3" t="str">
        <f t="shared" si="51"/>
        <v/>
      </c>
      <c r="M483" s="189">
        <v>0</v>
      </c>
      <c r="N483" s="189">
        <v>1</v>
      </c>
      <c r="O483" s="51">
        <f t="shared" si="52"/>
        <v>1</v>
      </c>
      <c r="P483" s="4">
        <f t="shared" si="53"/>
        <v>1</v>
      </c>
      <c r="Q483" s="5" t="str">
        <f t="shared" si="54"/>
        <v/>
      </c>
      <c r="R483" s="5">
        <f t="shared" si="55"/>
        <v>1</v>
      </c>
      <c r="S483" s="6">
        <f t="shared" si="56"/>
        <v>1</v>
      </c>
    </row>
    <row r="484" spans="1:19" ht="15" customHeight="1" x14ac:dyDescent="0.2">
      <c r="A484" s="46" t="s">
        <v>410</v>
      </c>
      <c r="B484" s="37" t="s">
        <v>245</v>
      </c>
      <c r="C484" s="43" t="s">
        <v>305</v>
      </c>
      <c r="D484" s="189"/>
      <c r="E484" s="189"/>
      <c r="F484" s="189"/>
      <c r="G484" s="189"/>
      <c r="H484" s="42" t="str">
        <f t="shared" si="57"/>
        <v/>
      </c>
      <c r="I484" s="244">
        <v>6171</v>
      </c>
      <c r="J484" s="189">
        <v>5340</v>
      </c>
      <c r="K484" s="189">
        <v>1672</v>
      </c>
      <c r="L484" s="3">
        <f t="shared" si="51"/>
        <v>0.31310861423220976</v>
      </c>
      <c r="M484" s="189">
        <v>51</v>
      </c>
      <c r="N484" s="189">
        <v>653</v>
      </c>
      <c r="O484" s="51">
        <f t="shared" si="52"/>
        <v>0.10581753362502025</v>
      </c>
      <c r="P484" s="4">
        <f t="shared" si="53"/>
        <v>6171</v>
      </c>
      <c r="Q484" s="5">
        <f t="shared" si="54"/>
        <v>5391</v>
      </c>
      <c r="R484" s="5">
        <f t="shared" si="55"/>
        <v>653</v>
      </c>
      <c r="S484" s="6">
        <f t="shared" si="56"/>
        <v>0.10581753362502025</v>
      </c>
    </row>
    <row r="485" spans="1:19" ht="15" customHeight="1" x14ac:dyDescent="0.2">
      <c r="A485" s="46" t="s">
        <v>410</v>
      </c>
      <c r="B485" s="37" t="s">
        <v>149</v>
      </c>
      <c r="C485" s="43" t="s">
        <v>150</v>
      </c>
      <c r="D485" s="189">
        <v>54</v>
      </c>
      <c r="E485" s="189">
        <v>28</v>
      </c>
      <c r="F485" s="189"/>
      <c r="G485" s="189">
        <v>25</v>
      </c>
      <c r="H485" s="42">
        <f t="shared" si="57"/>
        <v>0.46296296296296297</v>
      </c>
      <c r="I485" s="244">
        <v>7787</v>
      </c>
      <c r="J485" s="189">
        <v>4181</v>
      </c>
      <c r="K485" s="189">
        <v>1038</v>
      </c>
      <c r="L485" s="3">
        <f t="shared" si="51"/>
        <v>0.24826596508012438</v>
      </c>
      <c r="M485" s="189">
        <v>270</v>
      </c>
      <c r="N485" s="189">
        <v>3510</v>
      </c>
      <c r="O485" s="51">
        <f t="shared" si="52"/>
        <v>0.45075125208681133</v>
      </c>
      <c r="P485" s="4">
        <f t="shared" si="53"/>
        <v>7841</v>
      </c>
      <c r="Q485" s="5">
        <f t="shared" si="54"/>
        <v>4479</v>
      </c>
      <c r="R485" s="5">
        <f t="shared" si="55"/>
        <v>3535</v>
      </c>
      <c r="S485" s="6">
        <f t="shared" si="56"/>
        <v>0.45083535263359265</v>
      </c>
    </row>
    <row r="486" spans="1:19" ht="15" customHeight="1" x14ac:dyDescent="0.2">
      <c r="A486" s="46" t="s">
        <v>410</v>
      </c>
      <c r="B486" s="37" t="s">
        <v>149</v>
      </c>
      <c r="C486" s="43" t="s">
        <v>306</v>
      </c>
      <c r="D486" s="189">
        <v>102</v>
      </c>
      <c r="E486" s="189">
        <v>24</v>
      </c>
      <c r="F486" s="189"/>
      <c r="G486" s="189">
        <v>54</v>
      </c>
      <c r="H486" s="42">
        <f t="shared" si="57"/>
        <v>0.52941176470588236</v>
      </c>
      <c r="I486" s="244">
        <v>25521</v>
      </c>
      <c r="J486" s="189">
        <v>12330</v>
      </c>
      <c r="K486" s="189">
        <v>3962</v>
      </c>
      <c r="L486" s="3">
        <f t="shared" si="51"/>
        <v>0.32133008921330092</v>
      </c>
      <c r="M486" s="189">
        <v>11</v>
      </c>
      <c r="N486" s="189">
        <v>12963</v>
      </c>
      <c r="O486" s="51">
        <f t="shared" si="52"/>
        <v>0.50793464205948047</v>
      </c>
      <c r="P486" s="4">
        <f t="shared" si="53"/>
        <v>25623</v>
      </c>
      <c r="Q486" s="5">
        <f t="shared" si="54"/>
        <v>12365</v>
      </c>
      <c r="R486" s="5">
        <f t="shared" si="55"/>
        <v>13017</v>
      </c>
      <c r="S486" s="6">
        <f t="shared" si="56"/>
        <v>0.50802013815712443</v>
      </c>
    </row>
    <row r="487" spans="1:19" ht="15" customHeight="1" x14ac:dyDescent="0.2">
      <c r="A487" s="46" t="s">
        <v>410</v>
      </c>
      <c r="B487" s="37" t="s">
        <v>575</v>
      </c>
      <c r="C487" s="43" t="s">
        <v>73</v>
      </c>
      <c r="D487" s="189"/>
      <c r="E487" s="189"/>
      <c r="F487" s="189"/>
      <c r="G487" s="189"/>
      <c r="H487" s="42" t="str">
        <f t="shared" si="57"/>
        <v/>
      </c>
      <c r="I487" s="244">
        <v>64</v>
      </c>
      <c r="J487" s="189">
        <v>48</v>
      </c>
      <c r="K487" s="189">
        <v>20</v>
      </c>
      <c r="L487" s="3">
        <f t="shared" si="51"/>
        <v>0.41666666666666669</v>
      </c>
      <c r="M487" s="189">
        <v>0</v>
      </c>
      <c r="N487" s="189">
        <v>8</v>
      </c>
      <c r="O487" s="51">
        <f t="shared" si="52"/>
        <v>0.125</v>
      </c>
      <c r="P487" s="4">
        <f t="shared" si="53"/>
        <v>64</v>
      </c>
      <c r="Q487" s="5">
        <f t="shared" si="54"/>
        <v>48</v>
      </c>
      <c r="R487" s="5">
        <f t="shared" si="55"/>
        <v>8</v>
      </c>
      <c r="S487" s="6">
        <f t="shared" si="56"/>
        <v>0.125</v>
      </c>
    </row>
    <row r="488" spans="1:19" ht="15" customHeight="1" x14ac:dyDescent="0.2">
      <c r="A488" s="46" t="s">
        <v>410</v>
      </c>
      <c r="B488" s="37" t="s">
        <v>151</v>
      </c>
      <c r="C488" s="43" t="s">
        <v>152</v>
      </c>
      <c r="D488" s="189"/>
      <c r="E488" s="189"/>
      <c r="F488" s="189"/>
      <c r="G488" s="189"/>
      <c r="H488" s="42" t="str">
        <f t="shared" si="57"/>
        <v/>
      </c>
      <c r="I488" s="244">
        <v>1</v>
      </c>
      <c r="J488" s="189">
        <v>1</v>
      </c>
      <c r="K488" s="189">
        <v>0</v>
      </c>
      <c r="L488" s="3">
        <f t="shared" si="51"/>
        <v>0</v>
      </c>
      <c r="M488" s="189">
        <v>0</v>
      </c>
      <c r="N488" s="189">
        <v>0</v>
      </c>
      <c r="O488" s="51">
        <f t="shared" si="52"/>
        <v>0</v>
      </c>
      <c r="P488" s="4">
        <f t="shared" si="53"/>
        <v>1</v>
      </c>
      <c r="Q488" s="5">
        <f t="shared" si="54"/>
        <v>1</v>
      </c>
      <c r="R488" s="5" t="str">
        <f t="shared" si="55"/>
        <v/>
      </c>
      <c r="S488" s="6" t="str">
        <f t="shared" si="56"/>
        <v/>
      </c>
    </row>
    <row r="489" spans="1:19" ht="15" customHeight="1" x14ac:dyDescent="0.2">
      <c r="A489" s="46" t="s">
        <v>410</v>
      </c>
      <c r="B489" s="37" t="s">
        <v>153</v>
      </c>
      <c r="C489" s="43" t="s">
        <v>154</v>
      </c>
      <c r="D489" s="189"/>
      <c r="E489" s="189"/>
      <c r="F489" s="189"/>
      <c r="G489" s="189"/>
      <c r="H489" s="42" t="str">
        <f t="shared" si="57"/>
        <v/>
      </c>
      <c r="I489" s="244">
        <v>8081</v>
      </c>
      <c r="J489" s="189">
        <v>7324</v>
      </c>
      <c r="K489" s="189">
        <v>3369</v>
      </c>
      <c r="L489" s="3">
        <f t="shared" si="51"/>
        <v>0.45999453850354999</v>
      </c>
      <c r="M489" s="189">
        <v>2</v>
      </c>
      <c r="N489" s="189">
        <v>579</v>
      </c>
      <c r="O489" s="51">
        <f t="shared" si="52"/>
        <v>7.1649548323227327E-2</v>
      </c>
      <c r="P489" s="4">
        <f t="shared" si="53"/>
        <v>8081</v>
      </c>
      <c r="Q489" s="5">
        <f t="shared" si="54"/>
        <v>7326</v>
      </c>
      <c r="R489" s="5">
        <f t="shared" si="55"/>
        <v>579</v>
      </c>
      <c r="S489" s="6">
        <f t="shared" si="56"/>
        <v>7.1649548323227327E-2</v>
      </c>
    </row>
    <row r="490" spans="1:19" ht="15" customHeight="1" x14ac:dyDescent="0.2">
      <c r="A490" s="46" t="s">
        <v>410</v>
      </c>
      <c r="B490" s="37" t="s">
        <v>155</v>
      </c>
      <c r="C490" s="43" t="s">
        <v>156</v>
      </c>
      <c r="D490" s="189">
        <v>2</v>
      </c>
      <c r="E490" s="189">
        <v>0</v>
      </c>
      <c r="F490" s="189"/>
      <c r="G490" s="189">
        <v>1</v>
      </c>
      <c r="H490" s="42">
        <f t="shared" si="57"/>
        <v>0.5</v>
      </c>
      <c r="I490" s="244">
        <v>6388</v>
      </c>
      <c r="J490" s="189">
        <v>3780</v>
      </c>
      <c r="K490" s="189">
        <v>606</v>
      </c>
      <c r="L490" s="3">
        <f t="shared" si="51"/>
        <v>0.16031746031746033</v>
      </c>
      <c r="M490" s="189">
        <v>43</v>
      </c>
      <c r="N490" s="189">
        <v>2476</v>
      </c>
      <c r="O490" s="51">
        <f t="shared" si="52"/>
        <v>0.38760175328741392</v>
      </c>
      <c r="P490" s="4">
        <f t="shared" si="53"/>
        <v>6390</v>
      </c>
      <c r="Q490" s="5">
        <f t="shared" si="54"/>
        <v>3823</v>
      </c>
      <c r="R490" s="5">
        <f t="shared" si="55"/>
        <v>2477</v>
      </c>
      <c r="S490" s="6">
        <f t="shared" si="56"/>
        <v>0.38763693270735522</v>
      </c>
    </row>
    <row r="491" spans="1:19" ht="15" customHeight="1" x14ac:dyDescent="0.2">
      <c r="A491" s="46" t="s">
        <v>410</v>
      </c>
      <c r="B491" s="37" t="s">
        <v>155</v>
      </c>
      <c r="C491" s="43" t="s">
        <v>400</v>
      </c>
      <c r="D491" s="189"/>
      <c r="E491" s="189"/>
      <c r="F491" s="189"/>
      <c r="G491" s="189"/>
      <c r="H491" s="42" t="str">
        <f t="shared" si="57"/>
        <v/>
      </c>
      <c r="I491" s="244">
        <v>2</v>
      </c>
      <c r="J491" s="189">
        <v>2</v>
      </c>
      <c r="K491" s="189">
        <v>0</v>
      </c>
      <c r="L491" s="3">
        <f t="shared" si="51"/>
        <v>0</v>
      </c>
      <c r="M491" s="189">
        <v>0</v>
      </c>
      <c r="N491" s="189">
        <v>0</v>
      </c>
      <c r="O491" s="51">
        <f t="shared" si="52"/>
        <v>0</v>
      </c>
      <c r="P491" s="4">
        <f t="shared" si="53"/>
        <v>2</v>
      </c>
      <c r="Q491" s="5">
        <f t="shared" si="54"/>
        <v>2</v>
      </c>
      <c r="R491" s="5" t="str">
        <f t="shared" si="55"/>
        <v/>
      </c>
      <c r="S491" s="6" t="str">
        <f t="shared" si="56"/>
        <v/>
      </c>
    </row>
    <row r="492" spans="1:19" ht="15" customHeight="1" x14ac:dyDescent="0.2">
      <c r="A492" s="46" t="s">
        <v>410</v>
      </c>
      <c r="B492" s="37" t="s">
        <v>158</v>
      </c>
      <c r="C492" s="43" t="s">
        <v>307</v>
      </c>
      <c r="D492" s="189">
        <v>7</v>
      </c>
      <c r="E492" s="189">
        <v>7</v>
      </c>
      <c r="F492" s="189"/>
      <c r="G492" s="189">
        <v>0</v>
      </c>
      <c r="H492" s="42">
        <f t="shared" si="57"/>
        <v>0</v>
      </c>
      <c r="I492" s="244">
        <v>102</v>
      </c>
      <c r="J492" s="189">
        <v>88</v>
      </c>
      <c r="K492" s="189">
        <v>4</v>
      </c>
      <c r="L492" s="3">
        <f t="shared" si="51"/>
        <v>4.5454545454545456E-2</v>
      </c>
      <c r="M492" s="189">
        <v>0</v>
      </c>
      <c r="N492" s="189">
        <v>7</v>
      </c>
      <c r="O492" s="51">
        <f t="shared" si="52"/>
        <v>6.8627450980392163E-2</v>
      </c>
      <c r="P492" s="4">
        <f t="shared" si="53"/>
        <v>109</v>
      </c>
      <c r="Q492" s="5">
        <f t="shared" si="54"/>
        <v>95</v>
      </c>
      <c r="R492" s="5">
        <f t="shared" si="55"/>
        <v>7</v>
      </c>
      <c r="S492" s="6">
        <f t="shared" si="56"/>
        <v>6.4220183486238536E-2</v>
      </c>
    </row>
    <row r="493" spans="1:19" ht="15" customHeight="1" x14ac:dyDescent="0.2">
      <c r="A493" s="46" t="s">
        <v>410</v>
      </c>
      <c r="B493" s="37" t="s">
        <v>159</v>
      </c>
      <c r="C493" s="43" t="s">
        <v>308</v>
      </c>
      <c r="D493" s="189"/>
      <c r="E493" s="189"/>
      <c r="F493" s="189"/>
      <c r="G493" s="189"/>
      <c r="H493" s="42" t="str">
        <f t="shared" si="57"/>
        <v/>
      </c>
      <c r="I493" s="244">
        <v>1</v>
      </c>
      <c r="J493" s="189">
        <v>0</v>
      </c>
      <c r="K493" s="189">
        <v>0</v>
      </c>
      <c r="L493" s="3" t="str">
        <f t="shared" si="51"/>
        <v/>
      </c>
      <c r="M493" s="189">
        <v>0</v>
      </c>
      <c r="N493" s="189">
        <v>0</v>
      </c>
      <c r="O493" s="51">
        <f t="shared" si="52"/>
        <v>0</v>
      </c>
      <c r="P493" s="4">
        <f t="shared" si="53"/>
        <v>1</v>
      </c>
      <c r="Q493" s="5" t="str">
        <f t="shared" si="54"/>
        <v/>
      </c>
      <c r="R493" s="5" t="str">
        <f t="shared" si="55"/>
        <v/>
      </c>
      <c r="S493" s="6" t="str">
        <f t="shared" si="56"/>
        <v/>
      </c>
    </row>
    <row r="494" spans="1:19" ht="15" customHeight="1" x14ac:dyDescent="0.2">
      <c r="A494" s="46" t="s">
        <v>410</v>
      </c>
      <c r="B494" s="37" t="s">
        <v>160</v>
      </c>
      <c r="C494" s="43" t="s">
        <v>161</v>
      </c>
      <c r="D494" s="189">
        <v>1</v>
      </c>
      <c r="E494" s="189">
        <v>1</v>
      </c>
      <c r="F494" s="189"/>
      <c r="G494" s="189">
        <v>0</v>
      </c>
      <c r="H494" s="42">
        <f t="shared" si="57"/>
        <v>0</v>
      </c>
      <c r="I494" s="244">
        <v>142</v>
      </c>
      <c r="J494" s="189">
        <v>128</v>
      </c>
      <c r="K494" s="189">
        <v>10</v>
      </c>
      <c r="L494" s="3">
        <f t="shared" si="51"/>
        <v>7.8125E-2</v>
      </c>
      <c r="M494" s="189">
        <v>0</v>
      </c>
      <c r="N494" s="189">
        <v>5</v>
      </c>
      <c r="O494" s="51">
        <f t="shared" si="52"/>
        <v>3.5211267605633804E-2</v>
      </c>
      <c r="P494" s="4">
        <f t="shared" si="53"/>
        <v>143</v>
      </c>
      <c r="Q494" s="5">
        <f t="shared" si="54"/>
        <v>129</v>
      </c>
      <c r="R494" s="5">
        <f t="shared" si="55"/>
        <v>5</v>
      </c>
      <c r="S494" s="6">
        <f t="shared" si="56"/>
        <v>3.4965034965034968E-2</v>
      </c>
    </row>
    <row r="495" spans="1:19" ht="15" customHeight="1" x14ac:dyDescent="0.2">
      <c r="A495" s="46" t="s">
        <v>410</v>
      </c>
      <c r="B495" s="37" t="s">
        <v>162</v>
      </c>
      <c r="C495" s="43" t="s">
        <v>163</v>
      </c>
      <c r="D495" s="189">
        <v>2</v>
      </c>
      <c r="E495" s="189">
        <v>1</v>
      </c>
      <c r="F495" s="189"/>
      <c r="G495" s="189">
        <v>1</v>
      </c>
      <c r="H495" s="42">
        <f t="shared" si="57"/>
        <v>0.5</v>
      </c>
      <c r="I495" s="244">
        <v>33193</v>
      </c>
      <c r="J495" s="189">
        <v>29431</v>
      </c>
      <c r="K495" s="189">
        <v>7832</v>
      </c>
      <c r="L495" s="3">
        <f t="shared" si="51"/>
        <v>0.26611396146919913</v>
      </c>
      <c r="M495" s="189">
        <v>35</v>
      </c>
      <c r="N495" s="189">
        <v>3581</v>
      </c>
      <c r="O495" s="51">
        <f t="shared" si="52"/>
        <v>0.10788419245021541</v>
      </c>
      <c r="P495" s="4">
        <f t="shared" si="53"/>
        <v>33195</v>
      </c>
      <c r="Q495" s="5">
        <f t="shared" si="54"/>
        <v>29467</v>
      </c>
      <c r="R495" s="5">
        <f t="shared" si="55"/>
        <v>3582</v>
      </c>
      <c r="S495" s="6">
        <f t="shared" si="56"/>
        <v>0.10790781744238589</v>
      </c>
    </row>
    <row r="496" spans="1:19" ht="15" customHeight="1" x14ac:dyDescent="0.2">
      <c r="A496" s="46" t="s">
        <v>410</v>
      </c>
      <c r="B496" s="37" t="s">
        <v>164</v>
      </c>
      <c r="C496" s="43" t="s">
        <v>251</v>
      </c>
      <c r="D496" s="189"/>
      <c r="E496" s="189"/>
      <c r="F496" s="189"/>
      <c r="G496" s="189"/>
      <c r="H496" s="42" t="str">
        <f t="shared" si="57"/>
        <v/>
      </c>
      <c r="I496" s="244">
        <v>1</v>
      </c>
      <c r="J496" s="189">
        <v>1</v>
      </c>
      <c r="K496" s="189">
        <v>0</v>
      </c>
      <c r="L496" s="3">
        <f t="shared" si="51"/>
        <v>0</v>
      </c>
      <c r="M496" s="189">
        <v>0</v>
      </c>
      <c r="N496" s="189">
        <v>0</v>
      </c>
      <c r="O496" s="51">
        <f t="shared" si="52"/>
        <v>0</v>
      </c>
      <c r="P496" s="4">
        <f t="shared" si="53"/>
        <v>1</v>
      </c>
      <c r="Q496" s="5">
        <f t="shared" si="54"/>
        <v>1</v>
      </c>
      <c r="R496" s="5" t="str">
        <f t="shared" si="55"/>
        <v/>
      </c>
      <c r="S496" s="6" t="str">
        <f t="shared" si="56"/>
        <v/>
      </c>
    </row>
    <row r="497" spans="1:19" ht="15" customHeight="1" x14ac:dyDescent="0.2">
      <c r="A497" s="46" t="s">
        <v>410</v>
      </c>
      <c r="B497" s="37" t="s">
        <v>166</v>
      </c>
      <c r="C497" s="43" t="s">
        <v>167</v>
      </c>
      <c r="D497" s="189">
        <v>2</v>
      </c>
      <c r="E497" s="189">
        <v>1</v>
      </c>
      <c r="F497" s="189"/>
      <c r="G497" s="189">
        <v>0</v>
      </c>
      <c r="H497" s="42">
        <f t="shared" si="57"/>
        <v>0</v>
      </c>
      <c r="I497" s="244">
        <v>34963</v>
      </c>
      <c r="J497" s="189">
        <v>31910</v>
      </c>
      <c r="K497" s="189">
        <v>18818</v>
      </c>
      <c r="L497" s="3">
        <f t="shared" si="51"/>
        <v>0.58972109056722033</v>
      </c>
      <c r="M497" s="189">
        <v>58</v>
      </c>
      <c r="N497" s="189">
        <v>2880</v>
      </c>
      <c r="O497" s="51">
        <f t="shared" si="52"/>
        <v>8.2372794096616422E-2</v>
      </c>
      <c r="P497" s="4">
        <f t="shared" si="53"/>
        <v>34965</v>
      </c>
      <c r="Q497" s="5">
        <f t="shared" si="54"/>
        <v>31969</v>
      </c>
      <c r="R497" s="5">
        <f t="shared" si="55"/>
        <v>2880</v>
      </c>
      <c r="S497" s="6">
        <f t="shared" si="56"/>
        <v>8.2368082368082365E-2</v>
      </c>
    </row>
    <row r="498" spans="1:19" ht="15" customHeight="1" x14ac:dyDescent="0.2">
      <c r="A498" s="46" t="s">
        <v>410</v>
      </c>
      <c r="B498" s="37" t="s">
        <v>168</v>
      </c>
      <c r="C498" s="43" t="s">
        <v>169</v>
      </c>
      <c r="D498" s="189"/>
      <c r="E498" s="189"/>
      <c r="F498" s="189"/>
      <c r="G498" s="189"/>
      <c r="H498" s="42" t="str">
        <f t="shared" si="57"/>
        <v/>
      </c>
      <c r="I498" s="244">
        <v>857</v>
      </c>
      <c r="J498" s="189">
        <v>820</v>
      </c>
      <c r="K498" s="189">
        <v>155</v>
      </c>
      <c r="L498" s="3">
        <f t="shared" si="51"/>
        <v>0.18902439024390244</v>
      </c>
      <c r="M498" s="189">
        <v>0</v>
      </c>
      <c r="N498" s="189">
        <v>27</v>
      </c>
      <c r="O498" s="51">
        <f t="shared" si="52"/>
        <v>3.1505250875145857E-2</v>
      </c>
      <c r="P498" s="4">
        <f t="shared" si="53"/>
        <v>857</v>
      </c>
      <c r="Q498" s="5">
        <f t="shared" si="54"/>
        <v>820</v>
      </c>
      <c r="R498" s="5">
        <f t="shared" si="55"/>
        <v>27</v>
      </c>
      <c r="S498" s="6">
        <f t="shared" si="56"/>
        <v>3.1505250875145857E-2</v>
      </c>
    </row>
    <row r="499" spans="1:19" ht="26.25" customHeight="1" x14ac:dyDescent="0.2">
      <c r="A499" s="46" t="s">
        <v>410</v>
      </c>
      <c r="B499" s="37" t="s">
        <v>170</v>
      </c>
      <c r="C499" s="43" t="s">
        <v>172</v>
      </c>
      <c r="D499" s="189">
        <v>24</v>
      </c>
      <c r="E499" s="189">
        <v>23</v>
      </c>
      <c r="F499" s="189"/>
      <c r="G499" s="189">
        <v>0</v>
      </c>
      <c r="H499" s="42">
        <f t="shared" si="57"/>
        <v>0</v>
      </c>
      <c r="I499" s="244">
        <v>378353</v>
      </c>
      <c r="J499" s="189">
        <v>366033</v>
      </c>
      <c r="K499" s="189">
        <v>190364</v>
      </c>
      <c r="L499" s="3">
        <f t="shared" si="51"/>
        <v>0.52007332672190754</v>
      </c>
      <c r="M499" s="189">
        <v>61</v>
      </c>
      <c r="N499" s="189">
        <v>8798</v>
      </c>
      <c r="O499" s="51">
        <f t="shared" si="52"/>
        <v>2.3253416782739927E-2</v>
      </c>
      <c r="P499" s="4">
        <f t="shared" si="53"/>
        <v>378377</v>
      </c>
      <c r="Q499" s="5">
        <f t="shared" si="54"/>
        <v>366117</v>
      </c>
      <c r="R499" s="5">
        <f t="shared" si="55"/>
        <v>8798</v>
      </c>
      <c r="S499" s="6">
        <f t="shared" si="56"/>
        <v>2.3251941846359585E-2</v>
      </c>
    </row>
    <row r="500" spans="1:19" ht="15" customHeight="1" x14ac:dyDescent="0.2">
      <c r="A500" s="46" t="s">
        <v>410</v>
      </c>
      <c r="B500" s="37" t="s">
        <v>174</v>
      </c>
      <c r="C500" s="43" t="s">
        <v>175</v>
      </c>
      <c r="D500" s="189"/>
      <c r="E500" s="189"/>
      <c r="F500" s="189"/>
      <c r="G500" s="189"/>
      <c r="H500" s="42" t="str">
        <f t="shared" si="57"/>
        <v/>
      </c>
      <c r="I500" s="244">
        <v>118</v>
      </c>
      <c r="J500" s="189">
        <v>107</v>
      </c>
      <c r="K500" s="189">
        <v>0</v>
      </c>
      <c r="L500" s="3">
        <f t="shared" si="51"/>
        <v>0</v>
      </c>
      <c r="M500" s="189">
        <v>2</v>
      </c>
      <c r="N500" s="189">
        <v>4</v>
      </c>
      <c r="O500" s="51">
        <f t="shared" si="52"/>
        <v>3.3898305084745763E-2</v>
      </c>
      <c r="P500" s="4">
        <f t="shared" si="53"/>
        <v>118</v>
      </c>
      <c r="Q500" s="5">
        <f t="shared" si="54"/>
        <v>109</v>
      </c>
      <c r="R500" s="5">
        <f t="shared" si="55"/>
        <v>4</v>
      </c>
      <c r="S500" s="6">
        <f t="shared" si="56"/>
        <v>3.3898305084745763E-2</v>
      </c>
    </row>
    <row r="501" spans="1:19" ht="15" customHeight="1" x14ac:dyDescent="0.2">
      <c r="A501" s="46" t="s">
        <v>410</v>
      </c>
      <c r="B501" s="37" t="s">
        <v>356</v>
      </c>
      <c r="C501" s="43" t="s">
        <v>357</v>
      </c>
      <c r="D501" s="189">
        <v>18</v>
      </c>
      <c r="E501" s="189">
        <v>17</v>
      </c>
      <c r="F501" s="189"/>
      <c r="G501" s="189">
        <v>0</v>
      </c>
      <c r="H501" s="42">
        <f t="shared" si="57"/>
        <v>0</v>
      </c>
      <c r="I501" s="244">
        <v>541</v>
      </c>
      <c r="J501" s="189">
        <v>485</v>
      </c>
      <c r="K501" s="189">
        <v>122</v>
      </c>
      <c r="L501" s="3">
        <f t="shared" si="51"/>
        <v>0.25154639175257731</v>
      </c>
      <c r="M501" s="189">
        <v>0</v>
      </c>
      <c r="N501" s="189">
        <v>21</v>
      </c>
      <c r="O501" s="51">
        <f t="shared" si="52"/>
        <v>3.8817005545286505E-2</v>
      </c>
      <c r="P501" s="4">
        <f t="shared" si="53"/>
        <v>559</v>
      </c>
      <c r="Q501" s="5">
        <f t="shared" si="54"/>
        <v>502</v>
      </c>
      <c r="R501" s="5">
        <f t="shared" si="55"/>
        <v>21</v>
      </c>
      <c r="S501" s="6">
        <f t="shared" si="56"/>
        <v>3.7567084078711989E-2</v>
      </c>
    </row>
    <row r="502" spans="1:19" ht="15" customHeight="1" x14ac:dyDescent="0.2">
      <c r="A502" s="46" t="s">
        <v>410</v>
      </c>
      <c r="B502" s="37" t="s">
        <v>176</v>
      </c>
      <c r="C502" s="43" t="s">
        <v>358</v>
      </c>
      <c r="D502" s="189">
        <v>8</v>
      </c>
      <c r="E502" s="189">
        <v>3</v>
      </c>
      <c r="F502" s="189"/>
      <c r="G502" s="189">
        <v>2</v>
      </c>
      <c r="H502" s="42">
        <f t="shared" si="57"/>
        <v>0.25</v>
      </c>
      <c r="I502" s="244">
        <v>61522</v>
      </c>
      <c r="J502" s="189">
        <v>52744</v>
      </c>
      <c r="K502" s="189">
        <v>36252</v>
      </c>
      <c r="L502" s="3">
        <f t="shared" si="51"/>
        <v>0.68731988472622474</v>
      </c>
      <c r="M502" s="189">
        <v>25</v>
      </c>
      <c r="N502" s="189">
        <v>7475</v>
      </c>
      <c r="O502" s="51">
        <f t="shared" si="52"/>
        <v>0.12150125158479894</v>
      </c>
      <c r="P502" s="4">
        <f t="shared" si="53"/>
        <v>61530</v>
      </c>
      <c r="Q502" s="5">
        <f t="shared" si="54"/>
        <v>52772</v>
      </c>
      <c r="R502" s="5">
        <f t="shared" si="55"/>
        <v>7477</v>
      </c>
      <c r="S502" s="6">
        <f t="shared" si="56"/>
        <v>0.1215179587193239</v>
      </c>
    </row>
    <row r="503" spans="1:19" ht="15" customHeight="1" x14ac:dyDescent="0.2">
      <c r="A503" s="46" t="s">
        <v>410</v>
      </c>
      <c r="B503" s="37" t="s">
        <v>176</v>
      </c>
      <c r="C503" s="43" t="s">
        <v>177</v>
      </c>
      <c r="D503" s="189">
        <v>5</v>
      </c>
      <c r="E503" s="189">
        <v>3</v>
      </c>
      <c r="F503" s="189"/>
      <c r="G503" s="189">
        <v>2</v>
      </c>
      <c r="H503" s="42">
        <f t="shared" si="57"/>
        <v>0.4</v>
      </c>
      <c r="I503" s="244">
        <v>69117</v>
      </c>
      <c r="J503" s="189">
        <v>64213</v>
      </c>
      <c r="K503" s="189">
        <v>46274</v>
      </c>
      <c r="L503" s="3">
        <f t="shared" si="51"/>
        <v>0.7206328936508184</v>
      </c>
      <c r="M503" s="189">
        <v>62</v>
      </c>
      <c r="N503" s="189">
        <v>4037</v>
      </c>
      <c r="O503" s="51">
        <f t="shared" si="52"/>
        <v>5.8408206374697978E-2</v>
      </c>
      <c r="P503" s="4">
        <f t="shared" si="53"/>
        <v>69122</v>
      </c>
      <c r="Q503" s="5">
        <f t="shared" si="54"/>
        <v>64278</v>
      </c>
      <c r="R503" s="5">
        <f t="shared" si="55"/>
        <v>4039</v>
      </c>
      <c r="S503" s="6">
        <f t="shared" si="56"/>
        <v>5.8432915714244381E-2</v>
      </c>
    </row>
    <row r="504" spans="1:19" ht="15" customHeight="1" x14ac:dyDescent="0.2">
      <c r="A504" s="46" t="s">
        <v>410</v>
      </c>
      <c r="B504" s="37" t="s">
        <v>178</v>
      </c>
      <c r="C504" s="43" t="s">
        <v>179</v>
      </c>
      <c r="D504" s="189">
        <v>70</v>
      </c>
      <c r="E504" s="189">
        <v>53</v>
      </c>
      <c r="F504" s="189"/>
      <c r="G504" s="189">
        <v>6</v>
      </c>
      <c r="H504" s="42">
        <f t="shared" si="57"/>
        <v>8.5714285714285715E-2</v>
      </c>
      <c r="I504" s="244">
        <v>43145</v>
      </c>
      <c r="J504" s="189">
        <v>26696</v>
      </c>
      <c r="K504" s="189">
        <v>7371</v>
      </c>
      <c r="L504" s="3">
        <f t="shared" si="51"/>
        <v>0.27610878034162423</v>
      </c>
      <c r="M504" s="189">
        <v>3</v>
      </c>
      <c r="N504" s="189">
        <v>15665</v>
      </c>
      <c r="O504" s="51">
        <f t="shared" si="52"/>
        <v>0.36307799281492642</v>
      </c>
      <c r="P504" s="4">
        <f t="shared" si="53"/>
        <v>43215</v>
      </c>
      <c r="Q504" s="5">
        <f t="shared" si="54"/>
        <v>26752</v>
      </c>
      <c r="R504" s="5">
        <f t="shared" si="55"/>
        <v>15671</v>
      </c>
      <c r="S504" s="6">
        <f t="shared" si="56"/>
        <v>0.36262871688071274</v>
      </c>
    </row>
    <row r="505" spans="1:19" ht="15" customHeight="1" x14ac:dyDescent="0.2">
      <c r="A505" s="46" t="s">
        <v>410</v>
      </c>
      <c r="B505" s="37" t="s">
        <v>180</v>
      </c>
      <c r="C505" s="43" t="s">
        <v>537</v>
      </c>
      <c r="D505" s="189"/>
      <c r="E505" s="189"/>
      <c r="F505" s="189"/>
      <c r="G505" s="189"/>
      <c r="H505" s="42" t="str">
        <f t="shared" si="57"/>
        <v/>
      </c>
      <c r="I505" s="244">
        <v>65</v>
      </c>
      <c r="J505" s="189">
        <v>52</v>
      </c>
      <c r="K505" s="189">
        <v>15</v>
      </c>
      <c r="L505" s="3">
        <f t="shared" si="51"/>
        <v>0.28846153846153844</v>
      </c>
      <c r="M505" s="189">
        <v>0</v>
      </c>
      <c r="N505" s="189">
        <v>8</v>
      </c>
      <c r="O505" s="51">
        <f t="shared" si="52"/>
        <v>0.12307692307692308</v>
      </c>
      <c r="P505" s="4">
        <f t="shared" si="53"/>
        <v>65</v>
      </c>
      <c r="Q505" s="5">
        <f t="shared" si="54"/>
        <v>52</v>
      </c>
      <c r="R505" s="5">
        <f t="shared" si="55"/>
        <v>8</v>
      </c>
      <c r="S505" s="6">
        <f t="shared" si="56"/>
        <v>0.12307692307692308</v>
      </c>
    </row>
    <row r="506" spans="1:19" ht="15" customHeight="1" x14ac:dyDescent="0.2">
      <c r="A506" s="46" t="s">
        <v>410</v>
      </c>
      <c r="B506" s="37" t="s">
        <v>359</v>
      </c>
      <c r="C506" s="43" t="s">
        <v>360</v>
      </c>
      <c r="D506" s="189"/>
      <c r="E506" s="189"/>
      <c r="F506" s="189"/>
      <c r="G506" s="189"/>
      <c r="H506" s="42" t="str">
        <f t="shared" si="57"/>
        <v/>
      </c>
      <c r="I506" s="244">
        <v>2</v>
      </c>
      <c r="J506" s="189">
        <v>2</v>
      </c>
      <c r="K506" s="189">
        <v>1</v>
      </c>
      <c r="L506" s="3">
        <f t="shared" si="51"/>
        <v>0.5</v>
      </c>
      <c r="M506" s="189">
        <v>0</v>
      </c>
      <c r="N506" s="189">
        <v>0</v>
      </c>
      <c r="O506" s="51">
        <f t="shared" si="52"/>
        <v>0</v>
      </c>
      <c r="P506" s="4">
        <f t="shared" si="53"/>
        <v>2</v>
      </c>
      <c r="Q506" s="5">
        <f t="shared" si="54"/>
        <v>2</v>
      </c>
      <c r="R506" s="5" t="str">
        <f t="shared" si="55"/>
        <v/>
      </c>
      <c r="S506" s="6" t="str">
        <f t="shared" si="56"/>
        <v/>
      </c>
    </row>
    <row r="507" spans="1:19" ht="15" customHeight="1" x14ac:dyDescent="0.2">
      <c r="A507" s="46" t="s">
        <v>410</v>
      </c>
      <c r="B507" s="37" t="s">
        <v>182</v>
      </c>
      <c r="C507" s="43" t="s">
        <v>182</v>
      </c>
      <c r="D507" s="189">
        <v>3</v>
      </c>
      <c r="E507" s="189">
        <v>2</v>
      </c>
      <c r="F507" s="189"/>
      <c r="G507" s="189">
        <v>0</v>
      </c>
      <c r="H507" s="42">
        <f t="shared" si="57"/>
        <v>0</v>
      </c>
      <c r="I507" s="244">
        <v>9983</v>
      </c>
      <c r="J507" s="189">
        <v>9692</v>
      </c>
      <c r="K507" s="189">
        <v>4837</v>
      </c>
      <c r="L507" s="3">
        <f t="shared" si="51"/>
        <v>0.49907139909203468</v>
      </c>
      <c r="M507" s="189">
        <v>0</v>
      </c>
      <c r="N507" s="189">
        <v>182</v>
      </c>
      <c r="O507" s="51">
        <f t="shared" si="52"/>
        <v>1.8230992687568868E-2</v>
      </c>
      <c r="P507" s="4">
        <f t="shared" si="53"/>
        <v>9986</v>
      </c>
      <c r="Q507" s="5">
        <f t="shared" si="54"/>
        <v>9694</v>
      </c>
      <c r="R507" s="5">
        <f t="shared" si="55"/>
        <v>182</v>
      </c>
      <c r="S507" s="6">
        <f t="shared" si="56"/>
        <v>1.8225515722010813E-2</v>
      </c>
    </row>
    <row r="508" spans="1:19" ht="15" customHeight="1" x14ac:dyDescent="0.2">
      <c r="A508" s="46" t="s">
        <v>410</v>
      </c>
      <c r="B508" s="37" t="s">
        <v>184</v>
      </c>
      <c r="C508" s="43" t="s">
        <v>185</v>
      </c>
      <c r="D508" s="189"/>
      <c r="E508" s="189"/>
      <c r="F508" s="189"/>
      <c r="G508" s="189"/>
      <c r="H508" s="42" t="str">
        <f t="shared" si="57"/>
        <v/>
      </c>
      <c r="I508" s="244">
        <v>11193</v>
      </c>
      <c r="J508" s="189">
        <v>10882</v>
      </c>
      <c r="K508" s="189">
        <v>4835</v>
      </c>
      <c r="L508" s="3">
        <f t="shared" si="51"/>
        <v>0.44431170740672671</v>
      </c>
      <c r="M508" s="189">
        <v>1</v>
      </c>
      <c r="N508" s="189">
        <v>233</v>
      </c>
      <c r="O508" s="51">
        <f t="shared" si="52"/>
        <v>2.0816581792191549E-2</v>
      </c>
      <c r="P508" s="4">
        <f t="shared" si="53"/>
        <v>11193</v>
      </c>
      <c r="Q508" s="5">
        <f t="shared" si="54"/>
        <v>10883</v>
      </c>
      <c r="R508" s="5">
        <f t="shared" si="55"/>
        <v>233</v>
      </c>
      <c r="S508" s="6">
        <f t="shared" si="56"/>
        <v>2.0816581792191549E-2</v>
      </c>
    </row>
    <row r="509" spans="1:19" ht="26.25" customHeight="1" x14ac:dyDescent="0.2">
      <c r="A509" s="46" t="s">
        <v>410</v>
      </c>
      <c r="B509" s="37" t="s">
        <v>184</v>
      </c>
      <c r="C509" s="43" t="s">
        <v>361</v>
      </c>
      <c r="D509" s="189">
        <v>4</v>
      </c>
      <c r="E509" s="189">
        <v>4</v>
      </c>
      <c r="F509" s="189"/>
      <c r="G509" s="189">
        <v>0</v>
      </c>
      <c r="H509" s="42">
        <f t="shared" si="57"/>
        <v>0</v>
      </c>
      <c r="I509" s="244">
        <v>25849</v>
      </c>
      <c r="J509" s="189">
        <v>24927</v>
      </c>
      <c r="K509" s="189">
        <v>12299</v>
      </c>
      <c r="L509" s="3">
        <f t="shared" si="51"/>
        <v>0.49340073013198538</v>
      </c>
      <c r="M509" s="189">
        <v>8</v>
      </c>
      <c r="N509" s="189">
        <v>627</v>
      </c>
      <c r="O509" s="51">
        <f t="shared" si="52"/>
        <v>2.4256257495454368E-2</v>
      </c>
      <c r="P509" s="4">
        <f t="shared" si="53"/>
        <v>25853</v>
      </c>
      <c r="Q509" s="5">
        <f t="shared" si="54"/>
        <v>24939</v>
      </c>
      <c r="R509" s="5">
        <f t="shared" si="55"/>
        <v>627</v>
      </c>
      <c r="S509" s="6">
        <f t="shared" si="56"/>
        <v>2.4252504544927087E-2</v>
      </c>
    </row>
    <row r="510" spans="1:19" ht="15" customHeight="1" x14ac:dyDescent="0.2">
      <c r="A510" s="46" t="s">
        <v>410</v>
      </c>
      <c r="B510" s="37" t="s">
        <v>529</v>
      </c>
      <c r="C510" s="43" t="s">
        <v>120</v>
      </c>
      <c r="D510" s="189"/>
      <c r="E510" s="189"/>
      <c r="F510" s="189"/>
      <c r="G510" s="189"/>
      <c r="H510" s="42" t="str">
        <f t="shared" si="57"/>
        <v/>
      </c>
      <c r="I510" s="244">
        <v>841</v>
      </c>
      <c r="J510" s="189">
        <v>816</v>
      </c>
      <c r="K510" s="189">
        <v>52</v>
      </c>
      <c r="L510" s="3">
        <f t="shared" si="51"/>
        <v>6.3725490196078427E-2</v>
      </c>
      <c r="M510" s="189">
        <v>0</v>
      </c>
      <c r="N510" s="189">
        <v>22</v>
      </c>
      <c r="O510" s="51">
        <f t="shared" si="52"/>
        <v>2.6159334126040427E-2</v>
      </c>
      <c r="P510" s="4">
        <f t="shared" si="53"/>
        <v>841</v>
      </c>
      <c r="Q510" s="5">
        <f t="shared" si="54"/>
        <v>816</v>
      </c>
      <c r="R510" s="5">
        <f t="shared" si="55"/>
        <v>22</v>
      </c>
      <c r="S510" s="6">
        <f t="shared" si="56"/>
        <v>2.6159334126040427E-2</v>
      </c>
    </row>
    <row r="511" spans="1:19" ht="15" customHeight="1" x14ac:dyDescent="0.2">
      <c r="A511" s="46" t="s">
        <v>410</v>
      </c>
      <c r="B511" s="37" t="s">
        <v>187</v>
      </c>
      <c r="C511" s="43" t="s">
        <v>188</v>
      </c>
      <c r="D511" s="189"/>
      <c r="E511" s="189"/>
      <c r="F511" s="189"/>
      <c r="G511" s="189"/>
      <c r="H511" s="42" t="str">
        <f t="shared" si="57"/>
        <v/>
      </c>
      <c r="I511" s="244">
        <v>136</v>
      </c>
      <c r="J511" s="189">
        <v>122</v>
      </c>
      <c r="K511" s="189">
        <v>3</v>
      </c>
      <c r="L511" s="3">
        <f t="shared" si="51"/>
        <v>2.4590163934426229E-2</v>
      </c>
      <c r="M511" s="189">
        <v>0</v>
      </c>
      <c r="N511" s="189">
        <v>4</v>
      </c>
      <c r="O511" s="51">
        <f t="shared" si="52"/>
        <v>2.9411764705882353E-2</v>
      </c>
      <c r="P511" s="4">
        <f t="shared" si="53"/>
        <v>136</v>
      </c>
      <c r="Q511" s="5">
        <f t="shared" si="54"/>
        <v>122</v>
      </c>
      <c r="R511" s="5">
        <f t="shared" si="55"/>
        <v>4</v>
      </c>
      <c r="S511" s="6">
        <f t="shared" si="56"/>
        <v>2.9411764705882353E-2</v>
      </c>
    </row>
    <row r="512" spans="1:19" ht="15" customHeight="1" x14ac:dyDescent="0.2">
      <c r="A512" s="46" t="s">
        <v>410</v>
      </c>
      <c r="B512" s="37" t="s">
        <v>189</v>
      </c>
      <c r="C512" s="43" t="s">
        <v>190</v>
      </c>
      <c r="D512" s="189"/>
      <c r="E512" s="189"/>
      <c r="F512" s="189"/>
      <c r="G512" s="189"/>
      <c r="H512" s="42" t="str">
        <f t="shared" si="57"/>
        <v/>
      </c>
      <c r="I512" s="244">
        <v>13236</v>
      </c>
      <c r="J512" s="189">
        <v>10239</v>
      </c>
      <c r="K512" s="189">
        <v>2175</v>
      </c>
      <c r="L512" s="3">
        <f t="shared" si="51"/>
        <v>0.21242308819220626</v>
      </c>
      <c r="M512" s="189">
        <v>21</v>
      </c>
      <c r="N512" s="189">
        <v>2812</v>
      </c>
      <c r="O512" s="51">
        <f t="shared" si="52"/>
        <v>0.21245089150800847</v>
      </c>
      <c r="P512" s="4">
        <f t="shared" si="53"/>
        <v>13236</v>
      </c>
      <c r="Q512" s="5">
        <f t="shared" si="54"/>
        <v>10260</v>
      </c>
      <c r="R512" s="5">
        <f t="shared" si="55"/>
        <v>2812</v>
      </c>
      <c r="S512" s="6">
        <f t="shared" si="56"/>
        <v>0.21245089150800847</v>
      </c>
    </row>
    <row r="513" spans="1:19" ht="15" customHeight="1" x14ac:dyDescent="0.2">
      <c r="A513" s="46" t="s">
        <v>410</v>
      </c>
      <c r="B513" s="37" t="s">
        <v>191</v>
      </c>
      <c r="C513" s="43" t="s">
        <v>192</v>
      </c>
      <c r="D513" s="189"/>
      <c r="E513" s="189"/>
      <c r="F513" s="189"/>
      <c r="G513" s="189"/>
      <c r="H513" s="42" t="str">
        <f t="shared" si="57"/>
        <v/>
      </c>
      <c r="I513" s="244">
        <v>3236</v>
      </c>
      <c r="J513" s="189">
        <v>2220</v>
      </c>
      <c r="K513" s="189">
        <v>573</v>
      </c>
      <c r="L513" s="3">
        <f t="shared" si="51"/>
        <v>0.25810810810810808</v>
      </c>
      <c r="M513" s="189">
        <v>52</v>
      </c>
      <c r="N513" s="189">
        <v>812</v>
      </c>
      <c r="O513" s="51">
        <f t="shared" si="52"/>
        <v>0.25092707045735474</v>
      </c>
      <c r="P513" s="4">
        <f t="shared" si="53"/>
        <v>3236</v>
      </c>
      <c r="Q513" s="5">
        <f t="shared" si="54"/>
        <v>2272</v>
      </c>
      <c r="R513" s="5">
        <f t="shared" si="55"/>
        <v>812</v>
      </c>
      <c r="S513" s="6">
        <f t="shared" si="56"/>
        <v>0.25092707045735474</v>
      </c>
    </row>
    <row r="514" spans="1:19" ht="15" customHeight="1" x14ac:dyDescent="0.2">
      <c r="A514" s="46" t="s">
        <v>410</v>
      </c>
      <c r="B514" s="37" t="s">
        <v>193</v>
      </c>
      <c r="C514" s="43" t="s">
        <v>194</v>
      </c>
      <c r="D514" s="189"/>
      <c r="E514" s="189"/>
      <c r="F514" s="189"/>
      <c r="G514" s="189"/>
      <c r="H514" s="42" t="str">
        <f t="shared" si="57"/>
        <v/>
      </c>
      <c r="I514" s="244">
        <v>2910</v>
      </c>
      <c r="J514" s="189">
        <v>2695</v>
      </c>
      <c r="K514" s="189">
        <v>272</v>
      </c>
      <c r="L514" s="3">
        <f t="shared" ref="L514:L577" si="58">IF(J514&lt;&gt;0,K514/J514,"")</f>
        <v>0.10092764378478664</v>
      </c>
      <c r="M514" s="189">
        <v>1</v>
      </c>
      <c r="N514" s="189">
        <v>134</v>
      </c>
      <c r="O514" s="51">
        <f t="shared" ref="O514:O577" si="59">IF(I514&lt;&gt;0,N514/I514,"")</f>
        <v>4.6048109965635742E-2</v>
      </c>
      <c r="P514" s="4">
        <f t="shared" ref="P514:P577" si="60">IF(SUM(D514,I514)&gt;0,SUM(D514,I514),"")</f>
        <v>2910</v>
      </c>
      <c r="Q514" s="5">
        <f t="shared" ref="Q514:Q577" si="61">IF(SUM(E514,J514, M514)&gt;0,SUM(E514,J514, M514),"")</f>
        <v>2696</v>
      </c>
      <c r="R514" s="5">
        <f t="shared" ref="R514:R577" si="62">IF(SUM(G514,N514)&gt;0,SUM(G514,N514),"")</f>
        <v>134</v>
      </c>
      <c r="S514" s="6">
        <f t="shared" ref="S514:S577" si="63">IFERROR(IF(P514&lt;&gt;0,R514/P514,""),"")</f>
        <v>4.6048109965635742E-2</v>
      </c>
    </row>
    <row r="515" spans="1:19" ht="15" customHeight="1" x14ac:dyDescent="0.2">
      <c r="A515" s="46" t="s">
        <v>410</v>
      </c>
      <c r="B515" s="37" t="s">
        <v>195</v>
      </c>
      <c r="C515" s="43" t="s">
        <v>196</v>
      </c>
      <c r="D515" s="189"/>
      <c r="E515" s="189"/>
      <c r="F515" s="189"/>
      <c r="G515" s="189"/>
      <c r="H515" s="42" t="str">
        <f t="shared" si="57"/>
        <v/>
      </c>
      <c r="I515" s="244">
        <v>7</v>
      </c>
      <c r="J515" s="189">
        <v>5</v>
      </c>
      <c r="K515" s="189">
        <v>0</v>
      </c>
      <c r="L515" s="3">
        <f t="shared" si="58"/>
        <v>0</v>
      </c>
      <c r="M515" s="189">
        <v>0</v>
      </c>
      <c r="N515" s="189">
        <v>1</v>
      </c>
      <c r="O515" s="51">
        <f t="shared" si="59"/>
        <v>0.14285714285714285</v>
      </c>
      <c r="P515" s="4">
        <f t="shared" si="60"/>
        <v>7</v>
      </c>
      <c r="Q515" s="5">
        <f t="shared" si="61"/>
        <v>5</v>
      </c>
      <c r="R515" s="5">
        <f t="shared" si="62"/>
        <v>1</v>
      </c>
      <c r="S515" s="6">
        <f t="shared" si="63"/>
        <v>0.14285714285714285</v>
      </c>
    </row>
    <row r="516" spans="1:19" ht="15" customHeight="1" x14ac:dyDescent="0.2">
      <c r="A516" s="46" t="s">
        <v>410</v>
      </c>
      <c r="B516" s="37" t="s">
        <v>197</v>
      </c>
      <c r="C516" s="43" t="s">
        <v>310</v>
      </c>
      <c r="D516" s="189"/>
      <c r="E516" s="189"/>
      <c r="F516" s="189"/>
      <c r="G516" s="189"/>
      <c r="H516" s="42" t="str">
        <f t="shared" si="57"/>
        <v/>
      </c>
      <c r="I516" s="244">
        <v>62</v>
      </c>
      <c r="J516" s="189">
        <v>57</v>
      </c>
      <c r="K516" s="189">
        <v>0</v>
      </c>
      <c r="L516" s="3">
        <f t="shared" si="58"/>
        <v>0</v>
      </c>
      <c r="M516" s="189">
        <v>0</v>
      </c>
      <c r="N516" s="189">
        <v>1</v>
      </c>
      <c r="O516" s="51">
        <f t="shared" si="59"/>
        <v>1.6129032258064516E-2</v>
      </c>
      <c r="P516" s="4">
        <f t="shared" si="60"/>
        <v>62</v>
      </c>
      <c r="Q516" s="5">
        <f t="shared" si="61"/>
        <v>57</v>
      </c>
      <c r="R516" s="5">
        <f t="shared" si="62"/>
        <v>1</v>
      </c>
      <c r="S516" s="6">
        <f t="shared" si="63"/>
        <v>1.6129032258064516E-2</v>
      </c>
    </row>
    <row r="517" spans="1:19" ht="15" customHeight="1" x14ac:dyDescent="0.2">
      <c r="A517" s="46" t="s">
        <v>410</v>
      </c>
      <c r="B517" s="37" t="s">
        <v>523</v>
      </c>
      <c r="C517" s="43" t="s">
        <v>566</v>
      </c>
      <c r="D517" s="189"/>
      <c r="E517" s="189"/>
      <c r="F517" s="189"/>
      <c r="G517" s="189"/>
      <c r="H517" s="42" t="str">
        <f t="shared" si="57"/>
        <v/>
      </c>
      <c r="I517" s="244"/>
      <c r="J517" s="189"/>
      <c r="K517" s="189"/>
      <c r="L517" s="3" t="str">
        <f t="shared" si="58"/>
        <v/>
      </c>
      <c r="M517" s="189">
        <v>0</v>
      </c>
      <c r="N517" s="189">
        <v>1</v>
      </c>
      <c r="O517" s="51" t="str">
        <f t="shared" si="59"/>
        <v/>
      </c>
      <c r="P517" s="4" t="str">
        <f t="shared" si="60"/>
        <v/>
      </c>
      <c r="Q517" s="5" t="str">
        <f t="shared" si="61"/>
        <v/>
      </c>
      <c r="R517" s="5">
        <f t="shared" si="62"/>
        <v>1</v>
      </c>
      <c r="S517" s="6" t="str">
        <f t="shared" si="63"/>
        <v/>
      </c>
    </row>
    <row r="518" spans="1:19" ht="26.25" customHeight="1" x14ac:dyDescent="0.2">
      <c r="A518" s="46" t="s">
        <v>410</v>
      </c>
      <c r="B518" s="37" t="s">
        <v>532</v>
      </c>
      <c r="C518" s="43" t="s">
        <v>198</v>
      </c>
      <c r="D518" s="189">
        <v>3</v>
      </c>
      <c r="E518" s="189">
        <v>3</v>
      </c>
      <c r="F518" s="189"/>
      <c r="G518" s="189">
        <v>0</v>
      </c>
      <c r="H518" s="42">
        <f t="shared" ref="H518:H581" si="64">IF(D518&lt;&gt;0,G518/D518,"")</f>
        <v>0</v>
      </c>
      <c r="I518" s="244">
        <v>319</v>
      </c>
      <c r="J518" s="189">
        <v>297</v>
      </c>
      <c r="K518" s="189">
        <v>15</v>
      </c>
      <c r="L518" s="3">
        <f t="shared" si="58"/>
        <v>5.0505050505050504E-2</v>
      </c>
      <c r="M518" s="189">
        <v>0</v>
      </c>
      <c r="N518" s="189">
        <v>9</v>
      </c>
      <c r="O518" s="51">
        <f t="shared" si="59"/>
        <v>2.8213166144200628E-2</v>
      </c>
      <c r="P518" s="4">
        <f t="shared" si="60"/>
        <v>322</v>
      </c>
      <c r="Q518" s="5">
        <f t="shared" si="61"/>
        <v>300</v>
      </c>
      <c r="R518" s="5">
        <f t="shared" si="62"/>
        <v>9</v>
      </c>
      <c r="S518" s="6">
        <f t="shared" si="63"/>
        <v>2.7950310559006212E-2</v>
      </c>
    </row>
    <row r="519" spans="1:19" ht="26.25" customHeight="1" x14ac:dyDescent="0.2">
      <c r="A519" s="46" t="s">
        <v>410</v>
      </c>
      <c r="B519" s="37" t="s">
        <v>518</v>
      </c>
      <c r="C519" s="43" t="s">
        <v>199</v>
      </c>
      <c r="D519" s="189"/>
      <c r="E519" s="189"/>
      <c r="F519" s="189"/>
      <c r="G519" s="189"/>
      <c r="H519" s="42" t="str">
        <f t="shared" si="64"/>
        <v/>
      </c>
      <c r="I519" s="244">
        <v>1520</v>
      </c>
      <c r="J519" s="189">
        <v>1252</v>
      </c>
      <c r="K519" s="189">
        <v>400</v>
      </c>
      <c r="L519" s="3">
        <f t="shared" si="58"/>
        <v>0.31948881789137379</v>
      </c>
      <c r="M519" s="189">
        <v>36</v>
      </c>
      <c r="N519" s="189">
        <v>224</v>
      </c>
      <c r="O519" s="51">
        <f t="shared" si="59"/>
        <v>0.14736842105263157</v>
      </c>
      <c r="P519" s="4">
        <f t="shared" si="60"/>
        <v>1520</v>
      </c>
      <c r="Q519" s="5">
        <f t="shared" si="61"/>
        <v>1288</v>
      </c>
      <c r="R519" s="5">
        <f t="shared" si="62"/>
        <v>224</v>
      </c>
      <c r="S519" s="6">
        <f t="shared" si="63"/>
        <v>0.14736842105263157</v>
      </c>
    </row>
    <row r="520" spans="1:19" ht="15" customHeight="1" x14ac:dyDescent="0.2">
      <c r="A520" s="46" t="s">
        <v>410</v>
      </c>
      <c r="B520" s="37" t="s">
        <v>200</v>
      </c>
      <c r="C520" s="43" t="s">
        <v>201</v>
      </c>
      <c r="D520" s="189"/>
      <c r="E520" s="189"/>
      <c r="F520" s="189"/>
      <c r="G520" s="189"/>
      <c r="H520" s="42" t="str">
        <f t="shared" si="64"/>
        <v/>
      </c>
      <c r="I520" s="244">
        <v>62120</v>
      </c>
      <c r="J520" s="189">
        <v>60408</v>
      </c>
      <c r="K520" s="189">
        <v>26136</v>
      </c>
      <c r="L520" s="3">
        <f t="shared" si="58"/>
        <v>0.43265792610250298</v>
      </c>
      <c r="M520" s="189">
        <v>1</v>
      </c>
      <c r="N520" s="189">
        <v>1276</v>
      </c>
      <c r="O520" s="51">
        <f t="shared" si="59"/>
        <v>2.0540888602704442E-2</v>
      </c>
      <c r="P520" s="4">
        <f t="shared" si="60"/>
        <v>62120</v>
      </c>
      <c r="Q520" s="5">
        <f t="shared" si="61"/>
        <v>60409</v>
      </c>
      <c r="R520" s="5">
        <f t="shared" si="62"/>
        <v>1276</v>
      </c>
      <c r="S520" s="6">
        <f t="shared" si="63"/>
        <v>2.0540888602704442E-2</v>
      </c>
    </row>
    <row r="521" spans="1:19" ht="15" customHeight="1" x14ac:dyDescent="0.2">
      <c r="A521" s="46" t="s">
        <v>410</v>
      </c>
      <c r="B521" s="37" t="s">
        <v>364</v>
      </c>
      <c r="C521" s="43" t="s">
        <v>365</v>
      </c>
      <c r="D521" s="189">
        <v>7</v>
      </c>
      <c r="E521" s="189">
        <v>5</v>
      </c>
      <c r="F521" s="189"/>
      <c r="G521" s="189">
        <v>0</v>
      </c>
      <c r="H521" s="42">
        <f t="shared" si="64"/>
        <v>0</v>
      </c>
      <c r="I521" s="244">
        <v>7498</v>
      </c>
      <c r="J521" s="189">
        <v>5745</v>
      </c>
      <c r="K521" s="189">
        <v>2241</v>
      </c>
      <c r="L521" s="3">
        <f t="shared" si="58"/>
        <v>0.39007832898172323</v>
      </c>
      <c r="M521" s="189">
        <v>1</v>
      </c>
      <c r="N521" s="189">
        <v>1626</v>
      </c>
      <c r="O521" s="51">
        <f t="shared" si="59"/>
        <v>0.21685782875433449</v>
      </c>
      <c r="P521" s="4">
        <f t="shared" si="60"/>
        <v>7505</v>
      </c>
      <c r="Q521" s="5">
        <f t="shared" si="61"/>
        <v>5751</v>
      </c>
      <c r="R521" s="5">
        <f t="shared" si="62"/>
        <v>1626</v>
      </c>
      <c r="S521" s="6">
        <f t="shared" si="63"/>
        <v>0.21665556295802799</v>
      </c>
    </row>
    <row r="522" spans="1:19" ht="15" customHeight="1" x14ac:dyDescent="0.2">
      <c r="A522" s="46" t="s">
        <v>410</v>
      </c>
      <c r="B522" s="37" t="s">
        <v>204</v>
      </c>
      <c r="C522" s="43" t="s">
        <v>205</v>
      </c>
      <c r="D522" s="189"/>
      <c r="E522" s="189"/>
      <c r="F522" s="189"/>
      <c r="G522" s="189"/>
      <c r="H522" s="42" t="str">
        <f t="shared" si="64"/>
        <v/>
      </c>
      <c r="I522" s="244">
        <v>166930</v>
      </c>
      <c r="J522" s="189">
        <v>135817</v>
      </c>
      <c r="K522" s="189">
        <v>47329</v>
      </c>
      <c r="L522" s="3">
        <f t="shared" si="58"/>
        <v>0.3484762584948865</v>
      </c>
      <c r="M522" s="189">
        <v>47</v>
      </c>
      <c r="N522" s="189">
        <v>26604</v>
      </c>
      <c r="O522" s="51">
        <f t="shared" si="59"/>
        <v>0.15937219193673996</v>
      </c>
      <c r="P522" s="4">
        <f t="shared" si="60"/>
        <v>166930</v>
      </c>
      <c r="Q522" s="5">
        <f t="shared" si="61"/>
        <v>135864</v>
      </c>
      <c r="R522" s="5">
        <f t="shared" si="62"/>
        <v>26604</v>
      </c>
      <c r="S522" s="6">
        <f t="shared" si="63"/>
        <v>0.15937219193673996</v>
      </c>
    </row>
    <row r="523" spans="1:19" ht="15" customHeight="1" x14ac:dyDescent="0.2">
      <c r="A523" s="46" t="s">
        <v>410</v>
      </c>
      <c r="B523" s="37" t="s">
        <v>206</v>
      </c>
      <c r="C523" s="43" t="s">
        <v>207</v>
      </c>
      <c r="D523" s="189">
        <v>3</v>
      </c>
      <c r="E523" s="189">
        <v>3</v>
      </c>
      <c r="F523" s="189"/>
      <c r="G523" s="189">
        <v>0</v>
      </c>
      <c r="H523" s="42">
        <f t="shared" si="64"/>
        <v>0</v>
      </c>
      <c r="I523" s="244">
        <v>27240</v>
      </c>
      <c r="J523" s="189">
        <v>24470</v>
      </c>
      <c r="K523" s="189">
        <v>6733</v>
      </c>
      <c r="L523" s="3">
        <f t="shared" si="58"/>
        <v>0.27515324887617493</v>
      </c>
      <c r="M523" s="189">
        <v>4</v>
      </c>
      <c r="N523" s="189">
        <v>2440</v>
      </c>
      <c r="O523" s="51">
        <f t="shared" si="59"/>
        <v>8.957415565345081E-2</v>
      </c>
      <c r="P523" s="4">
        <f t="shared" si="60"/>
        <v>27243</v>
      </c>
      <c r="Q523" s="5">
        <f t="shared" si="61"/>
        <v>24477</v>
      </c>
      <c r="R523" s="5">
        <f t="shared" si="62"/>
        <v>2440</v>
      </c>
      <c r="S523" s="6">
        <f t="shared" si="63"/>
        <v>8.9564291744668359E-2</v>
      </c>
    </row>
    <row r="524" spans="1:19" ht="15" customHeight="1" x14ac:dyDescent="0.2">
      <c r="A524" s="46" t="s">
        <v>410</v>
      </c>
      <c r="B524" s="37" t="s">
        <v>206</v>
      </c>
      <c r="C524" s="43" t="s">
        <v>208</v>
      </c>
      <c r="D524" s="189">
        <v>1</v>
      </c>
      <c r="E524" s="189">
        <v>1</v>
      </c>
      <c r="F524" s="189"/>
      <c r="G524" s="189">
        <v>0</v>
      </c>
      <c r="H524" s="42">
        <f t="shared" si="64"/>
        <v>0</v>
      </c>
      <c r="I524" s="244">
        <v>101411</v>
      </c>
      <c r="J524" s="189">
        <v>94812</v>
      </c>
      <c r="K524" s="189">
        <v>33304</v>
      </c>
      <c r="L524" s="3">
        <f t="shared" si="58"/>
        <v>0.35126355313673374</v>
      </c>
      <c r="M524" s="189">
        <v>2</v>
      </c>
      <c r="N524" s="189">
        <v>5143</v>
      </c>
      <c r="O524" s="51">
        <f t="shared" si="59"/>
        <v>5.0714419540286555E-2</v>
      </c>
      <c r="P524" s="4">
        <f t="shared" si="60"/>
        <v>101412</v>
      </c>
      <c r="Q524" s="5">
        <f t="shared" si="61"/>
        <v>94815</v>
      </c>
      <c r="R524" s="5">
        <f t="shared" si="62"/>
        <v>5143</v>
      </c>
      <c r="S524" s="6">
        <f t="shared" si="63"/>
        <v>5.0713919457263439E-2</v>
      </c>
    </row>
    <row r="525" spans="1:19" ht="15" customHeight="1" x14ac:dyDescent="0.2">
      <c r="A525" s="46" t="s">
        <v>410</v>
      </c>
      <c r="B525" s="37" t="s">
        <v>209</v>
      </c>
      <c r="C525" s="43" t="s">
        <v>210</v>
      </c>
      <c r="D525" s="189">
        <v>2</v>
      </c>
      <c r="E525" s="189">
        <v>1</v>
      </c>
      <c r="F525" s="189"/>
      <c r="G525" s="189">
        <v>0</v>
      </c>
      <c r="H525" s="42">
        <f t="shared" si="64"/>
        <v>0</v>
      </c>
      <c r="I525" s="244">
        <v>2924</v>
      </c>
      <c r="J525" s="189">
        <v>2302</v>
      </c>
      <c r="K525" s="189">
        <v>415</v>
      </c>
      <c r="L525" s="3">
        <f t="shared" si="58"/>
        <v>0.18027801911381408</v>
      </c>
      <c r="M525" s="189">
        <v>0</v>
      </c>
      <c r="N525" s="189">
        <v>489</v>
      </c>
      <c r="O525" s="51">
        <f t="shared" si="59"/>
        <v>0.16723666210670315</v>
      </c>
      <c r="P525" s="4">
        <f t="shared" si="60"/>
        <v>2926</v>
      </c>
      <c r="Q525" s="5">
        <f t="shared" si="61"/>
        <v>2303</v>
      </c>
      <c r="R525" s="5">
        <f t="shared" si="62"/>
        <v>489</v>
      </c>
      <c r="S525" s="6">
        <f t="shared" si="63"/>
        <v>0.16712235133287764</v>
      </c>
    </row>
    <row r="526" spans="1:19" ht="15" customHeight="1" x14ac:dyDescent="0.2">
      <c r="A526" s="46" t="s">
        <v>410</v>
      </c>
      <c r="B526" s="37" t="s">
        <v>211</v>
      </c>
      <c r="C526" s="43" t="s">
        <v>533</v>
      </c>
      <c r="D526" s="189">
        <v>10</v>
      </c>
      <c r="E526" s="189">
        <v>8</v>
      </c>
      <c r="F526" s="189"/>
      <c r="G526" s="189">
        <v>2</v>
      </c>
      <c r="H526" s="42">
        <f t="shared" si="64"/>
        <v>0.2</v>
      </c>
      <c r="I526" s="244">
        <v>1906</v>
      </c>
      <c r="J526" s="189">
        <v>1627</v>
      </c>
      <c r="K526" s="189">
        <v>84</v>
      </c>
      <c r="L526" s="3">
        <f t="shared" si="58"/>
        <v>5.162876459741856E-2</v>
      </c>
      <c r="M526" s="189">
        <v>1</v>
      </c>
      <c r="N526" s="189">
        <v>232</v>
      </c>
      <c r="O526" s="51">
        <f t="shared" si="59"/>
        <v>0.12172088142707241</v>
      </c>
      <c r="P526" s="4">
        <f t="shared" si="60"/>
        <v>1916</v>
      </c>
      <c r="Q526" s="5">
        <f t="shared" si="61"/>
        <v>1636</v>
      </c>
      <c r="R526" s="5">
        <f t="shared" si="62"/>
        <v>234</v>
      </c>
      <c r="S526" s="6">
        <f t="shared" si="63"/>
        <v>0.12212943632567849</v>
      </c>
    </row>
    <row r="527" spans="1:19" ht="26.25" customHeight="1" x14ac:dyDescent="0.2">
      <c r="A527" s="46" t="s">
        <v>410</v>
      </c>
      <c r="B527" s="37" t="s">
        <v>214</v>
      </c>
      <c r="C527" s="43" t="s">
        <v>215</v>
      </c>
      <c r="D527" s="189">
        <v>5</v>
      </c>
      <c r="E527" s="189">
        <v>5</v>
      </c>
      <c r="F527" s="189"/>
      <c r="G527" s="189">
        <v>0</v>
      </c>
      <c r="H527" s="42">
        <f t="shared" si="64"/>
        <v>0</v>
      </c>
      <c r="I527" s="244">
        <v>11964</v>
      </c>
      <c r="J527" s="189">
        <v>10628</v>
      </c>
      <c r="K527" s="189">
        <v>3102</v>
      </c>
      <c r="L527" s="3">
        <f t="shared" si="58"/>
        <v>0.29187053067369212</v>
      </c>
      <c r="M527" s="189">
        <v>19</v>
      </c>
      <c r="N527" s="189">
        <v>1186</v>
      </c>
      <c r="O527" s="51">
        <f t="shared" si="59"/>
        <v>9.9130725509862919E-2</v>
      </c>
      <c r="P527" s="4">
        <f t="shared" si="60"/>
        <v>11969</v>
      </c>
      <c r="Q527" s="5">
        <f t="shared" si="61"/>
        <v>10652</v>
      </c>
      <c r="R527" s="5">
        <f t="shared" si="62"/>
        <v>1186</v>
      </c>
      <c r="S527" s="6">
        <f t="shared" si="63"/>
        <v>9.9089314061325096E-2</v>
      </c>
    </row>
    <row r="528" spans="1:19" ht="26.25" customHeight="1" x14ac:dyDescent="0.2">
      <c r="A528" s="46" t="s">
        <v>410</v>
      </c>
      <c r="B528" s="37" t="s">
        <v>214</v>
      </c>
      <c r="C528" s="43" t="s">
        <v>216</v>
      </c>
      <c r="D528" s="189">
        <v>13</v>
      </c>
      <c r="E528" s="189">
        <v>5</v>
      </c>
      <c r="F528" s="189"/>
      <c r="G528" s="189">
        <v>7</v>
      </c>
      <c r="H528" s="42">
        <f t="shared" si="64"/>
        <v>0.53846153846153844</v>
      </c>
      <c r="I528" s="244">
        <v>26491</v>
      </c>
      <c r="J528" s="189">
        <v>21677</v>
      </c>
      <c r="K528" s="189">
        <v>6279</v>
      </c>
      <c r="L528" s="3">
        <f t="shared" si="58"/>
        <v>0.28966185357752455</v>
      </c>
      <c r="M528" s="189">
        <v>106</v>
      </c>
      <c r="N528" s="189">
        <v>4403</v>
      </c>
      <c r="O528" s="51">
        <f t="shared" si="59"/>
        <v>0.16620739118946057</v>
      </c>
      <c r="P528" s="4">
        <f t="shared" si="60"/>
        <v>26504</v>
      </c>
      <c r="Q528" s="5">
        <f t="shared" si="61"/>
        <v>21788</v>
      </c>
      <c r="R528" s="5">
        <f t="shared" si="62"/>
        <v>4410</v>
      </c>
      <c r="S528" s="6">
        <f t="shared" si="63"/>
        <v>0.16638997887111379</v>
      </c>
    </row>
    <row r="529" spans="1:19" ht="26.25" customHeight="1" x14ac:dyDescent="0.2">
      <c r="A529" s="46" t="s">
        <v>410</v>
      </c>
      <c r="B529" s="37" t="s">
        <v>217</v>
      </c>
      <c r="C529" s="43" t="s">
        <v>218</v>
      </c>
      <c r="D529" s="189"/>
      <c r="E529" s="189"/>
      <c r="F529" s="189"/>
      <c r="G529" s="189"/>
      <c r="H529" s="42" t="str">
        <f t="shared" si="64"/>
        <v/>
      </c>
      <c r="I529" s="244">
        <v>16</v>
      </c>
      <c r="J529" s="189">
        <v>13</v>
      </c>
      <c r="K529" s="189">
        <v>4</v>
      </c>
      <c r="L529" s="3">
        <f t="shared" si="58"/>
        <v>0.30769230769230771</v>
      </c>
      <c r="M529" s="189">
        <v>0</v>
      </c>
      <c r="N529" s="189">
        <v>3</v>
      </c>
      <c r="O529" s="51">
        <f t="shared" si="59"/>
        <v>0.1875</v>
      </c>
      <c r="P529" s="4">
        <f t="shared" si="60"/>
        <v>16</v>
      </c>
      <c r="Q529" s="5">
        <f t="shared" si="61"/>
        <v>13</v>
      </c>
      <c r="R529" s="5">
        <f t="shared" si="62"/>
        <v>3</v>
      </c>
      <c r="S529" s="6">
        <f t="shared" si="63"/>
        <v>0.1875</v>
      </c>
    </row>
    <row r="530" spans="1:19" ht="15" customHeight="1" x14ac:dyDescent="0.2">
      <c r="A530" s="46" t="s">
        <v>410</v>
      </c>
      <c r="B530" s="37" t="s">
        <v>217</v>
      </c>
      <c r="C530" s="43" t="s">
        <v>219</v>
      </c>
      <c r="D530" s="189"/>
      <c r="E530" s="189"/>
      <c r="F530" s="189"/>
      <c r="G530" s="189"/>
      <c r="H530" s="42" t="str">
        <f t="shared" si="64"/>
        <v/>
      </c>
      <c r="I530" s="244">
        <v>126763</v>
      </c>
      <c r="J530" s="189">
        <v>124635</v>
      </c>
      <c r="K530" s="189">
        <v>76434</v>
      </c>
      <c r="L530" s="3">
        <f t="shared" si="58"/>
        <v>0.61326272716331687</v>
      </c>
      <c r="M530" s="189">
        <v>74</v>
      </c>
      <c r="N530" s="189">
        <v>1190</v>
      </c>
      <c r="O530" s="51">
        <f t="shared" si="59"/>
        <v>9.3875973272958199E-3</v>
      </c>
      <c r="P530" s="4">
        <f t="shared" si="60"/>
        <v>126763</v>
      </c>
      <c r="Q530" s="5">
        <f t="shared" si="61"/>
        <v>124709</v>
      </c>
      <c r="R530" s="5">
        <f t="shared" si="62"/>
        <v>1190</v>
      </c>
      <c r="S530" s="6">
        <f t="shared" si="63"/>
        <v>9.3875973272958199E-3</v>
      </c>
    </row>
    <row r="531" spans="1:19" ht="15" customHeight="1" x14ac:dyDescent="0.2">
      <c r="A531" s="46" t="s">
        <v>410</v>
      </c>
      <c r="B531" s="37" t="s">
        <v>221</v>
      </c>
      <c r="C531" s="43" t="s">
        <v>312</v>
      </c>
      <c r="D531" s="189">
        <v>1</v>
      </c>
      <c r="E531" s="189">
        <v>1</v>
      </c>
      <c r="F531" s="189"/>
      <c r="G531" s="189">
        <v>0</v>
      </c>
      <c r="H531" s="42">
        <f t="shared" si="64"/>
        <v>0</v>
      </c>
      <c r="I531" s="244">
        <v>28</v>
      </c>
      <c r="J531" s="189">
        <v>27</v>
      </c>
      <c r="K531" s="189">
        <v>1</v>
      </c>
      <c r="L531" s="3">
        <f t="shared" si="58"/>
        <v>3.7037037037037035E-2</v>
      </c>
      <c r="M531" s="189">
        <v>0</v>
      </c>
      <c r="N531" s="189">
        <v>0</v>
      </c>
      <c r="O531" s="51">
        <f t="shared" si="59"/>
        <v>0</v>
      </c>
      <c r="P531" s="4">
        <f t="shared" si="60"/>
        <v>29</v>
      </c>
      <c r="Q531" s="5">
        <f t="shared" si="61"/>
        <v>28</v>
      </c>
      <c r="R531" s="5" t="str">
        <f t="shared" si="62"/>
        <v/>
      </c>
      <c r="S531" s="6" t="str">
        <f t="shared" si="63"/>
        <v/>
      </c>
    </row>
    <row r="532" spans="1:19" ht="15" customHeight="1" x14ac:dyDescent="0.2">
      <c r="A532" s="46" t="s">
        <v>410</v>
      </c>
      <c r="B532" s="37" t="s">
        <v>222</v>
      </c>
      <c r="C532" s="43" t="s">
        <v>368</v>
      </c>
      <c r="D532" s="189">
        <v>36</v>
      </c>
      <c r="E532" s="189">
        <v>36</v>
      </c>
      <c r="F532" s="189"/>
      <c r="G532" s="189">
        <v>0</v>
      </c>
      <c r="H532" s="42">
        <f t="shared" si="64"/>
        <v>0</v>
      </c>
      <c r="I532" s="244">
        <v>1009</v>
      </c>
      <c r="J532" s="189">
        <v>994</v>
      </c>
      <c r="K532" s="189">
        <v>115</v>
      </c>
      <c r="L532" s="3">
        <f t="shared" si="58"/>
        <v>0.11569416498993963</v>
      </c>
      <c r="M532" s="189">
        <v>0</v>
      </c>
      <c r="N532" s="189">
        <v>1</v>
      </c>
      <c r="O532" s="51">
        <f t="shared" si="59"/>
        <v>9.9108027750247768E-4</v>
      </c>
      <c r="P532" s="4">
        <f t="shared" si="60"/>
        <v>1045</v>
      </c>
      <c r="Q532" s="5">
        <f t="shared" si="61"/>
        <v>1030</v>
      </c>
      <c r="R532" s="5">
        <f t="shared" si="62"/>
        <v>1</v>
      </c>
      <c r="S532" s="6">
        <f t="shared" si="63"/>
        <v>9.5693779904306223E-4</v>
      </c>
    </row>
    <row r="533" spans="1:19" ht="15" customHeight="1" x14ac:dyDescent="0.2">
      <c r="A533" s="46" t="s">
        <v>410</v>
      </c>
      <c r="B533" s="37" t="s">
        <v>222</v>
      </c>
      <c r="C533" s="43" t="s">
        <v>313</v>
      </c>
      <c r="D533" s="189">
        <v>2</v>
      </c>
      <c r="E533" s="189">
        <v>2</v>
      </c>
      <c r="F533" s="189"/>
      <c r="G533" s="189">
        <v>0</v>
      </c>
      <c r="H533" s="42">
        <f t="shared" si="64"/>
        <v>0</v>
      </c>
      <c r="I533" s="244">
        <v>1285</v>
      </c>
      <c r="J533" s="189">
        <v>1244</v>
      </c>
      <c r="K533" s="189">
        <v>254</v>
      </c>
      <c r="L533" s="3">
        <f t="shared" si="58"/>
        <v>0.20418006430868169</v>
      </c>
      <c r="M533" s="189">
        <v>0</v>
      </c>
      <c r="N533" s="189">
        <v>3</v>
      </c>
      <c r="O533" s="51">
        <f t="shared" si="59"/>
        <v>2.3346303501945525E-3</v>
      </c>
      <c r="P533" s="4">
        <f t="shared" si="60"/>
        <v>1287</v>
      </c>
      <c r="Q533" s="5">
        <f t="shared" si="61"/>
        <v>1246</v>
      </c>
      <c r="R533" s="5">
        <f t="shared" si="62"/>
        <v>3</v>
      </c>
      <c r="S533" s="6">
        <f t="shared" si="63"/>
        <v>2.331002331002331E-3</v>
      </c>
    </row>
    <row r="534" spans="1:19" ht="15" customHeight="1" x14ac:dyDescent="0.2">
      <c r="A534" s="46" t="s">
        <v>410</v>
      </c>
      <c r="B534" s="37" t="s">
        <v>222</v>
      </c>
      <c r="C534" s="43" t="s">
        <v>223</v>
      </c>
      <c r="D534" s="189"/>
      <c r="E534" s="189"/>
      <c r="F534" s="189"/>
      <c r="G534" s="189"/>
      <c r="H534" s="42" t="str">
        <f t="shared" si="64"/>
        <v/>
      </c>
      <c r="I534" s="244">
        <v>1363</v>
      </c>
      <c r="J534" s="189">
        <v>1347</v>
      </c>
      <c r="K534" s="189">
        <v>309</v>
      </c>
      <c r="L534" s="3">
        <f t="shared" si="58"/>
        <v>0.22939866369710468</v>
      </c>
      <c r="M534" s="189">
        <v>1</v>
      </c>
      <c r="N534" s="189">
        <v>18</v>
      </c>
      <c r="O534" s="51">
        <f t="shared" si="59"/>
        <v>1.3206162876008804E-2</v>
      </c>
      <c r="P534" s="4">
        <f t="shared" si="60"/>
        <v>1363</v>
      </c>
      <c r="Q534" s="5">
        <f t="shared" si="61"/>
        <v>1348</v>
      </c>
      <c r="R534" s="5">
        <f t="shared" si="62"/>
        <v>18</v>
      </c>
      <c r="S534" s="6">
        <f t="shared" si="63"/>
        <v>1.3206162876008804E-2</v>
      </c>
    </row>
    <row r="535" spans="1:19" ht="15" customHeight="1" x14ac:dyDescent="0.2">
      <c r="A535" s="46" t="s">
        <v>410</v>
      </c>
      <c r="B535" s="37" t="s">
        <v>222</v>
      </c>
      <c r="C535" s="43" t="s">
        <v>314</v>
      </c>
      <c r="D535" s="189">
        <v>8</v>
      </c>
      <c r="E535" s="189">
        <v>8</v>
      </c>
      <c r="F535" s="189"/>
      <c r="G535" s="189">
        <v>0</v>
      </c>
      <c r="H535" s="42">
        <f t="shared" si="64"/>
        <v>0</v>
      </c>
      <c r="I535" s="244">
        <v>1159</v>
      </c>
      <c r="J535" s="189">
        <v>1153</v>
      </c>
      <c r="K535" s="189">
        <v>143</v>
      </c>
      <c r="L535" s="3">
        <f t="shared" si="58"/>
        <v>0.12402428447528187</v>
      </c>
      <c r="M535" s="189">
        <v>0</v>
      </c>
      <c r="N535" s="189">
        <v>9</v>
      </c>
      <c r="O535" s="51">
        <f t="shared" si="59"/>
        <v>7.7653149266609144E-3</v>
      </c>
      <c r="P535" s="4">
        <f t="shared" si="60"/>
        <v>1167</v>
      </c>
      <c r="Q535" s="5">
        <f t="shared" si="61"/>
        <v>1161</v>
      </c>
      <c r="R535" s="5">
        <f t="shared" si="62"/>
        <v>9</v>
      </c>
      <c r="S535" s="6">
        <f t="shared" si="63"/>
        <v>7.7120822622107968E-3</v>
      </c>
    </row>
    <row r="536" spans="1:19" ht="26.25" customHeight="1" x14ac:dyDescent="0.2">
      <c r="A536" s="46" t="s">
        <v>410</v>
      </c>
      <c r="B536" s="37" t="s">
        <v>222</v>
      </c>
      <c r="C536" s="43" t="s">
        <v>224</v>
      </c>
      <c r="D536" s="189">
        <v>3</v>
      </c>
      <c r="E536" s="189">
        <v>3</v>
      </c>
      <c r="F536" s="189"/>
      <c r="G536" s="189">
        <v>0</v>
      </c>
      <c r="H536" s="42">
        <f t="shared" si="64"/>
        <v>0</v>
      </c>
      <c r="I536" s="244">
        <v>2398</v>
      </c>
      <c r="J536" s="189">
        <v>2402</v>
      </c>
      <c r="K536" s="189">
        <v>291</v>
      </c>
      <c r="L536" s="3">
        <f t="shared" si="58"/>
        <v>0.12114904246461282</v>
      </c>
      <c r="M536" s="189">
        <v>0</v>
      </c>
      <c r="N536" s="189">
        <v>7</v>
      </c>
      <c r="O536" s="51">
        <f t="shared" si="59"/>
        <v>2.9190992493744786E-3</v>
      </c>
      <c r="P536" s="4">
        <f t="shared" si="60"/>
        <v>2401</v>
      </c>
      <c r="Q536" s="5">
        <f t="shared" si="61"/>
        <v>2405</v>
      </c>
      <c r="R536" s="5">
        <f t="shared" si="62"/>
        <v>7</v>
      </c>
      <c r="S536" s="6">
        <f t="shared" si="63"/>
        <v>2.9154518950437317E-3</v>
      </c>
    </row>
    <row r="537" spans="1:19" ht="15" customHeight="1" x14ac:dyDescent="0.2">
      <c r="A537" s="46" t="s">
        <v>410</v>
      </c>
      <c r="B537" s="37" t="s">
        <v>222</v>
      </c>
      <c r="C537" s="43" t="s">
        <v>225</v>
      </c>
      <c r="D537" s="189"/>
      <c r="E537" s="189"/>
      <c r="F537" s="189"/>
      <c r="G537" s="189"/>
      <c r="H537" s="42" t="str">
        <f t="shared" si="64"/>
        <v/>
      </c>
      <c r="I537" s="244">
        <v>1396</v>
      </c>
      <c r="J537" s="189">
        <v>1350</v>
      </c>
      <c r="K537" s="189">
        <v>392</v>
      </c>
      <c r="L537" s="3">
        <f t="shared" si="58"/>
        <v>0.29037037037037039</v>
      </c>
      <c r="M537" s="189">
        <v>0</v>
      </c>
      <c r="N537" s="189">
        <v>40</v>
      </c>
      <c r="O537" s="51">
        <f t="shared" si="59"/>
        <v>2.865329512893983E-2</v>
      </c>
      <c r="P537" s="4">
        <f t="shared" si="60"/>
        <v>1396</v>
      </c>
      <c r="Q537" s="5">
        <f t="shared" si="61"/>
        <v>1350</v>
      </c>
      <c r="R537" s="5">
        <f t="shared" si="62"/>
        <v>40</v>
      </c>
      <c r="S537" s="6">
        <f t="shared" si="63"/>
        <v>2.865329512893983E-2</v>
      </c>
    </row>
    <row r="538" spans="1:19" ht="15" customHeight="1" x14ac:dyDescent="0.2">
      <c r="A538" s="46" t="s">
        <v>410</v>
      </c>
      <c r="B538" s="37" t="s">
        <v>222</v>
      </c>
      <c r="C538" s="43" t="s">
        <v>226</v>
      </c>
      <c r="D538" s="189">
        <v>4</v>
      </c>
      <c r="E538" s="189">
        <v>4</v>
      </c>
      <c r="F538" s="189"/>
      <c r="G538" s="189">
        <v>0</v>
      </c>
      <c r="H538" s="42">
        <f t="shared" si="64"/>
        <v>0</v>
      </c>
      <c r="I538" s="244">
        <v>2715</v>
      </c>
      <c r="J538" s="189">
        <v>2691</v>
      </c>
      <c r="K538" s="189">
        <v>578</v>
      </c>
      <c r="L538" s="3">
        <f t="shared" si="58"/>
        <v>0.21479004087699741</v>
      </c>
      <c r="M538" s="189">
        <v>1</v>
      </c>
      <c r="N538" s="189">
        <v>14</v>
      </c>
      <c r="O538" s="51">
        <f t="shared" si="59"/>
        <v>5.1565377532228358E-3</v>
      </c>
      <c r="P538" s="4">
        <f t="shared" si="60"/>
        <v>2719</v>
      </c>
      <c r="Q538" s="5">
        <f t="shared" si="61"/>
        <v>2696</v>
      </c>
      <c r="R538" s="5">
        <f t="shared" si="62"/>
        <v>14</v>
      </c>
      <c r="S538" s="6">
        <f t="shared" si="63"/>
        <v>5.1489518205222505E-3</v>
      </c>
    </row>
    <row r="539" spans="1:19" ht="26.25" customHeight="1" x14ac:dyDescent="0.2">
      <c r="A539" s="46" t="s">
        <v>410</v>
      </c>
      <c r="B539" s="37" t="s">
        <v>222</v>
      </c>
      <c r="C539" s="43" t="s">
        <v>227</v>
      </c>
      <c r="D539" s="189"/>
      <c r="E539" s="189"/>
      <c r="F539" s="189"/>
      <c r="G539" s="189"/>
      <c r="H539" s="42" t="str">
        <f t="shared" si="64"/>
        <v/>
      </c>
      <c r="I539" s="244">
        <v>3810</v>
      </c>
      <c r="J539" s="189">
        <v>3810</v>
      </c>
      <c r="K539" s="189">
        <v>1499</v>
      </c>
      <c r="L539" s="3">
        <f t="shared" si="58"/>
        <v>0.39343832020997377</v>
      </c>
      <c r="M539" s="189">
        <v>0</v>
      </c>
      <c r="N539" s="189">
        <v>0</v>
      </c>
      <c r="O539" s="51">
        <f t="shared" si="59"/>
        <v>0</v>
      </c>
      <c r="P539" s="4">
        <f t="shared" si="60"/>
        <v>3810</v>
      </c>
      <c r="Q539" s="5">
        <f t="shared" si="61"/>
        <v>3810</v>
      </c>
      <c r="R539" s="5" t="str">
        <f t="shared" si="62"/>
        <v/>
      </c>
      <c r="S539" s="6" t="str">
        <f t="shared" si="63"/>
        <v/>
      </c>
    </row>
    <row r="540" spans="1:19" ht="26.25" customHeight="1" x14ac:dyDescent="0.2">
      <c r="A540" s="46" t="s">
        <v>410</v>
      </c>
      <c r="B540" s="37" t="s">
        <v>222</v>
      </c>
      <c r="C540" s="43" t="s">
        <v>228</v>
      </c>
      <c r="D540" s="189">
        <v>21</v>
      </c>
      <c r="E540" s="189">
        <v>20</v>
      </c>
      <c r="F540" s="189"/>
      <c r="G540" s="189">
        <v>1</v>
      </c>
      <c r="H540" s="42">
        <f t="shared" si="64"/>
        <v>4.7619047619047616E-2</v>
      </c>
      <c r="I540" s="244">
        <v>26745</v>
      </c>
      <c r="J540" s="189">
        <v>24653</v>
      </c>
      <c r="K540" s="189">
        <v>7174</v>
      </c>
      <c r="L540" s="3">
        <f t="shared" si="58"/>
        <v>0.2909990670506632</v>
      </c>
      <c r="M540" s="189">
        <v>13</v>
      </c>
      <c r="N540" s="189">
        <v>1268</v>
      </c>
      <c r="O540" s="51">
        <f t="shared" si="59"/>
        <v>4.7410730977752849E-2</v>
      </c>
      <c r="P540" s="4">
        <f t="shared" si="60"/>
        <v>26766</v>
      </c>
      <c r="Q540" s="5">
        <f t="shared" si="61"/>
        <v>24686</v>
      </c>
      <c r="R540" s="5">
        <f t="shared" si="62"/>
        <v>1269</v>
      </c>
      <c r="S540" s="6">
        <f t="shared" si="63"/>
        <v>4.7410894418291862E-2</v>
      </c>
    </row>
    <row r="541" spans="1:19" ht="15" customHeight="1" x14ac:dyDescent="0.2">
      <c r="A541" s="46" t="s">
        <v>410</v>
      </c>
      <c r="B541" s="37" t="s">
        <v>229</v>
      </c>
      <c r="C541" s="43" t="s">
        <v>230</v>
      </c>
      <c r="D541" s="189">
        <v>1</v>
      </c>
      <c r="E541" s="189">
        <v>1</v>
      </c>
      <c r="F541" s="189"/>
      <c r="G541" s="189">
        <v>0</v>
      </c>
      <c r="H541" s="42">
        <f t="shared" si="64"/>
        <v>0</v>
      </c>
      <c r="I541" s="244">
        <v>5382</v>
      </c>
      <c r="J541" s="189">
        <v>4466</v>
      </c>
      <c r="K541" s="189">
        <v>401</v>
      </c>
      <c r="L541" s="3">
        <f t="shared" si="58"/>
        <v>8.9789520824003585E-2</v>
      </c>
      <c r="M541" s="189">
        <v>40</v>
      </c>
      <c r="N541" s="189">
        <v>731</v>
      </c>
      <c r="O541" s="51">
        <f t="shared" si="59"/>
        <v>0.13582311408398365</v>
      </c>
      <c r="P541" s="4">
        <f t="shared" si="60"/>
        <v>5383</v>
      </c>
      <c r="Q541" s="5">
        <f t="shared" si="61"/>
        <v>4507</v>
      </c>
      <c r="R541" s="5">
        <f t="shared" si="62"/>
        <v>731</v>
      </c>
      <c r="S541" s="6">
        <f t="shared" si="63"/>
        <v>0.13579788222180941</v>
      </c>
    </row>
    <row r="542" spans="1:19" ht="15" customHeight="1" x14ac:dyDescent="0.2">
      <c r="A542" s="46" t="s">
        <v>410</v>
      </c>
      <c r="B542" s="37" t="s">
        <v>369</v>
      </c>
      <c r="C542" s="43" t="s">
        <v>370</v>
      </c>
      <c r="D542" s="189"/>
      <c r="E542" s="189"/>
      <c r="F542" s="189"/>
      <c r="G542" s="189"/>
      <c r="H542" s="42" t="str">
        <f t="shared" si="64"/>
        <v/>
      </c>
      <c r="I542" s="244">
        <v>164</v>
      </c>
      <c r="J542" s="189">
        <v>150</v>
      </c>
      <c r="K542" s="189">
        <v>38</v>
      </c>
      <c r="L542" s="3">
        <f t="shared" si="58"/>
        <v>0.25333333333333335</v>
      </c>
      <c r="M542" s="189">
        <v>1</v>
      </c>
      <c r="N542" s="189">
        <v>0</v>
      </c>
      <c r="O542" s="51">
        <f t="shared" si="59"/>
        <v>0</v>
      </c>
      <c r="P542" s="4">
        <f t="shared" si="60"/>
        <v>164</v>
      </c>
      <c r="Q542" s="5">
        <f t="shared" si="61"/>
        <v>151</v>
      </c>
      <c r="R542" s="5" t="str">
        <f t="shared" si="62"/>
        <v/>
      </c>
      <c r="S542" s="6" t="str">
        <f t="shared" si="63"/>
        <v/>
      </c>
    </row>
    <row r="543" spans="1:19" ht="15" customHeight="1" x14ac:dyDescent="0.2">
      <c r="A543" s="46" t="s">
        <v>410</v>
      </c>
      <c r="B543" s="37" t="s">
        <v>231</v>
      </c>
      <c r="C543" s="43" t="s">
        <v>232</v>
      </c>
      <c r="D543" s="189">
        <v>9</v>
      </c>
      <c r="E543" s="189">
        <v>9</v>
      </c>
      <c r="F543" s="189"/>
      <c r="G543" s="189">
        <v>0</v>
      </c>
      <c r="H543" s="42">
        <f t="shared" si="64"/>
        <v>0</v>
      </c>
      <c r="I543" s="244">
        <v>103</v>
      </c>
      <c r="J543" s="189">
        <v>93</v>
      </c>
      <c r="K543" s="189">
        <v>26</v>
      </c>
      <c r="L543" s="3">
        <f t="shared" si="58"/>
        <v>0.27956989247311825</v>
      </c>
      <c r="M543" s="189">
        <v>0</v>
      </c>
      <c r="N543" s="189">
        <v>10</v>
      </c>
      <c r="O543" s="51">
        <f t="shared" si="59"/>
        <v>9.7087378640776698E-2</v>
      </c>
      <c r="P543" s="4">
        <f t="shared" si="60"/>
        <v>112</v>
      </c>
      <c r="Q543" s="5">
        <f t="shared" si="61"/>
        <v>102</v>
      </c>
      <c r="R543" s="5">
        <f t="shared" si="62"/>
        <v>10</v>
      </c>
      <c r="S543" s="6">
        <f t="shared" si="63"/>
        <v>8.9285714285714288E-2</v>
      </c>
    </row>
    <row r="544" spans="1:19" ht="15" customHeight="1" x14ac:dyDescent="0.2">
      <c r="A544" s="46" t="s">
        <v>410</v>
      </c>
      <c r="B544" s="37" t="s">
        <v>524</v>
      </c>
      <c r="C544" s="43" t="s">
        <v>233</v>
      </c>
      <c r="D544" s="189"/>
      <c r="E544" s="189"/>
      <c r="F544" s="189"/>
      <c r="G544" s="189"/>
      <c r="H544" s="42" t="str">
        <f t="shared" si="64"/>
        <v/>
      </c>
      <c r="I544" s="244">
        <v>35266</v>
      </c>
      <c r="J544" s="189">
        <v>32198</v>
      </c>
      <c r="K544" s="189">
        <v>4402</v>
      </c>
      <c r="L544" s="3">
        <f t="shared" si="58"/>
        <v>0.1367165662463507</v>
      </c>
      <c r="M544" s="189">
        <v>216</v>
      </c>
      <c r="N544" s="189">
        <v>2814</v>
      </c>
      <c r="O544" s="51">
        <f t="shared" si="59"/>
        <v>7.9793568876538309E-2</v>
      </c>
      <c r="P544" s="4">
        <f t="shared" si="60"/>
        <v>35266</v>
      </c>
      <c r="Q544" s="5">
        <f t="shared" si="61"/>
        <v>32414</v>
      </c>
      <c r="R544" s="5">
        <f t="shared" si="62"/>
        <v>2814</v>
      </c>
      <c r="S544" s="6">
        <f t="shared" si="63"/>
        <v>7.9793568876538309E-2</v>
      </c>
    </row>
    <row r="545" spans="1:19" ht="15" customHeight="1" x14ac:dyDescent="0.2">
      <c r="A545" s="46" t="s">
        <v>410</v>
      </c>
      <c r="B545" s="37" t="s">
        <v>524</v>
      </c>
      <c r="C545" s="43" t="s">
        <v>234</v>
      </c>
      <c r="D545" s="189"/>
      <c r="E545" s="189"/>
      <c r="F545" s="189"/>
      <c r="G545" s="189"/>
      <c r="H545" s="42" t="str">
        <f t="shared" si="64"/>
        <v/>
      </c>
      <c r="I545" s="244">
        <v>34061</v>
      </c>
      <c r="J545" s="189">
        <v>30875</v>
      </c>
      <c r="K545" s="189">
        <v>2180</v>
      </c>
      <c r="L545" s="3">
        <f t="shared" si="58"/>
        <v>7.0607287449392708E-2</v>
      </c>
      <c r="M545" s="189">
        <v>21</v>
      </c>
      <c r="N545" s="189">
        <v>2651</v>
      </c>
      <c r="O545" s="51">
        <f t="shared" si="59"/>
        <v>7.7830950353777045E-2</v>
      </c>
      <c r="P545" s="4">
        <f t="shared" si="60"/>
        <v>34061</v>
      </c>
      <c r="Q545" s="5">
        <f t="shared" si="61"/>
        <v>30896</v>
      </c>
      <c r="R545" s="5">
        <f t="shared" si="62"/>
        <v>2651</v>
      </c>
      <c r="S545" s="6">
        <f t="shared" si="63"/>
        <v>7.7830950353777045E-2</v>
      </c>
    </row>
    <row r="546" spans="1:19" ht="15" customHeight="1" x14ac:dyDescent="0.2">
      <c r="A546" s="46" t="s">
        <v>410</v>
      </c>
      <c r="B546" s="37" t="s">
        <v>236</v>
      </c>
      <c r="C546" s="43" t="s">
        <v>237</v>
      </c>
      <c r="D546" s="189"/>
      <c r="E546" s="189"/>
      <c r="F546" s="189"/>
      <c r="G546" s="189"/>
      <c r="H546" s="42" t="str">
        <f t="shared" si="64"/>
        <v/>
      </c>
      <c r="I546" s="244">
        <v>2826</v>
      </c>
      <c r="J546" s="189">
        <v>2646</v>
      </c>
      <c r="K546" s="189">
        <v>553</v>
      </c>
      <c r="L546" s="3">
        <f t="shared" si="58"/>
        <v>0.20899470899470898</v>
      </c>
      <c r="M546" s="189">
        <v>0</v>
      </c>
      <c r="N546" s="189">
        <v>132</v>
      </c>
      <c r="O546" s="51">
        <f t="shared" si="59"/>
        <v>4.6709129511677279E-2</v>
      </c>
      <c r="P546" s="4">
        <f t="shared" si="60"/>
        <v>2826</v>
      </c>
      <c r="Q546" s="5">
        <f t="shared" si="61"/>
        <v>2646</v>
      </c>
      <c r="R546" s="5">
        <f t="shared" si="62"/>
        <v>132</v>
      </c>
      <c r="S546" s="6">
        <f t="shared" si="63"/>
        <v>4.6709129511677279E-2</v>
      </c>
    </row>
    <row r="547" spans="1:19" ht="15" customHeight="1" x14ac:dyDescent="0.2">
      <c r="A547" s="227" t="s">
        <v>415</v>
      </c>
      <c r="B547" s="37" t="s">
        <v>2</v>
      </c>
      <c r="C547" s="48" t="s">
        <v>3</v>
      </c>
      <c r="D547" s="189"/>
      <c r="E547" s="189"/>
      <c r="F547" s="189"/>
      <c r="G547" s="189"/>
      <c r="H547" s="42" t="str">
        <f t="shared" si="64"/>
        <v/>
      </c>
      <c r="I547" s="244">
        <v>150</v>
      </c>
      <c r="J547" s="189">
        <v>107</v>
      </c>
      <c r="K547" s="189">
        <v>98</v>
      </c>
      <c r="L547" s="3">
        <f t="shared" si="58"/>
        <v>0.91588785046728971</v>
      </c>
      <c r="M547" s="189">
        <v>24</v>
      </c>
      <c r="N547" s="189">
        <v>19</v>
      </c>
      <c r="O547" s="51">
        <f t="shared" si="59"/>
        <v>0.12666666666666668</v>
      </c>
      <c r="P547" s="4">
        <f t="shared" si="60"/>
        <v>150</v>
      </c>
      <c r="Q547" s="5">
        <f t="shared" si="61"/>
        <v>131</v>
      </c>
      <c r="R547" s="5">
        <f t="shared" si="62"/>
        <v>19</v>
      </c>
      <c r="S547" s="6">
        <f t="shared" si="63"/>
        <v>0.12666666666666668</v>
      </c>
    </row>
    <row r="548" spans="1:19" ht="15" customHeight="1" x14ac:dyDescent="0.2">
      <c r="A548" s="227" t="s">
        <v>415</v>
      </c>
      <c r="B548" s="37" t="s">
        <v>4</v>
      </c>
      <c r="C548" s="48" t="s">
        <v>5</v>
      </c>
      <c r="D548" s="189"/>
      <c r="E548" s="189"/>
      <c r="F548" s="189"/>
      <c r="G548" s="189"/>
      <c r="H548" s="42" t="str">
        <f t="shared" si="64"/>
        <v/>
      </c>
      <c r="I548" s="244">
        <v>5301</v>
      </c>
      <c r="J548" s="189">
        <v>4077</v>
      </c>
      <c r="K548" s="189">
        <v>1219</v>
      </c>
      <c r="L548" s="3">
        <f t="shared" si="58"/>
        <v>0.29899435859700763</v>
      </c>
      <c r="M548" s="189">
        <v>24</v>
      </c>
      <c r="N548" s="189">
        <v>1200</v>
      </c>
      <c r="O548" s="51">
        <f t="shared" si="59"/>
        <v>0.22637238256932654</v>
      </c>
      <c r="P548" s="4">
        <f t="shared" si="60"/>
        <v>5301</v>
      </c>
      <c r="Q548" s="5">
        <f t="shared" si="61"/>
        <v>4101</v>
      </c>
      <c r="R548" s="5">
        <f t="shared" si="62"/>
        <v>1200</v>
      </c>
      <c r="S548" s="6">
        <f t="shared" si="63"/>
        <v>0.22637238256932654</v>
      </c>
    </row>
    <row r="549" spans="1:19" ht="15" customHeight="1" x14ac:dyDescent="0.2">
      <c r="A549" s="227" t="s">
        <v>415</v>
      </c>
      <c r="B549" s="37" t="s">
        <v>6</v>
      </c>
      <c r="C549" s="48" t="s">
        <v>7</v>
      </c>
      <c r="D549" s="189">
        <v>1</v>
      </c>
      <c r="E549" s="189">
        <v>1</v>
      </c>
      <c r="F549" s="189">
        <v>1</v>
      </c>
      <c r="G549" s="189">
        <v>0</v>
      </c>
      <c r="H549" s="42">
        <f t="shared" si="64"/>
        <v>0</v>
      </c>
      <c r="I549" s="244">
        <v>2113</v>
      </c>
      <c r="J549" s="189">
        <v>1275</v>
      </c>
      <c r="K549" s="189">
        <v>346</v>
      </c>
      <c r="L549" s="3">
        <f t="shared" si="58"/>
        <v>0.27137254901960783</v>
      </c>
      <c r="M549" s="189">
        <v>1</v>
      </c>
      <c r="N549" s="189">
        <v>837</v>
      </c>
      <c r="O549" s="51">
        <f t="shared" si="59"/>
        <v>0.396119261713204</v>
      </c>
      <c r="P549" s="4">
        <f t="shared" si="60"/>
        <v>2114</v>
      </c>
      <c r="Q549" s="5">
        <f t="shared" si="61"/>
        <v>1277</v>
      </c>
      <c r="R549" s="5">
        <f t="shared" si="62"/>
        <v>837</v>
      </c>
      <c r="S549" s="6">
        <f t="shared" si="63"/>
        <v>0.39593188268684959</v>
      </c>
    </row>
    <row r="550" spans="1:19" ht="16.25" customHeight="1" x14ac:dyDescent="0.2">
      <c r="A550" s="227" t="s">
        <v>415</v>
      </c>
      <c r="B550" s="37" t="s">
        <v>8</v>
      </c>
      <c r="C550" s="48" t="s">
        <v>9</v>
      </c>
      <c r="D550" s="189">
        <v>20</v>
      </c>
      <c r="E550" s="189">
        <v>20</v>
      </c>
      <c r="F550" s="189">
        <v>20</v>
      </c>
      <c r="G550" s="189">
        <v>0</v>
      </c>
      <c r="H550" s="42">
        <f t="shared" si="64"/>
        <v>0</v>
      </c>
      <c r="I550" s="244">
        <v>63</v>
      </c>
      <c r="J550" s="189">
        <v>56</v>
      </c>
      <c r="K550" s="189">
        <v>56</v>
      </c>
      <c r="L550" s="3">
        <f t="shared" si="58"/>
        <v>1</v>
      </c>
      <c r="M550" s="189">
        <v>5</v>
      </c>
      <c r="N550" s="189">
        <v>2</v>
      </c>
      <c r="O550" s="51">
        <f t="shared" si="59"/>
        <v>3.1746031746031744E-2</v>
      </c>
      <c r="P550" s="4">
        <f t="shared" si="60"/>
        <v>83</v>
      </c>
      <c r="Q550" s="5">
        <f t="shared" si="61"/>
        <v>81</v>
      </c>
      <c r="R550" s="5">
        <f t="shared" si="62"/>
        <v>2</v>
      </c>
      <c r="S550" s="6">
        <f t="shared" si="63"/>
        <v>2.4096385542168676E-2</v>
      </c>
    </row>
    <row r="551" spans="1:19" ht="15" customHeight="1" x14ac:dyDescent="0.2">
      <c r="A551" s="227" t="s">
        <v>415</v>
      </c>
      <c r="B551" s="37" t="s">
        <v>316</v>
      </c>
      <c r="C551" s="48" t="s">
        <v>317</v>
      </c>
      <c r="D551" s="189"/>
      <c r="E551" s="189"/>
      <c r="F551" s="189"/>
      <c r="G551" s="189"/>
      <c r="H551" s="42" t="str">
        <f t="shared" si="64"/>
        <v/>
      </c>
      <c r="I551" s="244">
        <v>15739</v>
      </c>
      <c r="J551" s="189">
        <v>14366</v>
      </c>
      <c r="K551" s="189">
        <v>5877</v>
      </c>
      <c r="L551" s="3">
        <f t="shared" si="58"/>
        <v>0.40909090909090912</v>
      </c>
      <c r="M551" s="189">
        <v>5</v>
      </c>
      <c r="N551" s="189">
        <v>1368</v>
      </c>
      <c r="O551" s="51">
        <f t="shared" si="59"/>
        <v>8.6917847385475575E-2</v>
      </c>
      <c r="P551" s="4">
        <f t="shared" si="60"/>
        <v>15739</v>
      </c>
      <c r="Q551" s="5">
        <f t="shared" si="61"/>
        <v>14371</v>
      </c>
      <c r="R551" s="5">
        <f t="shared" si="62"/>
        <v>1368</v>
      </c>
      <c r="S551" s="6">
        <f t="shared" si="63"/>
        <v>8.6917847385475575E-2</v>
      </c>
    </row>
    <row r="552" spans="1:19" ht="15" customHeight="1" x14ac:dyDescent="0.2">
      <c r="A552" s="227" t="s">
        <v>415</v>
      </c>
      <c r="B552" s="37" t="s">
        <v>10</v>
      </c>
      <c r="C552" s="48" t="s">
        <v>12</v>
      </c>
      <c r="D552" s="189"/>
      <c r="E552" s="189"/>
      <c r="F552" s="189"/>
      <c r="G552" s="189"/>
      <c r="H552" s="42" t="str">
        <f t="shared" si="64"/>
        <v/>
      </c>
      <c r="I552" s="244">
        <v>74</v>
      </c>
      <c r="J552" s="189">
        <v>31</v>
      </c>
      <c r="K552" s="189">
        <v>30</v>
      </c>
      <c r="L552" s="3">
        <f t="shared" si="58"/>
        <v>0.967741935483871</v>
      </c>
      <c r="M552" s="189">
        <v>20</v>
      </c>
      <c r="N552" s="189">
        <v>23</v>
      </c>
      <c r="O552" s="51">
        <f t="shared" si="59"/>
        <v>0.3108108108108108</v>
      </c>
      <c r="P552" s="4">
        <f t="shared" si="60"/>
        <v>74</v>
      </c>
      <c r="Q552" s="5">
        <f t="shared" si="61"/>
        <v>51</v>
      </c>
      <c r="R552" s="5">
        <f t="shared" si="62"/>
        <v>23</v>
      </c>
      <c r="S552" s="6">
        <f t="shared" si="63"/>
        <v>0.3108108108108108</v>
      </c>
    </row>
    <row r="553" spans="1:19" ht="15" customHeight="1" x14ac:dyDescent="0.2">
      <c r="A553" s="227" t="s">
        <v>415</v>
      </c>
      <c r="B553" s="37" t="s">
        <v>13</v>
      </c>
      <c r="C553" s="48" t="s">
        <v>14</v>
      </c>
      <c r="D553" s="189"/>
      <c r="E553" s="189"/>
      <c r="F553" s="189"/>
      <c r="G553" s="189"/>
      <c r="H553" s="42" t="str">
        <f t="shared" si="64"/>
        <v/>
      </c>
      <c r="I553" s="244">
        <v>23</v>
      </c>
      <c r="J553" s="189">
        <v>17</v>
      </c>
      <c r="K553" s="189">
        <v>16</v>
      </c>
      <c r="L553" s="3">
        <f t="shared" si="58"/>
        <v>0.94117647058823528</v>
      </c>
      <c r="M553" s="189">
        <v>6</v>
      </c>
      <c r="N553" s="189">
        <v>0</v>
      </c>
      <c r="O553" s="51">
        <f t="shared" si="59"/>
        <v>0</v>
      </c>
      <c r="P553" s="4">
        <f t="shared" si="60"/>
        <v>23</v>
      </c>
      <c r="Q553" s="5">
        <f t="shared" si="61"/>
        <v>23</v>
      </c>
      <c r="R553" s="5" t="str">
        <f t="shared" si="62"/>
        <v/>
      </c>
      <c r="S553" s="6" t="str">
        <f t="shared" si="63"/>
        <v/>
      </c>
    </row>
    <row r="554" spans="1:19" ht="15" customHeight="1" x14ac:dyDescent="0.2">
      <c r="A554" s="227" t="s">
        <v>415</v>
      </c>
      <c r="B554" s="37" t="s">
        <v>15</v>
      </c>
      <c r="C554" s="48" t="s">
        <v>16</v>
      </c>
      <c r="D554" s="189"/>
      <c r="E554" s="189"/>
      <c r="F554" s="189"/>
      <c r="G554" s="189"/>
      <c r="H554" s="42" t="str">
        <f t="shared" si="64"/>
        <v/>
      </c>
      <c r="I554" s="244">
        <v>13224</v>
      </c>
      <c r="J554" s="189">
        <v>11377</v>
      </c>
      <c r="K554" s="189">
        <v>6534</v>
      </c>
      <c r="L554" s="3">
        <f t="shared" si="58"/>
        <v>0.57431660367407933</v>
      </c>
      <c r="M554" s="189">
        <v>1</v>
      </c>
      <c r="N554" s="189">
        <v>1846</v>
      </c>
      <c r="O554" s="51">
        <f t="shared" si="59"/>
        <v>0.13959467634603751</v>
      </c>
      <c r="P554" s="4">
        <f t="shared" si="60"/>
        <v>13224</v>
      </c>
      <c r="Q554" s="5">
        <f t="shared" si="61"/>
        <v>11378</v>
      </c>
      <c r="R554" s="5">
        <f t="shared" si="62"/>
        <v>1846</v>
      </c>
      <c r="S554" s="6">
        <f t="shared" si="63"/>
        <v>0.13959467634603751</v>
      </c>
    </row>
    <row r="555" spans="1:19" ht="15" customHeight="1" x14ac:dyDescent="0.2">
      <c r="A555" s="227" t="s">
        <v>415</v>
      </c>
      <c r="B555" s="37" t="s">
        <v>318</v>
      </c>
      <c r="C555" s="48" t="s">
        <v>319</v>
      </c>
      <c r="D555" s="189">
        <v>1</v>
      </c>
      <c r="E555" s="189">
        <v>1</v>
      </c>
      <c r="F555" s="189">
        <v>1</v>
      </c>
      <c r="G555" s="189">
        <v>0</v>
      </c>
      <c r="H555" s="42">
        <f t="shared" si="64"/>
        <v>0</v>
      </c>
      <c r="I555" s="244">
        <v>8971</v>
      </c>
      <c r="J555" s="189">
        <v>8759</v>
      </c>
      <c r="K555" s="189">
        <v>8539</v>
      </c>
      <c r="L555" s="3">
        <f t="shared" si="58"/>
        <v>0.974882977508848</v>
      </c>
      <c r="M555" s="189">
        <v>14</v>
      </c>
      <c r="N555" s="189">
        <v>198</v>
      </c>
      <c r="O555" s="51">
        <f t="shared" si="59"/>
        <v>2.2071118047040462E-2</v>
      </c>
      <c r="P555" s="4">
        <f t="shared" si="60"/>
        <v>8972</v>
      </c>
      <c r="Q555" s="5">
        <f t="shared" si="61"/>
        <v>8774</v>
      </c>
      <c r="R555" s="5">
        <f t="shared" si="62"/>
        <v>198</v>
      </c>
      <c r="S555" s="6">
        <f t="shared" si="63"/>
        <v>2.2068658047258136E-2</v>
      </c>
    </row>
    <row r="556" spans="1:19" ht="15" customHeight="1" x14ac:dyDescent="0.2">
      <c r="A556" s="227" t="s">
        <v>415</v>
      </c>
      <c r="B556" s="37" t="s">
        <v>17</v>
      </c>
      <c r="C556" s="48" t="s">
        <v>18</v>
      </c>
      <c r="D556" s="189">
        <v>2</v>
      </c>
      <c r="E556" s="189">
        <v>2</v>
      </c>
      <c r="F556" s="189">
        <v>2</v>
      </c>
      <c r="G556" s="189">
        <v>0</v>
      </c>
      <c r="H556" s="42">
        <f t="shared" si="64"/>
        <v>0</v>
      </c>
      <c r="I556" s="244">
        <v>5854</v>
      </c>
      <c r="J556" s="189">
        <v>4765</v>
      </c>
      <c r="K556" s="189">
        <v>4700</v>
      </c>
      <c r="L556" s="3">
        <f t="shared" si="58"/>
        <v>0.98635886673662121</v>
      </c>
      <c r="M556" s="189">
        <v>17</v>
      </c>
      <c r="N556" s="189">
        <v>1072</v>
      </c>
      <c r="O556" s="51">
        <f t="shared" si="59"/>
        <v>0.18312265117868123</v>
      </c>
      <c r="P556" s="4">
        <f t="shared" si="60"/>
        <v>5856</v>
      </c>
      <c r="Q556" s="5">
        <f t="shared" si="61"/>
        <v>4784</v>
      </c>
      <c r="R556" s="5">
        <f t="shared" si="62"/>
        <v>1072</v>
      </c>
      <c r="S556" s="6">
        <f t="shared" si="63"/>
        <v>0.1830601092896175</v>
      </c>
    </row>
    <row r="557" spans="1:19" ht="15" customHeight="1" x14ac:dyDescent="0.2">
      <c r="A557" s="227" t="s">
        <v>415</v>
      </c>
      <c r="B557" s="37" t="s">
        <v>19</v>
      </c>
      <c r="C557" s="48" t="s">
        <v>20</v>
      </c>
      <c r="D557" s="189">
        <v>4</v>
      </c>
      <c r="E557" s="189">
        <v>4</v>
      </c>
      <c r="F557" s="189">
        <v>4</v>
      </c>
      <c r="G557" s="189">
        <v>0</v>
      </c>
      <c r="H557" s="42">
        <f t="shared" si="64"/>
        <v>0</v>
      </c>
      <c r="I557" s="244">
        <v>35044</v>
      </c>
      <c r="J557" s="189">
        <v>34694</v>
      </c>
      <c r="K557" s="189">
        <v>20738</v>
      </c>
      <c r="L557" s="3">
        <f t="shared" si="58"/>
        <v>0.59774024326972963</v>
      </c>
      <c r="M557" s="189">
        <v>23</v>
      </c>
      <c r="N557" s="189">
        <v>327</v>
      </c>
      <c r="O557" s="51">
        <f t="shared" si="59"/>
        <v>9.33112658372332E-3</v>
      </c>
      <c r="P557" s="4">
        <f t="shared" si="60"/>
        <v>35048</v>
      </c>
      <c r="Q557" s="5">
        <f t="shared" si="61"/>
        <v>34721</v>
      </c>
      <c r="R557" s="5">
        <f t="shared" si="62"/>
        <v>327</v>
      </c>
      <c r="S557" s="6">
        <f t="shared" si="63"/>
        <v>9.3300616297648936E-3</v>
      </c>
    </row>
    <row r="558" spans="1:19" ht="15" customHeight="1" x14ac:dyDescent="0.2">
      <c r="A558" s="227" t="s">
        <v>415</v>
      </c>
      <c r="B558" s="37" t="s">
        <v>21</v>
      </c>
      <c r="C558" s="48" t="s">
        <v>22</v>
      </c>
      <c r="D558" s="189"/>
      <c r="E558" s="189"/>
      <c r="F558" s="189"/>
      <c r="G558" s="189"/>
      <c r="H558" s="42" t="str">
        <f t="shared" si="64"/>
        <v/>
      </c>
      <c r="I558" s="244">
        <v>2</v>
      </c>
      <c r="J558" s="189">
        <v>0</v>
      </c>
      <c r="K558" s="189">
        <v>0</v>
      </c>
      <c r="L558" s="3" t="str">
        <f t="shared" si="58"/>
        <v/>
      </c>
      <c r="M558" s="189">
        <v>2</v>
      </c>
      <c r="N558" s="189">
        <v>0</v>
      </c>
      <c r="O558" s="51">
        <f t="shared" si="59"/>
        <v>0</v>
      </c>
      <c r="P558" s="4">
        <f t="shared" si="60"/>
        <v>2</v>
      </c>
      <c r="Q558" s="5">
        <f t="shared" si="61"/>
        <v>2</v>
      </c>
      <c r="R558" s="5" t="str">
        <f t="shared" si="62"/>
        <v/>
      </c>
      <c r="S558" s="6" t="str">
        <f t="shared" si="63"/>
        <v/>
      </c>
    </row>
    <row r="559" spans="1:19" ht="15" customHeight="1" x14ac:dyDescent="0.2">
      <c r="A559" s="227" t="s">
        <v>415</v>
      </c>
      <c r="B559" s="37" t="s">
        <v>23</v>
      </c>
      <c r="C559" s="48" t="s">
        <v>24</v>
      </c>
      <c r="D559" s="189"/>
      <c r="E559" s="189"/>
      <c r="F559" s="189"/>
      <c r="G559" s="189"/>
      <c r="H559" s="42" t="str">
        <f t="shared" si="64"/>
        <v/>
      </c>
      <c r="I559" s="244">
        <v>699</v>
      </c>
      <c r="J559" s="189">
        <v>503</v>
      </c>
      <c r="K559" s="189">
        <v>105</v>
      </c>
      <c r="L559" s="3">
        <f t="shared" si="58"/>
        <v>0.20874751491053678</v>
      </c>
      <c r="M559" s="189">
        <v>6</v>
      </c>
      <c r="N559" s="189">
        <v>190</v>
      </c>
      <c r="O559" s="51">
        <f t="shared" si="59"/>
        <v>0.27181688125894132</v>
      </c>
      <c r="P559" s="4">
        <f t="shared" si="60"/>
        <v>699</v>
      </c>
      <c r="Q559" s="5">
        <f t="shared" si="61"/>
        <v>509</v>
      </c>
      <c r="R559" s="5">
        <f t="shared" si="62"/>
        <v>190</v>
      </c>
      <c r="S559" s="6">
        <f t="shared" si="63"/>
        <v>0.27181688125894132</v>
      </c>
    </row>
    <row r="560" spans="1:19" ht="15" customHeight="1" x14ac:dyDescent="0.2">
      <c r="A560" s="227" t="s">
        <v>415</v>
      </c>
      <c r="B560" s="37" t="s">
        <v>25</v>
      </c>
      <c r="C560" s="48" t="s">
        <v>264</v>
      </c>
      <c r="D560" s="189">
        <v>6</v>
      </c>
      <c r="E560" s="189">
        <v>6</v>
      </c>
      <c r="F560" s="189">
        <v>6</v>
      </c>
      <c r="G560" s="189">
        <v>0</v>
      </c>
      <c r="H560" s="42">
        <f t="shared" si="64"/>
        <v>0</v>
      </c>
      <c r="I560" s="244">
        <v>1938</v>
      </c>
      <c r="J560" s="189">
        <v>1871</v>
      </c>
      <c r="K560" s="189">
        <v>1854</v>
      </c>
      <c r="L560" s="3">
        <f t="shared" si="58"/>
        <v>0.99091394975948688</v>
      </c>
      <c r="M560" s="189">
        <v>7</v>
      </c>
      <c r="N560" s="189">
        <v>60</v>
      </c>
      <c r="O560" s="51">
        <f t="shared" si="59"/>
        <v>3.0959752321981424E-2</v>
      </c>
      <c r="P560" s="4">
        <f t="shared" si="60"/>
        <v>1944</v>
      </c>
      <c r="Q560" s="5">
        <f t="shared" si="61"/>
        <v>1884</v>
      </c>
      <c r="R560" s="5">
        <f t="shared" si="62"/>
        <v>60</v>
      </c>
      <c r="S560" s="6">
        <f t="shared" si="63"/>
        <v>3.0864197530864196E-2</v>
      </c>
    </row>
    <row r="561" spans="1:19" ht="26.25" customHeight="1" x14ac:dyDescent="0.2">
      <c r="A561" s="227" t="s">
        <v>415</v>
      </c>
      <c r="B561" s="37" t="s">
        <v>26</v>
      </c>
      <c r="C561" s="48" t="s">
        <v>27</v>
      </c>
      <c r="D561" s="189"/>
      <c r="E561" s="189"/>
      <c r="F561" s="189"/>
      <c r="G561" s="189"/>
      <c r="H561" s="42" t="str">
        <f t="shared" si="64"/>
        <v/>
      </c>
      <c r="I561" s="244">
        <v>300</v>
      </c>
      <c r="J561" s="189">
        <v>212</v>
      </c>
      <c r="K561" s="189">
        <v>194</v>
      </c>
      <c r="L561" s="3">
        <f t="shared" si="58"/>
        <v>0.91509433962264153</v>
      </c>
      <c r="M561" s="189">
        <v>60</v>
      </c>
      <c r="N561" s="189">
        <v>28</v>
      </c>
      <c r="O561" s="51">
        <f t="shared" si="59"/>
        <v>9.3333333333333338E-2</v>
      </c>
      <c r="P561" s="4">
        <f t="shared" si="60"/>
        <v>300</v>
      </c>
      <c r="Q561" s="5">
        <f t="shared" si="61"/>
        <v>272</v>
      </c>
      <c r="R561" s="5">
        <f t="shared" si="62"/>
        <v>28</v>
      </c>
      <c r="S561" s="6">
        <f t="shared" si="63"/>
        <v>9.3333333333333338E-2</v>
      </c>
    </row>
    <row r="562" spans="1:19" ht="15" customHeight="1" x14ac:dyDescent="0.2">
      <c r="A562" s="227" t="s">
        <v>415</v>
      </c>
      <c r="B562" s="37" t="s">
        <v>320</v>
      </c>
      <c r="C562" s="48" t="s">
        <v>321</v>
      </c>
      <c r="D562" s="189">
        <v>2</v>
      </c>
      <c r="E562" s="189">
        <v>2</v>
      </c>
      <c r="F562" s="189">
        <v>2</v>
      </c>
      <c r="G562" s="189">
        <v>0</v>
      </c>
      <c r="H562" s="42">
        <f t="shared" si="64"/>
        <v>0</v>
      </c>
      <c r="I562" s="244">
        <v>1655</v>
      </c>
      <c r="J562" s="189">
        <v>1646</v>
      </c>
      <c r="K562" s="189">
        <v>1628</v>
      </c>
      <c r="L562" s="3">
        <f t="shared" si="58"/>
        <v>0.98906439854191985</v>
      </c>
      <c r="M562" s="189">
        <v>1</v>
      </c>
      <c r="N562" s="189">
        <v>8</v>
      </c>
      <c r="O562" s="51">
        <f t="shared" si="59"/>
        <v>4.8338368580060423E-3</v>
      </c>
      <c r="P562" s="4">
        <f t="shared" si="60"/>
        <v>1657</v>
      </c>
      <c r="Q562" s="5">
        <f t="shared" si="61"/>
        <v>1649</v>
      </c>
      <c r="R562" s="5">
        <f t="shared" si="62"/>
        <v>8</v>
      </c>
      <c r="S562" s="6">
        <f t="shared" si="63"/>
        <v>4.8280024140012071E-3</v>
      </c>
    </row>
    <row r="563" spans="1:19" ht="16.25" customHeight="1" x14ac:dyDescent="0.2">
      <c r="A563" s="227" t="s">
        <v>415</v>
      </c>
      <c r="B563" s="37" t="s">
        <v>28</v>
      </c>
      <c r="C563" s="48" t="s">
        <v>266</v>
      </c>
      <c r="D563" s="189"/>
      <c r="E563" s="189"/>
      <c r="F563" s="189"/>
      <c r="G563" s="189"/>
      <c r="H563" s="42" t="str">
        <f t="shared" si="64"/>
        <v/>
      </c>
      <c r="I563" s="244">
        <v>18</v>
      </c>
      <c r="J563" s="189">
        <v>17</v>
      </c>
      <c r="K563" s="189">
        <v>13</v>
      </c>
      <c r="L563" s="3">
        <f t="shared" si="58"/>
        <v>0.76470588235294112</v>
      </c>
      <c r="M563" s="189">
        <v>0</v>
      </c>
      <c r="N563" s="189">
        <v>1</v>
      </c>
      <c r="O563" s="51">
        <f t="shared" si="59"/>
        <v>5.5555555555555552E-2</v>
      </c>
      <c r="P563" s="4">
        <f t="shared" si="60"/>
        <v>18</v>
      </c>
      <c r="Q563" s="5">
        <f t="shared" si="61"/>
        <v>17</v>
      </c>
      <c r="R563" s="5">
        <f t="shared" si="62"/>
        <v>1</v>
      </c>
      <c r="S563" s="6">
        <f t="shared" si="63"/>
        <v>5.5555555555555552E-2</v>
      </c>
    </row>
    <row r="564" spans="1:19" ht="15" customHeight="1" x14ac:dyDescent="0.2">
      <c r="A564" s="227" t="s">
        <v>415</v>
      </c>
      <c r="B564" s="37" t="s">
        <v>28</v>
      </c>
      <c r="C564" s="48" t="s">
        <v>391</v>
      </c>
      <c r="D564" s="189"/>
      <c r="E564" s="189"/>
      <c r="F564" s="189"/>
      <c r="G564" s="189"/>
      <c r="H564" s="42" t="str">
        <f t="shared" si="64"/>
        <v/>
      </c>
      <c r="I564" s="244">
        <v>16</v>
      </c>
      <c r="J564" s="189">
        <v>13</v>
      </c>
      <c r="K564" s="189">
        <v>13</v>
      </c>
      <c r="L564" s="3">
        <f t="shared" si="58"/>
        <v>1</v>
      </c>
      <c r="M564" s="189">
        <v>0</v>
      </c>
      <c r="N564" s="189">
        <v>3</v>
      </c>
      <c r="O564" s="51">
        <f t="shared" si="59"/>
        <v>0.1875</v>
      </c>
      <c r="P564" s="4">
        <f t="shared" si="60"/>
        <v>16</v>
      </c>
      <c r="Q564" s="5">
        <f t="shared" si="61"/>
        <v>13</v>
      </c>
      <c r="R564" s="5">
        <f t="shared" si="62"/>
        <v>3</v>
      </c>
      <c r="S564" s="6">
        <f t="shared" si="63"/>
        <v>0.1875</v>
      </c>
    </row>
    <row r="565" spans="1:19" ht="16.25" customHeight="1" x14ac:dyDescent="0.2">
      <c r="A565" s="227" t="s">
        <v>415</v>
      </c>
      <c r="B565" s="37" t="s">
        <v>28</v>
      </c>
      <c r="C565" s="48" t="s">
        <v>30</v>
      </c>
      <c r="D565" s="189"/>
      <c r="E565" s="189"/>
      <c r="F565" s="189"/>
      <c r="G565" s="189"/>
      <c r="H565" s="42" t="str">
        <f t="shared" si="64"/>
        <v/>
      </c>
      <c r="I565" s="244">
        <v>56</v>
      </c>
      <c r="J565" s="189">
        <v>45</v>
      </c>
      <c r="K565" s="189">
        <v>44</v>
      </c>
      <c r="L565" s="3">
        <f t="shared" si="58"/>
        <v>0.97777777777777775</v>
      </c>
      <c r="M565" s="189">
        <v>0</v>
      </c>
      <c r="N565" s="189">
        <v>11</v>
      </c>
      <c r="O565" s="51">
        <f t="shared" si="59"/>
        <v>0.19642857142857142</v>
      </c>
      <c r="P565" s="4">
        <f t="shared" si="60"/>
        <v>56</v>
      </c>
      <c r="Q565" s="5">
        <f t="shared" si="61"/>
        <v>45</v>
      </c>
      <c r="R565" s="5">
        <f t="shared" si="62"/>
        <v>11</v>
      </c>
      <c r="S565" s="6">
        <f t="shared" si="63"/>
        <v>0.19642857142857142</v>
      </c>
    </row>
    <row r="566" spans="1:19" ht="15" customHeight="1" x14ac:dyDescent="0.2">
      <c r="A566" s="227" t="s">
        <v>415</v>
      </c>
      <c r="B566" s="37" t="s">
        <v>28</v>
      </c>
      <c r="C566" s="48" t="s">
        <v>31</v>
      </c>
      <c r="D566" s="189"/>
      <c r="E566" s="189"/>
      <c r="F566" s="189"/>
      <c r="G566" s="189"/>
      <c r="H566" s="42" t="str">
        <f t="shared" si="64"/>
        <v/>
      </c>
      <c r="I566" s="244">
        <v>150</v>
      </c>
      <c r="J566" s="189">
        <v>115</v>
      </c>
      <c r="K566" s="189">
        <v>112</v>
      </c>
      <c r="L566" s="3">
        <f t="shared" si="58"/>
        <v>0.97391304347826091</v>
      </c>
      <c r="M566" s="189">
        <v>1</v>
      </c>
      <c r="N566" s="189">
        <v>34</v>
      </c>
      <c r="O566" s="51">
        <f t="shared" si="59"/>
        <v>0.22666666666666666</v>
      </c>
      <c r="P566" s="4">
        <f t="shared" si="60"/>
        <v>150</v>
      </c>
      <c r="Q566" s="5">
        <f t="shared" si="61"/>
        <v>116</v>
      </c>
      <c r="R566" s="5">
        <f t="shared" si="62"/>
        <v>34</v>
      </c>
      <c r="S566" s="6">
        <f t="shared" si="63"/>
        <v>0.22666666666666666</v>
      </c>
    </row>
    <row r="567" spans="1:19" ht="15" customHeight="1" x14ac:dyDescent="0.2">
      <c r="A567" s="227" t="s">
        <v>415</v>
      </c>
      <c r="B567" s="37" t="s">
        <v>32</v>
      </c>
      <c r="C567" s="48" t="s">
        <v>33</v>
      </c>
      <c r="D567" s="189">
        <v>2</v>
      </c>
      <c r="E567" s="189">
        <v>2</v>
      </c>
      <c r="F567" s="189">
        <v>1</v>
      </c>
      <c r="G567" s="189">
        <v>0</v>
      </c>
      <c r="H567" s="42">
        <f t="shared" si="64"/>
        <v>0</v>
      </c>
      <c r="I567" s="244">
        <v>861</v>
      </c>
      <c r="J567" s="189">
        <v>834</v>
      </c>
      <c r="K567" s="189">
        <v>734</v>
      </c>
      <c r="L567" s="3">
        <f t="shared" si="58"/>
        <v>0.88009592326139086</v>
      </c>
      <c r="M567" s="189">
        <v>13</v>
      </c>
      <c r="N567" s="189">
        <v>14</v>
      </c>
      <c r="O567" s="51">
        <f t="shared" si="59"/>
        <v>1.6260162601626018E-2</v>
      </c>
      <c r="P567" s="4">
        <f t="shared" si="60"/>
        <v>863</v>
      </c>
      <c r="Q567" s="5">
        <f t="shared" si="61"/>
        <v>849</v>
      </c>
      <c r="R567" s="5">
        <f t="shared" si="62"/>
        <v>14</v>
      </c>
      <c r="S567" s="6">
        <f t="shared" si="63"/>
        <v>1.6222479721900347E-2</v>
      </c>
    </row>
    <row r="568" spans="1:19" ht="16.25" customHeight="1" x14ac:dyDescent="0.2">
      <c r="A568" s="227" t="s">
        <v>415</v>
      </c>
      <c r="B568" s="37" t="s">
        <v>322</v>
      </c>
      <c r="C568" s="48" t="s">
        <v>323</v>
      </c>
      <c r="D568" s="189"/>
      <c r="E568" s="189"/>
      <c r="F568" s="189"/>
      <c r="G568" s="189"/>
      <c r="H568" s="42" t="str">
        <f t="shared" si="64"/>
        <v/>
      </c>
      <c r="I568" s="244">
        <v>1299</v>
      </c>
      <c r="J568" s="189">
        <v>1087</v>
      </c>
      <c r="K568" s="189">
        <v>1086</v>
      </c>
      <c r="L568" s="3">
        <f t="shared" si="58"/>
        <v>0.99908003679852808</v>
      </c>
      <c r="M568" s="189">
        <v>6</v>
      </c>
      <c r="N568" s="189">
        <v>206</v>
      </c>
      <c r="O568" s="51">
        <f t="shared" si="59"/>
        <v>0.15858352578906851</v>
      </c>
      <c r="P568" s="4">
        <f t="shared" si="60"/>
        <v>1299</v>
      </c>
      <c r="Q568" s="5">
        <f t="shared" si="61"/>
        <v>1093</v>
      </c>
      <c r="R568" s="5">
        <f t="shared" si="62"/>
        <v>206</v>
      </c>
      <c r="S568" s="6">
        <f t="shared" si="63"/>
        <v>0.15858352578906851</v>
      </c>
    </row>
    <row r="569" spans="1:19" ht="15" customHeight="1" x14ac:dyDescent="0.2">
      <c r="A569" s="227" t="s">
        <v>415</v>
      </c>
      <c r="B569" s="37" t="s">
        <v>326</v>
      </c>
      <c r="C569" s="48" t="s">
        <v>327</v>
      </c>
      <c r="D569" s="189"/>
      <c r="E569" s="189"/>
      <c r="F569" s="189"/>
      <c r="G569" s="189"/>
      <c r="H569" s="42" t="str">
        <f t="shared" si="64"/>
        <v/>
      </c>
      <c r="I569" s="244">
        <v>3526</v>
      </c>
      <c r="J569" s="189">
        <v>3104</v>
      </c>
      <c r="K569" s="189">
        <v>919</v>
      </c>
      <c r="L569" s="3">
        <f t="shared" si="58"/>
        <v>0.29606958762886598</v>
      </c>
      <c r="M569" s="189">
        <v>0</v>
      </c>
      <c r="N569" s="189">
        <v>422</v>
      </c>
      <c r="O569" s="51">
        <f t="shared" si="59"/>
        <v>0.11968235961429381</v>
      </c>
      <c r="P569" s="4">
        <f t="shared" si="60"/>
        <v>3526</v>
      </c>
      <c r="Q569" s="5">
        <f t="shared" si="61"/>
        <v>3104</v>
      </c>
      <c r="R569" s="5">
        <f t="shared" si="62"/>
        <v>422</v>
      </c>
      <c r="S569" s="6">
        <f t="shared" si="63"/>
        <v>0.11968235961429381</v>
      </c>
    </row>
    <row r="570" spans="1:19" ht="15" customHeight="1" x14ac:dyDescent="0.2">
      <c r="A570" s="227" t="s">
        <v>415</v>
      </c>
      <c r="B570" s="37" t="s">
        <v>34</v>
      </c>
      <c r="C570" s="48" t="s">
        <v>268</v>
      </c>
      <c r="D570" s="189"/>
      <c r="E570" s="189"/>
      <c r="F570" s="189"/>
      <c r="G570" s="189"/>
      <c r="H570" s="42" t="str">
        <f t="shared" si="64"/>
        <v/>
      </c>
      <c r="I570" s="244">
        <v>4857</v>
      </c>
      <c r="J570" s="189">
        <v>3493</v>
      </c>
      <c r="K570" s="189">
        <v>606</v>
      </c>
      <c r="L570" s="3">
        <f t="shared" si="58"/>
        <v>0.17348983681649013</v>
      </c>
      <c r="M570" s="189">
        <v>9</v>
      </c>
      <c r="N570" s="189">
        <v>1355</v>
      </c>
      <c r="O570" s="51">
        <f t="shared" si="59"/>
        <v>0.27897879349392629</v>
      </c>
      <c r="P570" s="4">
        <f t="shared" si="60"/>
        <v>4857</v>
      </c>
      <c r="Q570" s="5">
        <f t="shared" si="61"/>
        <v>3502</v>
      </c>
      <c r="R570" s="5">
        <f t="shared" si="62"/>
        <v>1355</v>
      </c>
      <c r="S570" s="6">
        <f t="shared" si="63"/>
        <v>0.27897879349392629</v>
      </c>
    </row>
    <row r="571" spans="1:19" ht="15" customHeight="1" x14ac:dyDescent="0.2">
      <c r="A571" s="227" t="s">
        <v>415</v>
      </c>
      <c r="B571" s="37" t="s">
        <v>35</v>
      </c>
      <c r="C571" s="48" t="s">
        <v>37</v>
      </c>
      <c r="D571" s="189">
        <v>3</v>
      </c>
      <c r="E571" s="189">
        <v>3</v>
      </c>
      <c r="F571" s="189">
        <v>1</v>
      </c>
      <c r="G571" s="189">
        <v>0</v>
      </c>
      <c r="H571" s="42">
        <f t="shared" si="64"/>
        <v>0</v>
      </c>
      <c r="I571" s="244">
        <v>2429</v>
      </c>
      <c r="J571" s="189">
        <v>2305</v>
      </c>
      <c r="K571" s="189">
        <v>2281</v>
      </c>
      <c r="L571" s="3">
        <f t="shared" si="58"/>
        <v>0.98958785249457704</v>
      </c>
      <c r="M571" s="189">
        <v>33</v>
      </c>
      <c r="N571" s="189">
        <v>91</v>
      </c>
      <c r="O571" s="51">
        <f t="shared" si="59"/>
        <v>3.7463976945244955E-2</v>
      </c>
      <c r="P571" s="4">
        <f t="shared" si="60"/>
        <v>2432</v>
      </c>
      <c r="Q571" s="5">
        <f t="shared" si="61"/>
        <v>2341</v>
      </c>
      <c r="R571" s="5">
        <f t="shared" si="62"/>
        <v>91</v>
      </c>
      <c r="S571" s="6">
        <f t="shared" si="63"/>
        <v>3.7417763157894739E-2</v>
      </c>
    </row>
    <row r="572" spans="1:19" ht="26.25" customHeight="1" x14ac:dyDescent="0.2">
      <c r="A572" s="227" t="s">
        <v>415</v>
      </c>
      <c r="B572" s="37" t="s">
        <v>40</v>
      </c>
      <c r="C572" s="48" t="s">
        <v>41</v>
      </c>
      <c r="D572" s="189">
        <v>3</v>
      </c>
      <c r="E572" s="189">
        <v>3</v>
      </c>
      <c r="F572" s="189">
        <v>3</v>
      </c>
      <c r="G572" s="189">
        <v>0</v>
      </c>
      <c r="H572" s="42">
        <f t="shared" si="64"/>
        <v>0</v>
      </c>
      <c r="I572" s="244">
        <v>116</v>
      </c>
      <c r="J572" s="189">
        <v>114</v>
      </c>
      <c r="K572" s="189">
        <v>79</v>
      </c>
      <c r="L572" s="3">
        <f t="shared" si="58"/>
        <v>0.69298245614035092</v>
      </c>
      <c r="M572" s="189">
        <v>2</v>
      </c>
      <c r="N572" s="189">
        <v>0</v>
      </c>
      <c r="O572" s="51">
        <f t="shared" si="59"/>
        <v>0</v>
      </c>
      <c r="P572" s="4">
        <f t="shared" si="60"/>
        <v>119</v>
      </c>
      <c r="Q572" s="5">
        <f t="shared" si="61"/>
        <v>119</v>
      </c>
      <c r="R572" s="5" t="str">
        <f t="shared" si="62"/>
        <v/>
      </c>
      <c r="S572" s="6" t="str">
        <f t="shared" si="63"/>
        <v/>
      </c>
    </row>
    <row r="573" spans="1:19" ht="15" customHeight="1" x14ac:dyDescent="0.2">
      <c r="A573" s="227" t="s">
        <v>415</v>
      </c>
      <c r="B573" s="37" t="s">
        <v>42</v>
      </c>
      <c r="C573" s="48" t="s">
        <v>43</v>
      </c>
      <c r="D573" s="189">
        <v>1</v>
      </c>
      <c r="E573" s="189">
        <v>1</v>
      </c>
      <c r="F573" s="189">
        <v>1</v>
      </c>
      <c r="G573" s="189">
        <v>0</v>
      </c>
      <c r="H573" s="42">
        <f t="shared" si="64"/>
        <v>0</v>
      </c>
      <c r="I573" s="244">
        <v>140216</v>
      </c>
      <c r="J573" s="189">
        <v>130643</v>
      </c>
      <c r="K573" s="189">
        <v>121532</v>
      </c>
      <c r="L573" s="3">
        <f t="shared" si="58"/>
        <v>0.93026032776344691</v>
      </c>
      <c r="M573" s="189">
        <v>12</v>
      </c>
      <c r="N573" s="189">
        <v>9561</v>
      </c>
      <c r="O573" s="51">
        <f t="shared" si="59"/>
        <v>6.8187653334854798E-2</v>
      </c>
      <c r="P573" s="4">
        <f t="shared" si="60"/>
        <v>140217</v>
      </c>
      <c r="Q573" s="5">
        <f t="shared" si="61"/>
        <v>130656</v>
      </c>
      <c r="R573" s="5">
        <f t="shared" si="62"/>
        <v>9561</v>
      </c>
      <c r="S573" s="6">
        <f t="shared" si="63"/>
        <v>6.8187167033954513E-2</v>
      </c>
    </row>
    <row r="574" spans="1:19" ht="15" customHeight="1" x14ac:dyDescent="0.2">
      <c r="A574" s="227" t="s">
        <v>415</v>
      </c>
      <c r="B574" s="37" t="s">
        <v>42</v>
      </c>
      <c r="C574" s="48" t="s">
        <v>333</v>
      </c>
      <c r="D574" s="189"/>
      <c r="E574" s="189"/>
      <c r="F574" s="189"/>
      <c r="G574" s="189"/>
      <c r="H574" s="42" t="str">
        <f t="shared" si="64"/>
        <v/>
      </c>
      <c r="I574" s="244">
        <v>20506</v>
      </c>
      <c r="J574" s="189">
        <v>19975</v>
      </c>
      <c r="K574" s="189">
        <v>19973</v>
      </c>
      <c r="L574" s="3">
        <f t="shared" si="58"/>
        <v>0.99989987484355447</v>
      </c>
      <c r="M574" s="189">
        <v>6</v>
      </c>
      <c r="N574" s="189">
        <v>525</v>
      </c>
      <c r="O574" s="51">
        <f t="shared" si="59"/>
        <v>2.560226275236516E-2</v>
      </c>
      <c r="P574" s="4">
        <f t="shared" si="60"/>
        <v>20506</v>
      </c>
      <c r="Q574" s="5">
        <f t="shared" si="61"/>
        <v>19981</v>
      </c>
      <c r="R574" s="5">
        <f t="shared" si="62"/>
        <v>525</v>
      </c>
      <c r="S574" s="6">
        <f t="shared" si="63"/>
        <v>2.560226275236516E-2</v>
      </c>
    </row>
    <row r="575" spans="1:19" ht="26.25" customHeight="1" x14ac:dyDescent="0.2">
      <c r="A575" s="227" t="s">
        <v>415</v>
      </c>
      <c r="B575" s="37" t="s">
        <v>42</v>
      </c>
      <c r="C575" s="48" t="s">
        <v>45</v>
      </c>
      <c r="D575" s="189"/>
      <c r="E575" s="189"/>
      <c r="F575" s="189"/>
      <c r="G575" s="189"/>
      <c r="H575" s="42" t="str">
        <f t="shared" si="64"/>
        <v/>
      </c>
      <c r="I575" s="244">
        <v>84037</v>
      </c>
      <c r="J575" s="189">
        <v>80654</v>
      </c>
      <c r="K575" s="189">
        <v>66763</v>
      </c>
      <c r="L575" s="3">
        <f t="shared" si="58"/>
        <v>0.82777047635579137</v>
      </c>
      <c r="M575" s="189">
        <v>1</v>
      </c>
      <c r="N575" s="189">
        <v>3382</v>
      </c>
      <c r="O575" s="51">
        <f t="shared" si="59"/>
        <v>4.024417815962017E-2</v>
      </c>
      <c r="P575" s="4">
        <f t="shared" si="60"/>
        <v>84037</v>
      </c>
      <c r="Q575" s="5">
        <f t="shared" si="61"/>
        <v>80655</v>
      </c>
      <c r="R575" s="5">
        <f t="shared" si="62"/>
        <v>3382</v>
      </c>
      <c r="S575" s="6">
        <f t="shared" si="63"/>
        <v>4.024417815962017E-2</v>
      </c>
    </row>
    <row r="576" spans="1:19" ht="15" customHeight="1" x14ac:dyDescent="0.2">
      <c r="A576" s="227" t="s">
        <v>415</v>
      </c>
      <c r="B576" s="37" t="s">
        <v>42</v>
      </c>
      <c r="C576" s="48" t="s">
        <v>46</v>
      </c>
      <c r="D576" s="189"/>
      <c r="E576" s="189"/>
      <c r="F576" s="189"/>
      <c r="G576" s="189"/>
      <c r="H576" s="42" t="str">
        <f t="shared" si="64"/>
        <v/>
      </c>
      <c r="I576" s="244">
        <v>172584</v>
      </c>
      <c r="J576" s="189">
        <v>168020</v>
      </c>
      <c r="K576" s="189">
        <v>156852</v>
      </c>
      <c r="L576" s="3">
        <f t="shared" si="58"/>
        <v>0.93353172241399829</v>
      </c>
      <c r="M576" s="189">
        <v>18</v>
      </c>
      <c r="N576" s="189">
        <v>4546</v>
      </c>
      <c r="O576" s="51">
        <f t="shared" si="59"/>
        <v>2.6340796365827656E-2</v>
      </c>
      <c r="P576" s="4">
        <f t="shared" si="60"/>
        <v>172584</v>
      </c>
      <c r="Q576" s="5">
        <f t="shared" si="61"/>
        <v>168038</v>
      </c>
      <c r="R576" s="5">
        <f t="shared" si="62"/>
        <v>4546</v>
      </c>
      <c r="S576" s="6">
        <f t="shared" si="63"/>
        <v>2.6340796365827656E-2</v>
      </c>
    </row>
    <row r="577" spans="1:19" ht="15" customHeight="1" x14ac:dyDescent="0.2">
      <c r="A577" s="227" t="s">
        <v>415</v>
      </c>
      <c r="B577" s="37" t="s">
        <v>42</v>
      </c>
      <c r="C577" s="48" t="s">
        <v>527</v>
      </c>
      <c r="D577" s="189"/>
      <c r="E577" s="189"/>
      <c r="F577" s="189"/>
      <c r="G577" s="189"/>
      <c r="H577" s="42" t="str">
        <f t="shared" si="64"/>
        <v/>
      </c>
      <c r="I577" s="244">
        <v>20119</v>
      </c>
      <c r="J577" s="189">
        <v>19352</v>
      </c>
      <c r="K577" s="189">
        <v>19343</v>
      </c>
      <c r="L577" s="3">
        <f t="shared" si="58"/>
        <v>0.99953493178999586</v>
      </c>
      <c r="M577" s="189">
        <v>5</v>
      </c>
      <c r="N577" s="189">
        <v>762</v>
      </c>
      <c r="O577" s="51">
        <f t="shared" si="59"/>
        <v>3.7874645857149961E-2</v>
      </c>
      <c r="P577" s="4">
        <f t="shared" si="60"/>
        <v>20119</v>
      </c>
      <c r="Q577" s="5">
        <f t="shared" si="61"/>
        <v>19357</v>
      </c>
      <c r="R577" s="5">
        <f t="shared" si="62"/>
        <v>762</v>
      </c>
      <c r="S577" s="6">
        <f t="shared" si="63"/>
        <v>3.7874645857149961E-2</v>
      </c>
    </row>
    <row r="578" spans="1:19" ht="15" customHeight="1" x14ac:dyDescent="0.2">
      <c r="A578" s="227" t="s">
        <v>415</v>
      </c>
      <c r="B578" s="37" t="s">
        <v>47</v>
      </c>
      <c r="C578" s="48" t="s">
        <v>48</v>
      </c>
      <c r="D578" s="189">
        <v>15</v>
      </c>
      <c r="E578" s="189">
        <v>15</v>
      </c>
      <c r="F578" s="189">
        <v>12</v>
      </c>
      <c r="G578" s="189">
        <v>0</v>
      </c>
      <c r="H578" s="42">
        <f t="shared" si="64"/>
        <v>0</v>
      </c>
      <c r="I578" s="244">
        <v>112</v>
      </c>
      <c r="J578" s="189">
        <v>92</v>
      </c>
      <c r="K578" s="189">
        <v>92</v>
      </c>
      <c r="L578" s="3">
        <f t="shared" ref="L578:L641" si="65">IF(J578&lt;&gt;0,K578/J578,"")</f>
        <v>1</v>
      </c>
      <c r="M578" s="189">
        <v>13</v>
      </c>
      <c r="N578" s="189">
        <v>7</v>
      </c>
      <c r="O578" s="51">
        <f t="shared" ref="O578:O641" si="66">IF(I578&lt;&gt;0,N578/I578,"")</f>
        <v>6.25E-2</v>
      </c>
      <c r="P578" s="4">
        <f t="shared" ref="P578:P641" si="67">IF(SUM(D578,I578)&gt;0,SUM(D578,I578),"")</f>
        <v>127</v>
      </c>
      <c r="Q578" s="5">
        <f t="shared" ref="Q578:Q641" si="68">IF(SUM(E578,J578, M578)&gt;0,SUM(E578,J578, M578),"")</f>
        <v>120</v>
      </c>
      <c r="R578" s="5">
        <f t="shared" ref="R578:R641" si="69">IF(SUM(G578,N578)&gt;0,SUM(G578,N578),"")</f>
        <v>7</v>
      </c>
      <c r="S578" s="6">
        <f t="shared" ref="S578:S641" si="70">IFERROR(IF(P578&lt;&gt;0,R578/P578,""),"")</f>
        <v>5.5118110236220472E-2</v>
      </c>
    </row>
    <row r="579" spans="1:19" ht="39" customHeight="1" x14ac:dyDescent="0.2">
      <c r="A579" s="227" t="s">
        <v>415</v>
      </c>
      <c r="B579" s="37" t="s">
        <v>520</v>
      </c>
      <c r="C579" s="48" t="s">
        <v>49</v>
      </c>
      <c r="D579" s="189"/>
      <c r="E579" s="189"/>
      <c r="F579" s="189"/>
      <c r="G579" s="189"/>
      <c r="H579" s="42" t="str">
        <f t="shared" si="64"/>
        <v/>
      </c>
      <c r="I579" s="244">
        <v>250</v>
      </c>
      <c r="J579" s="189">
        <v>192</v>
      </c>
      <c r="K579" s="189">
        <v>171</v>
      </c>
      <c r="L579" s="3">
        <f t="shared" si="65"/>
        <v>0.890625</v>
      </c>
      <c r="M579" s="189">
        <v>40</v>
      </c>
      <c r="N579" s="189">
        <v>18</v>
      </c>
      <c r="O579" s="51">
        <f t="shared" si="66"/>
        <v>7.1999999999999995E-2</v>
      </c>
      <c r="P579" s="4">
        <f t="shared" si="67"/>
        <v>250</v>
      </c>
      <c r="Q579" s="5">
        <f t="shared" si="68"/>
        <v>232</v>
      </c>
      <c r="R579" s="5">
        <f t="shared" si="69"/>
        <v>18</v>
      </c>
      <c r="S579" s="6">
        <f t="shared" si="70"/>
        <v>7.1999999999999995E-2</v>
      </c>
    </row>
    <row r="580" spans="1:19" ht="15" customHeight="1" x14ac:dyDescent="0.2">
      <c r="A580" s="227" t="s">
        <v>415</v>
      </c>
      <c r="B580" s="37" t="s">
        <v>50</v>
      </c>
      <c r="C580" s="48" t="s">
        <v>51</v>
      </c>
      <c r="D580" s="189">
        <v>5</v>
      </c>
      <c r="E580" s="189">
        <v>5</v>
      </c>
      <c r="F580" s="189">
        <v>2</v>
      </c>
      <c r="G580" s="189">
        <v>0</v>
      </c>
      <c r="H580" s="42">
        <f t="shared" si="64"/>
        <v>0</v>
      </c>
      <c r="I580" s="244">
        <v>35</v>
      </c>
      <c r="J580" s="189">
        <v>29</v>
      </c>
      <c r="K580" s="189">
        <v>27</v>
      </c>
      <c r="L580" s="3">
        <f t="shared" si="65"/>
        <v>0.93103448275862066</v>
      </c>
      <c r="M580" s="189">
        <v>5</v>
      </c>
      <c r="N580" s="189">
        <v>1</v>
      </c>
      <c r="O580" s="51">
        <f t="shared" si="66"/>
        <v>2.8571428571428571E-2</v>
      </c>
      <c r="P580" s="4">
        <f t="shared" si="67"/>
        <v>40</v>
      </c>
      <c r="Q580" s="5">
        <f t="shared" si="68"/>
        <v>39</v>
      </c>
      <c r="R580" s="5">
        <f t="shared" si="69"/>
        <v>1</v>
      </c>
      <c r="S580" s="6">
        <f t="shared" si="70"/>
        <v>2.5000000000000001E-2</v>
      </c>
    </row>
    <row r="581" spans="1:19" ht="15" customHeight="1" x14ac:dyDescent="0.2">
      <c r="A581" s="227" t="s">
        <v>415</v>
      </c>
      <c r="B581" s="37" t="s">
        <v>52</v>
      </c>
      <c r="C581" s="48" t="s">
        <v>271</v>
      </c>
      <c r="D581" s="189"/>
      <c r="E581" s="189"/>
      <c r="F581" s="189"/>
      <c r="G581" s="189"/>
      <c r="H581" s="42" t="str">
        <f t="shared" si="64"/>
        <v/>
      </c>
      <c r="I581" s="244">
        <v>2474</v>
      </c>
      <c r="J581" s="189">
        <v>1627</v>
      </c>
      <c r="K581" s="189">
        <v>1121</v>
      </c>
      <c r="L581" s="3">
        <f t="shared" si="65"/>
        <v>0.68899815611555004</v>
      </c>
      <c r="M581" s="189">
        <v>1</v>
      </c>
      <c r="N581" s="189">
        <v>846</v>
      </c>
      <c r="O581" s="51">
        <f t="shared" si="66"/>
        <v>0.3419563459983832</v>
      </c>
      <c r="P581" s="4">
        <f t="shared" si="67"/>
        <v>2474</v>
      </c>
      <c r="Q581" s="5">
        <f t="shared" si="68"/>
        <v>1628</v>
      </c>
      <c r="R581" s="5">
        <f t="shared" si="69"/>
        <v>846</v>
      </c>
      <c r="S581" s="6">
        <f t="shared" si="70"/>
        <v>0.3419563459983832</v>
      </c>
    </row>
    <row r="582" spans="1:19" ht="15" customHeight="1" x14ac:dyDescent="0.2">
      <c r="A582" s="227" t="s">
        <v>415</v>
      </c>
      <c r="B582" s="37" t="s">
        <v>53</v>
      </c>
      <c r="C582" s="48" t="s">
        <v>54</v>
      </c>
      <c r="D582" s="189">
        <v>2</v>
      </c>
      <c r="E582" s="189">
        <v>2</v>
      </c>
      <c r="F582" s="189">
        <v>2</v>
      </c>
      <c r="G582" s="189">
        <v>0</v>
      </c>
      <c r="H582" s="42">
        <f t="shared" ref="H582:H645" si="71">IF(D582&lt;&gt;0,G582/D582,"")</f>
        <v>0</v>
      </c>
      <c r="I582" s="244">
        <v>240</v>
      </c>
      <c r="J582" s="189">
        <v>230</v>
      </c>
      <c r="K582" s="189">
        <v>229</v>
      </c>
      <c r="L582" s="3">
        <f t="shared" si="65"/>
        <v>0.9956521739130435</v>
      </c>
      <c r="M582" s="189">
        <v>0</v>
      </c>
      <c r="N582" s="189">
        <v>10</v>
      </c>
      <c r="O582" s="51">
        <f t="shared" si="66"/>
        <v>4.1666666666666664E-2</v>
      </c>
      <c r="P582" s="4">
        <f t="shared" si="67"/>
        <v>242</v>
      </c>
      <c r="Q582" s="5">
        <f t="shared" si="68"/>
        <v>232</v>
      </c>
      <c r="R582" s="5">
        <f t="shared" si="69"/>
        <v>10</v>
      </c>
      <c r="S582" s="6">
        <f t="shared" si="70"/>
        <v>4.1322314049586778E-2</v>
      </c>
    </row>
    <row r="583" spans="1:19" ht="15" customHeight="1" x14ac:dyDescent="0.2">
      <c r="A583" s="227" t="s">
        <v>415</v>
      </c>
      <c r="B583" s="37" t="s">
        <v>55</v>
      </c>
      <c r="C583" s="48" t="s">
        <v>56</v>
      </c>
      <c r="D583" s="189"/>
      <c r="E583" s="189"/>
      <c r="F583" s="189"/>
      <c r="G583" s="189"/>
      <c r="H583" s="42" t="str">
        <f t="shared" si="71"/>
        <v/>
      </c>
      <c r="I583" s="244">
        <v>4760</v>
      </c>
      <c r="J583" s="189">
        <v>3833</v>
      </c>
      <c r="K583" s="189">
        <v>3820</v>
      </c>
      <c r="L583" s="3">
        <f t="shared" si="65"/>
        <v>0.99660840073049828</v>
      </c>
      <c r="M583" s="189">
        <v>8</v>
      </c>
      <c r="N583" s="189">
        <v>919</v>
      </c>
      <c r="O583" s="51">
        <f t="shared" si="66"/>
        <v>0.19306722689075631</v>
      </c>
      <c r="P583" s="4">
        <f t="shared" si="67"/>
        <v>4760</v>
      </c>
      <c r="Q583" s="5">
        <f t="shared" si="68"/>
        <v>3841</v>
      </c>
      <c r="R583" s="5">
        <f t="shared" si="69"/>
        <v>919</v>
      </c>
      <c r="S583" s="6">
        <f t="shared" si="70"/>
        <v>0.19306722689075631</v>
      </c>
    </row>
    <row r="584" spans="1:19" ht="15" customHeight="1" x14ac:dyDescent="0.2">
      <c r="A584" s="227" t="s">
        <v>415</v>
      </c>
      <c r="B584" s="37" t="s">
        <v>57</v>
      </c>
      <c r="C584" s="48" t="s">
        <v>58</v>
      </c>
      <c r="D584" s="189">
        <v>1</v>
      </c>
      <c r="E584" s="189">
        <v>1</v>
      </c>
      <c r="F584" s="189">
        <v>1</v>
      </c>
      <c r="G584" s="189">
        <v>0</v>
      </c>
      <c r="H584" s="42">
        <f t="shared" si="71"/>
        <v>0</v>
      </c>
      <c r="I584" s="244">
        <v>1746</v>
      </c>
      <c r="J584" s="189">
        <v>1278</v>
      </c>
      <c r="K584" s="189">
        <v>782</v>
      </c>
      <c r="L584" s="3">
        <f t="shared" si="65"/>
        <v>0.61189358372456959</v>
      </c>
      <c r="M584" s="189">
        <v>336</v>
      </c>
      <c r="N584" s="189">
        <v>132</v>
      </c>
      <c r="O584" s="51">
        <f t="shared" si="66"/>
        <v>7.560137457044673E-2</v>
      </c>
      <c r="P584" s="4">
        <f t="shared" si="67"/>
        <v>1747</v>
      </c>
      <c r="Q584" s="5">
        <f t="shared" si="68"/>
        <v>1615</v>
      </c>
      <c r="R584" s="5">
        <f t="shared" si="69"/>
        <v>132</v>
      </c>
      <c r="S584" s="6">
        <f t="shared" si="70"/>
        <v>7.5558099599313103E-2</v>
      </c>
    </row>
    <row r="585" spans="1:19" ht="15" customHeight="1" x14ac:dyDescent="0.2">
      <c r="A585" s="227" t="s">
        <v>415</v>
      </c>
      <c r="B585" s="37" t="s">
        <v>59</v>
      </c>
      <c r="C585" s="48" t="s">
        <v>60</v>
      </c>
      <c r="D585" s="189"/>
      <c r="E585" s="189"/>
      <c r="F585" s="189"/>
      <c r="G585" s="189"/>
      <c r="H585" s="42" t="str">
        <f t="shared" si="71"/>
        <v/>
      </c>
      <c r="I585" s="244">
        <v>2</v>
      </c>
      <c r="J585" s="189">
        <v>1</v>
      </c>
      <c r="K585" s="189">
        <v>1</v>
      </c>
      <c r="L585" s="3">
        <f t="shared" si="65"/>
        <v>1</v>
      </c>
      <c r="M585" s="189">
        <v>1</v>
      </c>
      <c r="N585" s="189">
        <v>0</v>
      </c>
      <c r="O585" s="51">
        <f t="shared" si="66"/>
        <v>0</v>
      </c>
      <c r="P585" s="4">
        <f t="shared" si="67"/>
        <v>2</v>
      </c>
      <c r="Q585" s="5">
        <f t="shared" si="68"/>
        <v>2</v>
      </c>
      <c r="R585" s="5" t="str">
        <f t="shared" si="69"/>
        <v/>
      </c>
      <c r="S585" s="6" t="str">
        <f t="shared" si="70"/>
        <v/>
      </c>
    </row>
    <row r="586" spans="1:19" ht="15" customHeight="1" x14ac:dyDescent="0.2">
      <c r="A586" s="227" t="s">
        <v>415</v>
      </c>
      <c r="B586" s="37" t="s">
        <v>61</v>
      </c>
      <c r="C586" s="48" t="s">
        <v>272</v>
      </c>
      <c r="D586" s="189"/>
      <c r="E586" s="189"/>
      <c r="F586" s="189"/>
      <c r="G586" s="189"/>
      <c r="H586" s="42" t="str">
        <f t="shared" si="71"/>
        <v/>
      </c>
      <c r="I586" s="244">
        <v>3</v>
      </c>
      <c r="J586" s="189">
        <v>1</v>
      </c>
      <c r="K586" s="189">
        <v>1</v>
      </c>
      <c r="L586" s="3">
        <f t="shared" si="65"/>
        <v>1</v>
      </c>
      <c r="M586" s="189">
        <v>2</v>
      </c>
      <c r="N586" s="189">
        <v>0</v>
      </c>
      <c r="O586" s="51">
        <f t="shared" si="66"/>
        <v>0</v>
      </c>
      <c r="P586" s="4">
        <f t="shared" si="67"/>
        <v>3</v>
      </c>
      <c r="Q586" s="5">
        <f t="shared" si="68"/>
        <v>3</v>
      </c>
      <c r="R586" s="5" t="str">
        <f t="shared" si="69"/>
        <v/>
      </c>
      <c r="S586" s="6" t="str">
        <f t="shared" si="70"/>
        <v/>
      </c>
    </row>
    <row r="587" spans="1:19" ht="26.25" customHeight="1" x14ac:dyDescent="0.2">
      <c r="A587" s="227" t="s">
        <v>415</v>
      </c>
      <c r="B587" s="37" t="s">
        <v>62</v>
      </c>
      <c r="C587" s="48" t="s">
        <v>63</v>
      </c>
      <c r="D587" s="189">
        <v>4</v>
      </c>
      <c r="E587" s="189">
        <v>4</v>
      </c>
      <c r="F587" s="189">
        <v>3</v>
      </c>
      <c r="G587" s="189">
        <v>0</v>
      </c>
      <c r="H587" s="42">
        <f t="shared" si="71"/>
        <v>0</v>
      </c>
      <c r="I587" s="244">
        <v>3410</v>
      </c>
      <c r="J587" s="189">
        <v>2584</v>
      </c>
      <c r="K587" s="189">
        <v>1383</v>
      </c>
      <c r="L587" s="3">
        <f t="shared" si="65"/>
        <v>0.53521671826625383</v>
      </c>
      <c r="M587" s="189">
        <v>2</v>
      </c>
      <c r="N587" s="189">
        <v>824</v>
      </c>
      <c r="O587" s="51">
        <f t="shared" si="66"/>
        <v>0.24164222873900293</v>
      </c>
      <c r="P587" s="4">
        <f t="shared" si="67"/>
        <v>3414</v>
      </c>
      <c r="Q587" s="5">
        <f t="shared" si="68"/>
        <v>2590</v>
      </c>
      <c r="R587" s="5">
        <f t="shared" si="69"/>
        <v>824</v>
      </c>
      <c r="S587" s="6">
        <f t="shared" si="70"/>
        <v>0.24135910954891623</v>
      </c>
    </row>
    <row r="588" spans="1:19" ht="15" customHeight="1" x14ac:dyDescent="0.2">
      <c r="A588" s="227" t="s">
        <v>415</v>
      </c>
      <c r="B588" s="37" t="s">
        <v>64</v>
      </c>
      <c r="C588" s="48" t="s">
        <v>273</v>
      </c>
      <c r="D588" s="189">
        <v>4</v>
      </c>
      <c r="E588" s="189">
        <v>3</v>
      </c>
      <c r="F588" s="189">
        <v>3</v>
      </c>
      <c r="G588" s="189">
        <v>1</v>
      </c>
      <c r="H588" s="42">
        <f t="shared" si="71"/>
        <v>0.25</v>
      </c>
      <c r="I588" s="244">
        <v>5252</v>
      </c>
      <c r="J588" s="189">
        <v>4659</v>
      </c>
      <c r="K588" s="189">
        <v>4540</v>
      </c>
      <c r="L588" s="3">
        <f t="shared" si="65"/>
        <v>0.97445803820562349</v>
      </c>
      <c r="M588" s="189">
        <v>3</v>
      </c>
      <c r="N588" s="189">
        <v>590</v>
      </c>
      <c r="O588" s="51">
        <f t="shared" si="66"/>
        <v>0.11233815689261234</v>
      </c>
      <c r="P588" s="4">
        <f t="shared" si="67"/>
        <v>5256</v>
      </c>
      <c r="Q588" s="5">
        <f t="shared" si="68"/>
        <v>4665</v>
      </c>
      <c r="R588" s="5">
        <f t="shared" si="69"/>
        <v>591</v>
      </c>
      <c r="S588" s="6">
        <f t="shared" si="70"/>
        <v>0.11244292237442922</v>
      </c>
    </row>
    <row r="589" spans="1:19" ht="15" customHeight="1" x14ac:dyDescent="0.2">
      <c r="A589" s="227" t="s">
        <v>415</v>
      </c>
      <c r="B589" s="37" t="s">
        <v>65</v>
      </c>
      <c r="C589" s="48" t="s">
        <v>66</v>
      </c>
      <c r="D589" s="189">
        <v>1</v>
      </c>
      <c r="E589" s="189">
        <v>1</v>
      </c>
      <c r="F589" s="189">
        <v>1</v>
      </c>
      <c r="G589" s="189">
        <v>0</v>
      </c>
      <c r="H589" s="42">
        <f t="shared" si="71"/>
        <v>0</v>
      </c>
      <c r="I589" s="244">
        <v>38535</v>
      </c>
      <c r="J589" s="189">
        <v>32848</v>
      </c>
      <c r="K589" s="189">
        <v>26496</v>
      </c>
      <c r="L589" s="3">
        <f t="shared" si="65"/>
        <v>0.80662445202143207</v>
      </c>
      <c r="M589" s="189">
        <v>315</v>
      </c>
      <c r="N589" s="189">
        <v>5372</v>
      </c>
      <c r="O589" s="51">
        <f t="shared" si="66"/>
        <v>0.13940573504606202</v>
      </c>
      <c r="P589" s="4">
        <f t="shared" si="67"/>
        <v>38536</v>
      </c>
      <c r="Q589" s="5">
        <f t="shared" si="68"/>
        <v>33164</v>
      </c>
      <c r="R589" s="5">
        <f t="shared" si="69"/>
        <v>5372</v>
      </c>
      <c r="S589" s="6">
        <f t="shared" si="70"/>
        <v>0.13940211750051901</v>
      </c>
    </row>
    <row r="590" spans="1:19" ht="16.25" customHeight="1" x14ac:dyDescent="0.2">
      <c r="A590" s="227" t="s">
        <v>415</v>
      </c>
      <c r="B590" s="37" t="s">
        <v>67</v>
      </c>
      <c r="C590" s="48" t="s">
        <v>276</v>
      </c>
      <c r="D590" s="189"/>
      <c r="E590" s="189"/>
      <c r="F590" s="189"/>
      <c r="G590" s="189"/>
      <c r="H590" s="42" t="str">
        <f t="shared" si="71"/>
        <v/>
      </c>
      <c r="I590" s="244">
        <v>5</v>
      </c>
      <c r="J590" s="189">
        <v>5</v>
      </c>
      <c r="K590" s="189">
        <v>5</v>
      </c>
      <c r="L590" s="3">
        <f t="shared" si="65"/>
        <v>1</v>
      </c>
      <c r="M590" s="189">
        <v>0</v>
      </c>
      <c r="N590" s="189">
        <v>0</v>
      </c>
      <c r="O590" s="51">
        <f t="shared" si="66"/>
        <v>0</v>
      </c>
      <c r="P590" s="4">
        <f t="shared" si="67"/>
        <v>5</v>
      </c>
      <c r="Q590" s="5">
        <f t="shared" si="68"/>
        <v>5</v>
      </c>
      <c r="R590" s="5" t="str">
        <f t="shared" si="69"/>
        <v/>
      </c>
      <c r="S590" s="6" t="str">
        <f t="shared" si="70"/>
        <v/>
      </c>
    </row>
    <row r="591" spans="1:19" ht="15" customHeight="1" x14ac:dyDescent="0.2">
      <c r="A591" s="227" t="s">
        <v>415</v>
      </c>
      <c r="B591" s="37" t="s">
        <v>69</v>
      </c>
      <c r="C591" s="48" t="s">
        <v>70</v>
      </c>
      <c r="D591" s="189">
        <v>9</v>
      </c>
      <c r="E591" s="189">
        <v>9</v>
      </c>
      <c r="F591" s="189">
        <v>7</v>
      </c>
      <c r="G591" s="189">
        <v>0</v>
      </c>
      <c r="H591" s="42">
        <f t="shared" si="71"/>
        <v>0</v>
      </c>
      <c r="I591" s="244">
        <v>4265</v>
      </c>
      <c r="J591" s="189">
        <v>3155</v>
      </c>
      <c r="K591" s="189">
        <v>642</v>
      </c>
      <c r="L591" s="3">
        <f t="shared" si="65"/>
        <v>0.203486529318542</v>
      </c>
      <c r="M591" s="189">
        <v>20</v>
      </c>
      <c r="N591" s="189">
        <v>1090</v>
      </c>
      <c r="O591" s="51">
        <f t="shared" si="66"/>
        <v>0.25556858147713951</v>
      </c>
      <c r="P591" s="4">
        <f t="shared" si="67"/>
        <v>4274</v>
      </c>
      <c r="Q591" s="5">
        <f t="shared" si="68"/>
        <v>3184</v>
      </c>
      <c r="R591" s="5">
        <f t="shared" si="69"/>
        <v>1090</v>
      </c>
      <c r="S591" s="6">
        <f t="shared" si="70"/>
        <v>0.25503041647168928</v>
      </c>
    </row>
    <row r="592" spans="1:19" ht="15" customHeight="1" x14ac:dyDescent="0.2">
      <c r="A592" s="227" t="s">
        <v>415</v>
      </c>
      <c r="B592" s="37" t="s">
        <v>71</v>
      </c>
      <c r="C592" s="48" t="s">
        <v>72</v>
      </c>
      <c r="D592" s="189"/>
      <c r="E592" s="189"/>
      <c r="F592" s="189"/>
      <c r="G592" s="189"/>
      <c r="H592" s="42" t="str">
        <f t="shared" si="71"/>
        <v/>
      </c>
      <c r="I592" s="244">
        <v>3</v>
      </c>
      <c r="J592" s="189">
        <v>3</v>
      </c>
      <c r="K592" s="189">
        <v>3</v>
      </c>
      <c r="L592" s="3">
        <f t="shared" si="65"/>
        <v>1</v>
      </c>
      <c r="M592" s="189">
        <v>0</v>
      </c>
      <c r="N592" s="189">
        <v>0</v>
      </c>
      <c r="O592" s="51">
        <f t="shared" si="66"/>
        <v>0</v>
      </c>
      <c r="P592" s="4">
        <f t="shared" si="67"/>
        <v>3</v>
      </c>
      <c r="Q592" s="5">
        <f t="shared" si="68"/>
        <v>3</v>
      </c>
      <c r="R592" s="5" t="str">
        <f t="shared" si="69"/>
        <v/>
      </c>
      <c r="S592" s="6" t="str">
        <f t="shared" si="70"/>
        <v/>
      </c>
    </row>
    <row r="593" spans="1:19" ht="26.25" customHeight="1" x14ac:dyDescent="0.2">
      <c r="A593" s="227" t="s">
        <v>415</v>
      </c>
      <c r="B593" s="37" t="s">
        <v>74</v>
      </c>
      <c r="C593" s="48" t="s">
        <v>249</v>
      </c>
      <c r="D593" s="189"/>
      <c r="E593" s="189"/>
      <c r="F593" s="189"/>
      <c r="G593" s="189"/>
      <c r="H593" s="42" t="str">
        <f t="shared" si="71"/>
        <v/>
      </c>
      <c r="I593" s="244">
        <v>2</v>
      </c>
      <c r="J593" s="189">
        <v>2</v>
      </c>
      <c r="K593" s="189">
        <v>2</v>
      </c>
      <c r="L593" s="3">
        <f t="shared" si="65"/>
        <v>1</v>
      </c>
      <c r="M593" s="189">
        <v>0</v>
      </c>
      <c r="N593" s="189">
        <v>0</v>
      </c>
      <c r="O593" s="51">
        <f t="shared" si="66"/>
        <v>0</v>
      </c>
      <c r="P593" s="4">
        <f t="shared" si="67"/>
        <v>2</v>
      </c>
      <c r="Q593" s="5">
        <f t="shared" si="68"/>
        <v>2</v>
      </c>
      <c r="R593" s="5" t="str">
        <f t="shared" si="69"/>
        <v/>
      </c>
      <c r="S593" s="6" t="str">
        <f t="shared" si="70"/>
        <v/>
      </c>
    </row>
    <row r="594" spans="1:19" ht="15" customHeight="1" x14ac:dyDescent="0.2">
      <c r="A594" s="227" t="s">
        <v>415</v>
      </c>
      <c r="B594" s="37" t="s">
        <v>76</v>
      </c>
      <c r="C594" s="48" t="s">
        <v>77</v>
      </c>
      <c r="D594" s="189"/>
      <c r="E594" s="189"/>
      <c r="F594" s="189"/>
      <c r="G594" s="189"/>
      <c r="H594" s="42" t="str">
        <f t="shared" si="71"/>
        <v/>
      </c>
      <c r="I594" s="244">
        <v>324</v>
      </c>
      <c r="J594" s="189">
        <v>206</v>
      </c>
      <c r="K594" s="189">
        <v>66</v>
      </c>
      <c r="L594" s="3">
        <f t="shared" si="65"/>
        <v>0.32038834951456313</v>
      </c>
      <c r="M594" s="189">
        <v>5</v>
      </c>
      <c r="N594" s="189">
        <v>113</v>
      </c>
      <c r="O594" s="51">
        <f t="shared" si="66"/>
        <v>0.34876543209876543</v>
      </c>
      <c r="P594" s="4">
        <f t="shared" si="67"/>
        <v>324</v>
      </c>
      <c r="Q594" s="5">
        <f t="shared" si="68"/>
        <v>211</v>
      </c>
      <c r="R594" s="5">
        <f t="shared" si="69"/>
        <v>113</v>
      </c>
      <c r="S594" s="6">
        <f t="shared" si="70"/>
        <v>0.34876543209876543</v>
      </c>
    </row>
    <row r="595" spans="1:19" ht="15" customHeight="1" x14ac:dyDescent="0.2">
      <c r="A595" s="227" t="s">
        <v>415</v>
      </c>
      <c r="B595" s="37" t="s">
        <v>81</v>
      </c>
      <c r="C595" s="48" t="s">
        <v>82</v>
      </c>
      <c r="D595" s="189">
        <v>6</v>
      </c>
      <c r="E595" s="189">
        <v>4</v>
      </c>
      <c r="F595" s="189">
        <v>4</v>
      </c>
      <c r="G595" s="189">
        <v>2</v>
      </c>
      <c r="H595" s="42">
        <f t="shared" si="71"/>
        <v>0.33333333333333331</v>
      </c>
      <c r="I595" s="244">
        <v>6406</v>
      </c>
      <c r="J595" s="189">
        <v>4374</v>
      </c>
      <c r="K595" s="189">
        <v>1022</v>
      </c>
      <c r="L595" s="3">
        <f t="shared" si="65"/>
        <v>0.23365340649291266</v>
      </c>
      <c r="M595" s="189">
        <v>10</v>
      </c>
      <c r="N595" s="189">
        <v>2022</v>
      </c>
      <c r="O595" s="51">
        <f t="shared" si="66"/>
        <v>0.31564158601311271</v>
      </c>
      <c r="P595" s="4">
        <f t="shared" si="67"/>
        <v>6412</v>
      </c>
      <c r="Q595" s="5">
        <f t="shared" si="68"/>
        <v>4388</v>
      </c>
      <c r="R595" s="5">
        <f t="shared" si="69"/>
        <v>2024</v>
      </c>
      <c r="S595" s="6">
        <f t="shared" si="70"/>
        <v>0.31565814098565192</v>
      </c>
    </row>
    <row r="596" spans="1:19" ht="15" customHeight="1" x14ac:dyDescent="0.2">
      <c r="A596" s="227" t="s">
        <v>415</v>
      </c>
      <c r="B596" s="37" t="s">
        <v>83</v>
      </c>
      <c r="C596" s="48" t="s">
        <v>84</v>
      </c>
      <c r="D596" s="189"/>
      <c r="E596" s="189"/>
      <c r="F596" s="189"/>
      <c r="G596" s="189"/>
      <c r="H596" s="42" t="str">
        <f t="shared" si="71"/>
        <v/>
      </c>
      <c r="I596" s="244">
        <v>11</v>
      </c>
      <c r="J596" s="189">
        <v>7</v>
      </c>
      <c r="K596" s="189">
        <v>7</v>
      </c>
      <c r="L596" s="3">
        <f t="shared" si="65"/>
        <v>1</v>
      </c>
      <c r="M596" s="189">
        <v>4</v>
      </c>
      <c r="N596" s="189">
        <v>0</v>
      </c>
      <c r="O596" s="51">
        <f t="shared" si="66"/>
        <v>0</v>
      </c>
      <c r="P596" s="4">
        <f t="shared" si="67"/>
        <v>11</v>
      </c>
      <c r="Q596" s="5">
        <f t="shared" si="68"/>
        <v>11</v>
      </c>
      <c r="R596" s="5" t="str">
        <f t="shared" si="69"/>
        <v/>
      </c>
      <c r="S596" s="6" t="str">
        <f t="shared" si="70"/>
        <v/>
      </c>
    </row>
    <row r="597" spans="1:19" ht="15" customHeight="1" x14ac:dyDescent="0.2">
      <c r="A597" s="227" t="s">
        <v>415</v>
      </c>
      <c r="B597" s="37" t="s">
        <v>85</v>
      </c>
      <c r="C597" s="48" t="s">
        <v>286</v>
      </c>
      <c r="D597" s="189">
        <v>4</v>
      </c>
      <c r="E597" s="189">
        <v>4</v>
      </c>
      <c r="F597" s="189">
        <v>4</v>
      </c>
      <c r="G597" s="189">
        <v>0</v>
      </c>
      <c r="H597" s="42">
        <f t="shared" si="71"/>
        <v>0</v>
      </c>
      <c r="I597" s="244">
        <v>98</v>
      </c>
      <c r="J597" s="189">
        <v>96</v>
      </c>
      <c r="K597" s="189">
        <v>96</v>
      </c>
      <c r="L597" s="3">
        <f t="shared" si="65"/>
        <v>1</v>
      </c>
      <c r="M597" s="189">
        <v>2</v>
      </c>
      <c r="N597" s="189">
        <v>0</v>
      </c>
      <c r="O597" s="51">
        <f t="shared" si="66"/>
        <v>0</v>
      </c>
      <c r="P597" s="4">
        <f t="shared" si="67"/>
        <v>102</v>
      </c>
      <c r="Q597" s="5">
        <f t="shared" si="68"/>
        <v>102</v>
      </c>
      <c r="R597" s="5" t="str">
        <f t="shared" si="69"/>
        <v/>
      </c>
      <c r="S597" s="6" t="str">
        <f t="shared" si="70"/>
        <v/>
      </c>
    </row>
    <row r="598" spans="1:19" ht="26.25" customHeight="1" x14ac:dyDescent="0.2">
      <c r="A598" s="227" t="s">
        <v>415</v>
      </c>
      <c r="B598" s="37" t="s">
        <v>86</v>
      </c>
      <c r="C598" s="48" t="s">
        <v>287</v>
      </c>
      <c r="D598" s="189"/>
      <c r="E598" s="189"/>
      <c r="F598" s="189"/>
      <c r="G598" s="189"/>
      <c r="H598" s="42" t="str">
        <f t="shared" si="71"/>
        <v/>
      </c>
      <c r="I598" s="244">
        <v>3087</v>
      </c>
      <c r="J598" s="189">
        <v>1468</v>
      </c>
      <c r="K598" s="189">
        <v>502</v>
      </c>
      <c r="L598" s="3">
        <f t="shared" si="65"/>
        <v>0.34196185286103542</v>
      </c>
      <c r="M598" s="189">
        <v>3</v>
      </c>
      <c r="N598" s="189">
        <v>1616</v>
      </c>
      <c r="O598" s="51">
        <f t="shared" si="66"/>
        <v>0.52348558471007456</v>
      </c>
      <c r="P598" s="4">
        <f t="shared" si="67"/>
        <v>3087</v>
      </c>
      <c r="Q598" s="5">
        <f t="shared" si="68"/>
        <v>1471</v>
      </c>
      <c r="R598" s="5">
        <f t="shared" si="69"/>
        <v>1616</v>
      </c>
      <c r="S598" s="6">
        <f t="shared" si="70"/>
        <v>0.52348558471007456</v>
      </c>
    </row>
    <row r="599" spans="1:19" ht="15" customHeight="1" x14ac:dyDescent="0.2">
      <c r="A599" s="227" t="s">
        <v>415</v>
      </c>
      <c r="B599" s="37" t="s">
        <v>88</v>
      </c>
      <c r="C599" s="48" t="s">
        <v>290</v>
      </c>
      <c r="D599" s="189"/>
      <c r="E599" s="189"/>
      <c r="F599" s="189"/>
      <c r="G599" s="189"/>
      <c r="H599" s="42" t="str">
        <f t="shared" si="71"/>
        <v/>
      </c>
      <c r="I599" s="244">
        <v>14</v>
      </c>
      <c r="J599" s="189">
        <v>14</v>
      </c>
      <c r="K599" s="189">
        <v>14</v>
      </c>
      <c r="L599" s="3">
        <f t="shared" si="65"/>
        <v>1</v>
      </c>
      <c r="M599" s="189">
        <v>0</v>
      </c>
      <c r="N599" s="189">
        <v>0</v>
      </c>
      <c r="O599" s="51">
        <f t="shared" si="66"/>
        <v>0</v>
      </c>
      <c r="P599" s="4">
        <f t="shared" si="67"/>
        <v>14</v>
      </c>
      <c r="Q599" s="5">
        <f t="shared" si="68"/>
        <v>14</v>
      </c>
      <c r="R599" s="5" t="str">
        <f t="shared" si="69"/>
        <v/>
      </c>
      <c r="S599" s="6" t="str">
        <f t="shared" si="70"/>
        <v/>
      </c>
    </row>
    <row r="600" spans="1:19" ht="15" customHeight="1" x14ac:dyDescent="0.2">
      <c r="A600" s="227" t="s">
        <v>415</v>
      </c>
      <c r="B600" s="37" t="s">
        <v>89</v>
      </c>
      <c r="C600" s="48" t="s">
        <v>90</v>
      </c>
      <c r="D600" s="189"/>
      <c r="E600" s="189"/>
      <c r="F600" s="189"/>
      <c r="G600" s="189"/>
      <c r="H600" s="42" t="str">
        <f t="shared" si="71"/>
        <v/>
      </c>
      <c r="I600" s="244">
        <v>2209</v>
      </c>
      <c r="J600" s="189">
        <v>2059</v>
      </c>
      <c r="K600" s="189">
        <v>2030</v>
      </c>
      <c r="L600" s="3">
        <f t="shared" si="65"/>
        <v>0.9859154929577465</v>
      </c>
      <c r="M600" s="189">
        <v>132</v>
      </c>
      <c r="N600" s="189">
        <v>18</v>
      </c>
      <c r="O600" s="51">
        <f t="shared" si="66"/>
        <v>8.148483476686284E-3</v>
      </c>
      <c r="P600" s="4">
        <f t="shared" si="67"/>
        <v>2209</v>
      </c>
      <c r="Q600" s="5">
        <f t="shared" si="68"/>
        <v>2191</v>
      </c>
      <c r="R600" s="5">
        <f t="shared" si="69"/>
        <v>18</v>
      </c>
      <c r="S600" s="6">
        <f t="shared" si="70"/>
        <v>8.148483476686284E-3</v>
      </c>
    </row>
    <row r="601" spans="1:19" ht="16.25" customHeight="1" x14ac:dyDescent="0.2">
      <c r="A601" s="227" t="s">
        <v>415</v>
      </c>
      <c r="B601" s="37" t="s">
        <v>93</v>
      </c>
      <c r="C601" s="48" t="s">
        <v>98</v>
      </c>
      <c r="D601" s="189">
        <v>36</v>
      </c>
      <c r="E601" s="189">
        <v>34</v>
      </c>
      <c r="F601" s="189">
        <v>31</v>
      </c>
      <c r="G601" s="189">
        <v>2</v>
      </c>
      <c r="H601" s="42">
        <f t="shared" si="71"/>
        <v>5.5555555555555552E-2</v>
      </c>
      <c r="I601" s="244">
        <v>33707</v>
      </c>
      <c r="J601" s="189">
        <v>31277</v>
      </c>
      <c r="K601" s="189">
        <v>25611</v>
      </c>
      <c r="L601" s="3">
        <f t="shared" si="65"/>
        <v>0.81884451833615757</v>
      </c>
      <c r="M601" s="189">
        <v>55</v>
      </c>
      <c r="N601" s="189">
        <v>2375</v>
      </c>
      <c r="O601" s="51">
        <f t="shared" si="66"/>
        <v>7.0460141810306465E-2</v>
      </c>
      <c r="P601" s="4">
        <f t="shared" si="67"/>
        <v>33743</v>
      </c>
      <c r="Q601" s="5">
        <f t="shared" si="68"/>
        <v>31366</v>
      </c>
      <c r="R601" s="5">
        <f t="shared" si="69"/>
        <v>2377</v>
      </c>
      <c r="S601" s="6">
        <f t="shared" si="70"/>
        <v>7.0444240286874321E-2</v>
      </c>
    </row>
    <row r="602" spans="1:19" ht="15" customHeight="1" x14ac:dyDescent="0.2">
      <c r="A602" s="227" t="s">
        <v>415</v>
      </c>
      <c r="B602" s="37" t="s">
        <v>93</v>
      </c>
      <c r="C602" s="48" t="s">
        <v>96</v>
      </c>
      <c r="D602" s="189">
        <v>44</v>
      </c>
      <c r="E602" s="189">
        <v>33</v>
      </c>
      <c r="F602" s="189">
        <v>24</v>
      </c>
      <c r="G602" s="189">
        <v>11</v>
      </c>
      <c r="H602" s="42">
        <f t="shared" si="71"/>
        <v>0.25</v>
      </c>
      <c r="I602" s="244">
        <v>22089</v>
      </c>
      <c r="J602" s="189">
        <v>20397</v>
      </c>
      <c r="K602" s="189">
        <v>16558</v>
      </c>
      <c r="L602" s="3">
        <f t="shared" si="65"/>
        <v>0.8117860469676913</v>
      </c>
      <c r="M602" s="189">
        <v>9</v>
      </c>
      <c r="N602" s="189">
        <v>1683</v>
      </c>
      <c r="O602" s="51">
        <f t="shared" si="66"/>
        <v>7.6191769659106345E-2</v>
      </c>
      <c r="P602" s="4">
        <f t="shared" si="67"/>
        <v>22133</v>
      </c>
      <c r="Q602" s="5">
        <f t="shared" si="68"/>
        <v>20439</v>
      </c>
      <c r="R602" s="5">
        <f t="shared" si="69"/>
        <v>1694</v>
      </c>
      <c r="S602" s="6">
        <f t="shared" si="70"/>
        <v>7.653729724845254E-2</v>
      </c>
    </row>
    <row r="603" spans="1:19" ht="15" customHeight="1" x14ac:dyDescent="0.2">
      <c r="A603" s="227" t="s">
        <v>415</v>
      </c>
      <c r="B603" s="37" t="s">
        <v>93</v>
      </c>
      <c r="C603" s="48" t="s">
        <v>95</v>
      </c>
      <c r="D603" s="189">
        <v>33</v>
      </c>
      <c r="E603" s="189">
        <v>31</v>
      </c>
      <c r="F603" s="189">
        <v>31</v>
      </c>
      <c r="G603" s="189">
        <v>2</v>
      </c>
      <c r="H603" s="42">
        <f t="shared" si="71"/>
        <v>6.0606060606060608E-2</v>
      </c>
      <c r="I603" s="244">
        <v>7497</v>
      </c>
      <c r="J603" s="189">
        <v>7065</v>
      </c>
      <c r="K603" s="189">
        <v>7064</v>
      </c>
      <c r="L603" s="3">
        <f t="shared" si="65"/>
        <v>0.99985845718329791</v>
      </c>
      <c r="M603" s="189">
        <v>0</v>
      </c>
      <c r="N603" s="189">
        <v>432</v>
      </c>
      <c r="O603" s="51">
        <f t="shared" si="66"/>
        <v>5.7623049219687875E-2</v>
      </c>
      <c r="P603" s="4">
        <f t="shared" si="67"/>
        <v>7530</v>
      </c>
      <c r="Q603" s="5">
        <f t="shared" si="68"/>
        <v>7096</v>
      </c>
      <c r="R603" s="5">
        <f t="shared" si="69"/>
        <v>434</v>
      </c>
      <c r="S603" s="6">
        <f t="shared" si="70"/>
        <v>5.763612217795485E-2</v>
      </c>
    </row>
    <row r="604" spans="1:19" ht="15" customHeight="1" x14ac:dyDescent="0.2">
      <c r="A604" s="227" t="s">
        <v>415</v>
      </c>
      <c r="B604" s="37" t="s">
        <v>93</v>
      </c>
      <c r="C604" s="48" t="s">
        <v>97</v>
      </c>
      <c r="D604" s="189">
        <v>176</v>
      </c>
      <c r="E604" s="189">
        <v>154</v>
      </c>
      <c r="F604" s="189">
        <v>114</v>
      </c>
      <c r="G604" s="189">
        <v>22</v>
      </c>
      <c r="H604" s="42">
        <f t="shared" si="71"/>
        <v>0.125</v>
      </c>
      <c r="I604" s="244">
        <v>57900</v>
      </c>
      <c r="J604" s="189">
        <v>54082</v>
      </c>
      <c r="K604" s="189">
        <v>42711</v>
      </c>
      <c r="L604" s="3">
        <f t="shared" si="65"/>
        <v>0.78974520173070517</v>
      </c>
      <c r="M604" s="189">
        <v>5</v>
      </c>
      <c r="N604" s="189">
        <v>3813</v>
      </c>
      <c r="O604" s="51">
        <f t="shared" si="66"/>
        <v>6.5854922279792741E-2</v>
      </c>
      <c r="P604" s="4">
        <f t="shared" si="67"/>
        <v>58076</v>
      </c>
      <c r="Q604" s="5">
        <f t="shared" si="68"/>
        <v>54241</v>
      </c>
      <c r="R604" s="5">
        <f t="shared" si="69"/>
        <v>3835</v>
      </c>
      <c r="S604" s="6">
        <f t="shared" si="70"/>
        <v>6.6034162132378268E-2</v>
      </c>
    </row>
    <row r="605" spans="1:19" ht="15" customHeight="1" x14ac:dyDescent="0.2">
      <c r="A605" s="227" t="s">
        <v>415</v>
      </c>
      <c r="B605" s="37" t="s">
        <v>93</v>
      </c>
      <c r="C605" s="48" t="s">
        <v>94</v>
      </c>
      <c r="D605" s="189">
        <v>136</v>
      </c>
      <c r="E605" s="189">
        <v>109</v>
      </c>
      <c r="F605" s="189">
        <v>97</v>
      </c>
      <c r="G605" s="189">
        <v>27</v>
      </c>
      <c r="H605" s="42">
        <f t="shared" si="71"/>
        <v>0.19852941176470587</v>
      </c>
      <c r="I605" s="244">
        <v>45808</v>
      </c>
      <c r="J605" s="189">
        <v>40107</v>
      </c>
      <c r="K605" s="189">
        <v>39190</v>
      </c>
      <c r="L605" s="3">
        <f t="shared" si="65"/>
        <v>0.97713616076994037</v>
      </c>
      <c r="M605" s="189">
        <v>165</v>
      </c>
      <c r="N605" s="189">
        <v>5536</v>
      </c>
      <c r="O605" s="51">
        <f t="shared" si="66"/>
        <v>0.12085225288159274</v>
      </c>
      <c r="P605" s="4">
        <f t="shared" si="67"/>
        <v>45944</v>
      </c>
      <c r="Q605" s="5">
        <f t="shared" si="68"/>
        <v>40381</v>
      </c>
      <c r="R605" s="5">
        <f t="shared" si="69"/>
        <v>5563</v>
      </c>
      <c r="S605" s="6">
        <f t="shared" si="70"/>
        <v>0.12108218701027337</v>
      </c>
    </row>
    <row r="606" spans="1:19" ht="15" customHeight="1" x14ac:dyDescent="0.2">
      <c r="A606" s="227" t="s">
        <v>415</v>
      </c>
      <c r="B606" s="37" t="s">
        <v>99</v>
      </c>
      <c r="C606" s="48" t="s">
        <v>100</v>
      </c>
      <c r="D606" s="189"/>
      <c r="E606" s="189"/>
      <c r="F606" s="189"/>
      <c r="G606" s="189"/>
      <c r="H606" s="42" t="str">
        <f t="shared" si="71"/>
        <v/>
      </c>
      <c r="I606" s="244">
        <v>27779</v>
      </c>
      <c r="J606" s="189">
        <v>27382</v>
      </c>
      <c r="K606" s="189">
        <v>27323</v>
      </c>
      <c r="L606" s="3">
        <f t="shared" si="65"/>
        <v>0.99784529983200643</v>
      </c>
      <c r="M606" s="189">
        <v>18</v>
      </c>
      <c r="N606" s="189">
        <v>379</v>
      </c>
      <c r="O606" s="51">
        <f t="shared" si="66"/>
        <v>1.3643399690413623E-2</v>
      </c>
      <c r="P606" s="4">
        <f t="shared" si="67"/>
        <v>27779</v>
      </c>
      <c r="Q606" s="5">
        <f t="shared" si="68"/>
        <v>27400</v>
      </c>
      <c r="R606" s="5">
        <f t="shared" si="69"/>
        <v>379</v>
      </c>
      <c r="S606" s="6">
        <f t="shared" si="70"/>
        <v>1.3643399690413623E-2</v>
      </c>
    </row>
    <row r="607" spans="1:19" ht="15" customHeight="1" x14ac:dyDescent="0.2">
      <c r="A607" s="227" t="s">
        <v>415</v>
      </c>
      <c r="B607" s="37" t="s">
        <v>517</v>
      </c>
      <c r="C607" s="48" t="s">
        <v>101</v>
      </c>
      <c r="D607" s="189">
        <v>107</v>
      </c>
      <c r="E607" s="189">
        <v>102</v>
      </c>
      <c r="F607" s="189">
        <v>93</v>
      </c>
      <c r="G607" s="189">
        <v>5</v>
      </c>
      <c r="H607" s="42">
        <f t="shared" si="71"/>
        <v>4.6728971962616821E-2</v>
      </c>
      <c r="I607" s="244">
        <v>53647</v>
      </c>
      <c r="J607" s="189">
        <v>42453</v>
      </c>
      <c r="K607" s="189">
        <v>22587</v>
      </c>
      <c r="L607" s="3">
        <f t="shared" si="65"/>
        <v>0.53204720514451276</v>
      </c>
      <c r="M607" s="189">
        <v>209</v>
      </c>
      <c r="N607" s="189">
        <v>10985</v>
      </c>
      <c r="O607" s="51">
        <f t="shared" si="66"/>
        <v>0.20476447890841987</v>
      </c>
      <c r="P607" s="4">
        <f t="shared" si="67"/>
        <v>53754</v>
      </c>
      <c r="Q607" s="5">
        <f t="shared" si="68"/>
        <v>42764</v>
      </c>
      <c r="R607" s="5">
        <f t="shared" si="69"/>
        <v>10990</v>
      </c>
      <c r="S607" s="6">
        <f t="shared" si="70"/>
        <v>0.20444990140268632</v>
      </c>
    </row>
    <row r="608" spans="1:19" ht="15" customHeight="1" x14ac:dyDescent="0.2">
      <c r="A608" s="227" t="s">
        <v>415</v>
      </c>
      <c r="B608" s="37" t="s">
        <v>102</v>
      </c>
      <c r="C608" s="48" t="s">
        <v>544</v>
      </c>
      <c r="D608" s="189">
        <v>1</v>
      </c>
      <c r="E608" s="189">
        <v>1</v>
      </c>
      <c r="F608" s="189">
        <v>1</v>
      </c>
      <c r="G608" s="189">
        <v>0</v>
      </c>
      <c r="H608" s="42">
        <f t="shared" si="71"/>
        <v>0</v>
      </c>
      <c r="I608" s="244">
        <v>4660</v>
      </c>
      <c r="J608" s="189">
        <v>3685</v>
      </c>
      <c r="K608" s="189">
        <v>2062</v>
      </c>
      <c r="L608" s="3">
        <f t="shared" si="65"/>
        <v>0.55956580732700134</v>
      </c>
      <c r="M608" s="189">
        <v>13</v>
      </c>
      <c r="N608" s="189">
        <v>962</v>
      </c>
      <c r="O608" s="51">
        <f t="shared" si="66"/>
        <v>0.20643776824034335</v>
      </c>
      <c r="P608" s="4">
        <f t="shared" si="67"/>
        <v>4661</v>
      </c>
      <c r="Q608" s="5">
        <f t="shared" si="68"/>
        <v>3699</v>
      </c>
      <c r="R608" s="5">
        <f t="shared" si="69"/>
        <v>962</v>
      </c>
      <c r="S608" s="6">
        <f t="shared" si="70"/>
        <v>0.20639347779446471</v>
      </c>
    </row>
    <row r="609" spans="1:19" ht="15" customHeight="1" x14ac:dyDescent="0.2">
      <c r="A609" s="227" t="s">
        <v>415</v>
      </c>
      <c r="B609" s="37" t="s">
        <v>102</v>
      </c>
      <c r="C609" s="48" t="s">
        <v>103</v>
      </c>
      <c r="D609" s="189"/>
      <c r="E609" s="189"/>
      <c r="F609" s="189"/>
      <c r="G609" s="189"/>
      <c r="H609" s="42" t="str">
        <f t="shared" si="71"/>
        <v/>
      </c>
      <c r="I609" s="244">
        <v>25647</v>
      </c>
      <c r="J609" s="189">
        <v>11532</v>
      </c>
      <c r="K609" s="189">
        <v>8479</v>
      </c>
      <c r="L609" s="3">
        <f t="shared" si="65"/>
        <v>0.73525841137703785</v>
      </c>
      <c r="M609" s="189">
        <v>15</v>
      </c>
      <c r="N609" s="189">
        <v>14100</v>
      </c>
      <c r="O609" s="51">
        <f t="shared" si="66"/>
        <v>0.54977190314656688</v>
      </c>
      <c r="P609" s="4">
        <f t="shared" si="67"/>
        <v>25647</v>
      </c>
      <c r="Q609" s="5">
        <f t="shared" si="68"/>
        <v>11547</v>
      </c>
      <c r="R609" s="5">
        <f t="shared" si="69"/>
        <v>14100</v>
      </c>
      <c r="S609" s="6">
        <f t="shared" si="70"/>
        <v>0.54977190314656688</v>
      </c>
    </row>
    <row r="610" spans="1:19" ht="15" customHeight="1" x14ac:dyDescent="0.2">
      <c r="A610" s="227" t="s">
        <v>415</v>
      </c>
      <c r="B610" s="37" t="s">
        <v>104</v>
      </c>
      <c r="C610" s="48" t="s">
        <v>105</v>
      </c>
      <c r="D610" s="189"/>
      <c r="E610" s="189"/>
      <c r="F610" s="189"/>
      <c r="G610" s="189"/>
      <c r="H610" s="42" t="str">
        <f t="shared" si="71"/>
        <v/>
      </c>
      <c r="I610" s="244">
        <v>1089</v>
      </c>
      <c r="J610" s="189">
        <v>1042</v>
      </c>
      <c r="K610" s="189">
        <v>729</v>
      </c>
      <c r="L610" s="3">
        <f t="shared" si="65"/>
        <v>0.69961612284069097</v>
      </c>
      <c r="M610" s="189">
        <v>4</v>
      </c>
      <c r="N610" s="189">
        <v>43</v>
      </c>
      <c r="O610" s="51">
        <f t="shared" si="66"/>
        <v>3.948576675849403E-2</v>
      </c>
      <c r="P610" s="4">
        <f t="shared" si="67"/>
        <v>1089</v>
      </c>
      <c r="Q610" s="5">
        <f t="shared" si="68"/>
        <v>1046</v>
      </c>
      <c r="R610" s="5">
        <f t="shared" si="69"/>
        <v>43</v>
      </c>
      <c r="S610" s="6">
        <f t="shared" si="70"/>
        <v>3.948576675849403E-2</v>
      </c>
    </row>
    <row r="611" spans="1:19" ht="15" customHeight="1" x14ac:dyDescent="0.2">
      <c r="A611" s="227" t="s">
        <v>415</v>
      </c>
      <c r="B611" s="37" t="s">
        <v>106</v>
      </c>
      <c r="C611" s="48" t="s">
        <v>107</v>
      </c>
      <c r="D611" s="189">
        <v>2</v>
      </c>
      <c r="E611" s="189">
        <v>2</v>
      </c>
      <c r="F611" s="189">
        <v>2</v>
      </c>
      <c r="G611" s="189">
        <v>0</v>
      </c>
      <c r="H611" s="42">
        <f t="shared" si="71"/>
        <v>0</v>
      </c>
      <c r="I611" s="244">
        <v>1261</v>
      </c>
      <c r="J611" s="189">
        <v>1251</v>
      </c>
      <c r="K611" s="189">
        <v>982</v>
      </c>
      <c r="L611" s="3">
        <f t="shared" si="65"/>
        <v>0.78497202238209429</v>
      </c>
      <c r="M611" s="189">
        <v>3</v>
      </c>
      <c r="N611" s="189">
        <v>7</v>
      </c>
      <c r="O611" s="51">
        <f t="shared" si="66"/>
        <v>5.5511498810467885E-3</v>
      </c>
      <c r="P611" s="4">
        <f t="shared" si="67"/>
        <v>1263</v>
      </c>
      <c r="Q611" s="5">
        <f t="shared" si="68"/>
        <v>1256</v>
      </c>
      <c r="R611" s="5">
        <f t="shared" si="69"/>
        <v>7</v>
      </c>
      <c r="S611" s="6">
        <f t="shared" si="70"/>
        <v>5.5423594615993665E-3</v>
      </c>
    </row>
    <row r="612" spans="1:19" ht="15" customHeight="1" x14ac:dyDescent="0.2">
      <c r="A612" s="227" t="s">
        <v>415</v>
      </c>
      <c r="B612" s="37" t="s">
        <v>108</v>
      </c>
      <c r="C612" s="48" t="s">
        <v>292</v>
      </c>
      <c r="D612" s="189"/>
      <c r="E612" s="189"/>
      <c r="F612" s="189"/>
      <c r="G612" s="189"/>
      <c r="H612" s="42" t="str">
        <f t="shared" si="71"/>
        <v/>
      </c>
      <c r="I612" s="244">
        <v>30</v>
      </c>
      <c r="J612" s="189">
        <v>29</v>
      </c>
      <c r="K612" s="189">
        <v>29</v>
      </c>
      <c r="L612" s="3">
        <f t="shared" si="65"/>
        <v>1</v>
      </c>
      <c r="M612" s="189">
        <v>1</v>
      </c>
      <c r="N612" s="189">
        <v>0</v>
      </c>
      <c r="O612" s="51">
        <f t="shared" si="66"/>
        <v>0</v>
      </c>
      <c r="P612" s="4">
        <f t="shared" si="67"/>
        <v>30</v>
      </c>
      <c r="Q612" s="5">
        <f t="shared" si="68"/>
        <v>30</v>
      </c>
      <c r="R612" s="5" t="str">
        <f t="shared" si="69"/>
        <v/>
      </c>
      <c r="S612" s="6" t="str">
        <f t="shared" si="70"/>
        <v/>
      </c>
    </row>
    <row r="613" spans="1:19" ht="15" customHeight="1" x14ac:dyDescent="0.2">
      <c r="A613" s="227" t="s">
        <v>415</v>
      </c>
      <c r="B613" s="37" t="s">
        <v>110</v>
      </c>
      <c r="C613" s="48" t="s">
        <v>293</v>
      </c>
      <c r="D613" s="189">
        <v>33</v>
      </c>
      <c r="E613" s="189">
        <v>30</v>
      </c>
      <c r="F613" s="189">
        <v>17</v>
      </c>
      <c r="G613" s="189">
        <v>3</v>
      </c>
      <c r="H613" s="42">
        <f t="shared" si="71"/>
        <v>9.0909090909090912E-2</v>
      </c>
      <c r="I613" s="244">
        <v>1344</v>
      </c>
      <c r="J613" s="189">
        <v>1201</v>
      </c>
      <c r="K613" s="189">
        <v>1189</v>
      </c>
      <c r="L613" s="3">
        <f t="shared" si="65"/>
        <v>0.99000832639467107</v>
      </c>
      <c r="M613" s="189">
        <v>3</v>
      </c>
      <c r="N613" s="189">
        <v>140</v>
      </c>
      <c r="O613" s="51">
        <f t="shared" si="66"/>
        <v>0.10416666666666667</v>
      </c>
      <c r="P613" s="4">
        <f t="shared" si="67"/>
        <v>1377</v>
      </c>
      <c r="Q613" s="5">
        <f t="shared" si="68"/>
        <v>1234</v>
      </c>
      <c r="R613" s="5">
        <f t="shared" si="69"/>
        <v>143</v>
      </c>
      <c r="S613" s="6">
        <f t="shared" si="70"/>
        <v>0.10384894698620188</v>
      </c>
    </row>
    <row r="614" spans="1:19" ht="15" customHeight="1" x14ac:dyDescent="0.2">
      <c r="A614" s="227" t="s">
        <v>415</v>
      </c>
      <c r="B614" s="37" t="s">
        <v>111</v>
      </c>
      <c r="C614" s="48" t="s">
        <v>394</v>
      </c>
      <c r="D614" s="189"/>
      <c r="E614" s="189"/>
      <c r="F614" s="189"/>
      <c r="G614" s="189"/>
      <c r="H614" s="42" t="str">
        <f t="shared" si="71"/>
        <v/>
      </c>
      <c r="I614" s="244">
        <v>828</v>
      </c>
      <c r="J614" s="189">
        <v>811</v>
      </c>
      <c r="K614" s="189">
        <v>507</v>
      </c>
      <c r="L614" s="3">
        <f t="shared" si="65"/>
        <v>0.62515413070283599</v>
      </c>
      <c r="M614" s="189">
        <v>2</v>
      </c>
      <c r="N614" s="189">
        <v>15</v>
      </c>
      <c r="O614" s="51">
        <f t="shared" si="66"/>
        <v>1.8115942028985508E-2</v>
      </c>
      <c r="P614" s="4">
        <f t="shared" si="67"/>
        <v>828</v>
      </c>
      <c r="Q614" s="5">
        <f t="shared" si="68"/>
        <v>813</v>
      </c>
      <c r="R614" s="5">
        <f t="shared" si="69"/>
        <v>15</v>
      </c>
      <c r="S614" s="6">
        <f t="shared" si="70"/>
        <v>1.8115942028985508E-2</v>
      </c>
    </row>
    <row r="615" spans="1:19" ht="15" customHeight="1" x14ac:dyDescent="0.2">
      <c r="A615" s="227" t="s">
        <v>415</v>
      </c>
      <c r="B615" s="37" t="s">
        <v>111</v>
      </c>
      <c r="C615" s="48" t="s">
        <v>112</v>
      </c>
      <c r="D615" s="189"/>
      <c r="E615" s="189"/>
      <c r="F615" s="189"/>
      <c r="G615" s="189"/>
      <c r="H615" s="42" t="str">
        <f t="shared" si="71"/>
        <v/>
      </c>
      <c r="I615" s="244">
        <v>1816</v>
      </c>
      <c r="J615" s="189">
        <v>1814</v>
      </c>
      <c r="K615" s="189">
        <v>1810</v>
      </c>
      <c r="L615" s="3">
        <f t="shared" si="65"/>
        <v>0.99779492833517092</v>
      </c>
      <c r="M615" s="189">
        <v>2</v>
      </c>
      <c r="N615" s="189">
        <v>0</v>
      </c>
      <c r="O615" s="51">
        <f t="shared" si="66"/>
        <v>0</v>
      </c>
      <c r="P615" s="4">
        <f t="shared" si="67"/>
        <v>1816</v>
      </c>
      <c r="Q615" s="5">
        <f t="shared" si="68"/>
        <v>1816</v>
      </c>
      <c r="R615" s="5" t="str">
        <f t="shared" si="69"/>
        <v/>
      </c>
      <c r="S615" s="6" t="str">
        <f t="shared" si="70"/>
        <v/>
      </c>
    </row>
    <row r="616" spans="1:19" ht="15" customHeight="1" x14ac:dyDescent="0.2">
      <c r="A616" s="227" t="s">
        <v>415</v>
      </c>
      <c r="B616" s="37" t="s">
        <v>113</v>
      </c>
      <c r="C616" s="48" t="s">
        <v>114</v>
      </c>
      <c r="D616" s="189">
        <v>5</v>
      </c>
      <c r="E616" s="189">
        <v>5</v>
      </c>
      <c r="F616" s="189">
        <v>5</v>
      </c>
      <c r="G616" s="189">
        <v>0</v>
      </c>
      <c r="H616" s="42">
        <f t="shared" si="71"/>
        <v>0</v>
      </c>
      <c r="I616" s="244">
        <v>9571</v>
      </c>
      <c r="J616" s="189">
        <v>8357</v>
      </c>
      <c r="K616" s="189">
        <v>4324</v>
      </c>
      <c r="L616" s="3">
        <f t="shared" si="65"/>
        <v>0.51741055402656455</v>
      </c>
      <c r="M616" s="189">
        <v>253</v>
      </c>
      <c r="N616" s="189">
        <v>961</v>
      </c>
      <c r="O616" s="51">
        <f t="shared" si="66"/>
        <v>0.10040748093198203</v>
      </c>
      <c r="P616" s="4">
        <f t="shared" si="67"/>
        <v>9576</v>
      </c>
      <c r="Q616" s="5">
        <f t="shared" si="68"/>
        <v>8615</v>
      </c>
      <c r="R616" s="5">
        <f t="shared" si="69"/>
        <v>961</v>
      </c>
      <c r="S616" s="6">
        <f t="shared" si="70"/>
        <v>0.10035505430242272</v>
      </c>
    </row>
    <row r="617" spans="1:19" ht="15" customHeight="1" x14ac:dyDescent="0.2">
      <c r="A617" s="227" t="s">
        <v>415</v>
      </c>
      <c r="B617" s="37" t="s">
        <v>115</v>
      </c>
      <c r="C617" s="48" t="s">
        <v>116</v>
      </c>
      <c r="D617" s="189"/>
      <c r="E617" s="189"/>
      <c r="F617" s="189"/>
      <c r="G617" s="189"/>
      <c r="H617" s="42" t="str">
        <f t="shared" si="71"/>
        <v/>
      </c>
      <c r="I617" s="244">
        <v>19205</v>
      </c>
      <c r="J617" s="189">
        <v>17671</v>
      </c>
      <c r="K617" s="189">
        <v>8682</v>
      </c>
      <c r="L617" s="3">
        <f t="shared" si="65"/>
        <v>0.49131345141757682</v>
      </c>
      <c r="M617" s="189">
        <v>8</v>
      </c>
      <c r="N617" s="189">
        <v>1526</v>
      </c>
      <c r="O617" s="51">
        <f t="shared" si="66"/>
        <v>7.9458474355636549E-2</v>
      </c>
      <c r="P617" s="4">
        <f t="shared" si="67"/>
        <v>19205</v>
      </c>
      <c r="Q617" s="5">
        <f t="shared" si="68"/>
        <v>17679</v>
      </c>
      <c r="R617" s="5">
        <f t="shared" si="69"/>
        <v>1526</v>
      </c>
      <c r="S617" s="6">
        <f t="shared" si="70"/>
        <v>7.9458474355636549E-2</v>
      </c>
    </row>
    <row r="618" spans="1:19" ht="15" customHeight="1" x14ac:dyDescent="0.2">
      <c r="A618" s="227" t="s">
        <v>415</v>
      </c>
      <c r="B618" s="37" t="s">
        <v>115</v>
      </c>
      <c r="C618" s="48" t="s">
        <v>117</v>
      </c>
      <c r="D618" s="189"/>
      <c r="E618" s="189"/>
      <c r="F618" s="189"/>
      <c r="G618" s="189"/>
      <c r="H618" s="42" t="str">
        <f t="shared" si="71"/>
        <v/>
      </c>
      <c r="I618" s="244">
        <v>21624</v>
      </c>
      <c r="J618" s="189">
        <v>20909</v>
      </c>
      <c r="K618" s="189">
        <v>5765</v>
      </c>
      <c r="L618" s="3">
        <f t="shared" si="65"/>
        <v>0.27571859008082644</v>
      </c>
      <c r="M618" s="189">
        <v>4</v>
      </c>
      <c r="N618" s="189">
        <v>711</v>
      </c>
      <c r="O618" s="51">
        <f t="shared" si="66"/>
        <v>3.288013318534961E-2</v>
      </c>
      <c r="P618" s="4">
        <f t="shared" si="67"/>
        <v>21624</v>
      </c>
      <c r="Q618" s="5">
        <f t="shared" si="68"/>
        <v>20913</v>
      </c>
      <c r="R618" s="5">
        <f t="shared" si="69"/>
        <v>711</v>
      </c>
      <c r="S618" s="6">
        <f t="shared" si="70"/>
        <v>3.288013318534961E-2</v>
      </c>
    </row>
    <row r="619" spans="1:19" ht="15" customHeight="1" x14ac:dyDescent="0.2">
      <c r="A619" s="227" t="s">
        <v>415</v>
      </c>
      <c r="B619" s="37" t="s">
        <v>118</v>
      </c>
      <c r="C619" s="48" t="s">
        <v>119</v>
      </c>
      <c r="D619" s="189">
        <v>1</v>
      </c>
      <c r="E619" s="189">
        <v>1</v>
      </c>
      <c r="F619" s="189">
        <v>1</v>
      </c>
      <c r="G619" s="189">
        <v>0</v>
      </c>
      <c r="H619" s="42">
        <f t="shared" si="71"/>
        <v>0</v>
      </c>
      <c r="I619" s="244">
        <v>6142</v>
      </c>
      <c r="J619" s="189">
        <v>5136</v>
      </c>
      <c r="K619" s="189">
        <v>1457</v>
      </c>
      <c r="L619" s="3">
        <f t="shared" si="65"/>
        <v>0.28368380062305298</v>
      </c>
      <c r="M619" s="189">
        <v>16</v>
      </c>
      <c r="N619" s="189">
        <v>990</v>
      </c>
      <c r="O619" s="51">
        <f t="shared" si="66"/>
        <v>0.16118528166720938</v>
      </c>
      <c r="P619" s="4">
        <f t="shared" si="67"/>
        <v>6143</v>
      </c>
      <c r="Q619" s="5">
        <f t="shared" si="68"/>
        <v>5153</v>
      </c>
      <c r="R619" s="5">
        <f t="shared" si="69"/>
        <v>990</v>
      </c>
      <c r="S619" s="6">
        <f t="shared" si="70"/>
        <v>0.16115904281295784</v>
      </c>
    </row>
    <row r="620" spans="1:19" ht="15" customHeight="1" x14ac:dyDescent="0.2">
      <c r="A620" s="227" t="s">
        <v>415</v>
      </c>
      <c r="B620" s="37" t="s">
        <v>121</v>
      </c>
      <c r="C620" s="48" t="s">
        <v>122</v>
      </c>
      <c r="D620" s="189"/>
      <c r="E620" s="189"/>
      <c r="F620" s="189"/>
      <c r="G620" s="189"/>
      <c r="H620" s="42" t="str">
        <f t="shared" si="71"/>
        <v/>
      </c>
      <c r="I620" s="244">
        <v>32529</v>
      </c>
      <c r="J620" s="189">
        <v>40</v>
      </c>
      <c r="K620" s="189">
        <v>39</v>
      </c>
      <c r="L620" s="3">
        <f t="shared" si="65"/>
        <v>0.97499999999999998</v>
      </c>
      <c r="M620" s="189">
        <v>25058</v>
      </c>
      <c r="N620" s="189">
        <v>7431</v>
      </c>
      <c r="O620" s="51">
        <f t="shared" si="66"/>
        <v>0.22844231301300377</v>
      </c>
      <c r="P620" s="4">
        <f t="shared" si="67"/>
        <v>32529</v>
      </c>
      <c r="Q620" s="5">
        <f t="shared" si="68"/>
        <v>25098</v>
      </c>
      <c r="R620" s="5">
        <f t="shared" si="69"/>
        <v>7431</v>
      </c>
      <c r="S620" s="6">
        <f t="shared" si="70"/>
        <v>0.22844231301300377</v>
      </c>
    </row>
    <row r="621" spans="1:19" ht="15" customHeight="1" x14ac:dyDescent="0.2">
      <c r="A621" s="227" t="s">
        <v>415</v>
      </c>
      <c r="B621" s="37" t="s">
        <v>123</v>
      </c>
      <c r="C621" s="48" t="s">
        <v>123</v>
      </c>
      <c r="D621" s="189">
        <v>2</v>
      </c>
      <c r="E621" s="189">
        <v>2</v>
      </c>
      <c r="F621" s="189">
        <v>2</v>
      </c>
      <c r="G621" s="189">
        <v>0</v>
      </c>
      <c r="H621" s="42">
        <f t="shared" si="71"/>
        <v>0</v>
      </c>
      <c r="I621" s="244">
        <v>48508</v>
      </c>
      <c r="J621" s="189">
        <v>46999</v>
      </c>
      <c r="K621" s="189">
        <v>46997</v>
      </c>
      <c r="L621" s="3">
        <f t="shared" si="65"/>
        <v>0.99995744590310431</v>
      </c>
      <c r="M621" s="189">
        <v>30</v>
      </c>
      <c r="N621" s="189">
        <v>1479</v>
      </c>
      <c r="O621" s="51">
        <f t="shared" si="66"/>
        <v>3.0489816112806135E-2</v>
      </c>
      <c r="P621" s="4">
        <f t="shared" si="67"/>
        <v>48510</v>
      </c>
      <c r="Q621" s="5">
        <f t="shared" si="68"/>
        <v>47031</v>
      </c>
      <c r="R621" s="5">
        <f t="shared" si="69"/>
        <v>1479</v>
      </c>
      <c r="S621" s="6">
        <f t="shared" si="70"/>
        <v>3.0488559059987631E-2</v>
      </c>
    </row>
    <row r="622" spans="1:19" ht="16.25" customHeight="1" x14ac:dyDescent="0.2">
      <c r="A622" s="227" t="s">
        <v>415</v>
      </c>
      <c r="B622" s="37" t="s">
        <v>396</v>
      </c>
      <c r="C622" s="48" t="s">
        <v>397</v>
      </c>
      <c r="D622" s="189"/>
      <c r="E622" s="189"/>
      <c r="F622" s="189"/>
      <c r="G622" s="189"/>
      <c r="H622" s="42" t="str">
        <f t="shared" si="71"/>
        <v/>
      </c>
      <c r="I622" s="244">
        <v>11064</v>
      </c>
      <c r="J622" s="189">
        <v>10295</v>
      </c>
      <c r="K622" s="189">
        <v>1527</v>
      </c>
      <c r="L622" s="3">
        <f t="shared" si="65"/>
        <v>0.14832442933462847</v>
      </c>
      <c r="M622" s="189">
        <v>2</v>
      </c>
      <c r="N622" s="189">
        <v>767</v>
      </c>
      <c r="O622" s="51">
        <f t="shared" si="66"/>
        <v>6.9323933477946492E-2</v>
      </c>
      <c r="P622" s="4">
        <f t="shared" si="67"/>
        <v>11064</v>
      </c>
      <c r="Q622" s="5">
        <f t="shared" si="68"/>
        <v>10297</v>
      </c>
      <c r="R622" s="5">
        <f t="shared" si="69"/>
        <v>767</v>
      </c>
      <c r="S622" s="6">
        <f t="shared" si="70"/>
        <v>6.9323933477946492E-2</v>
      </c>
    </row>
    <row r="623" spans="1:19" ht="15" customHeight="1" x14ac:dyDescent="0.2">
      <c r="A623" s="227" t="s">
        <v>415</v>
      </c>
      <c r="B623" s="37" t="s">
        <v>521</v>
      </c>
      <c r="C623" s="48" t="s">
        <v>344</v>
      </c>
      <c r="D623" s="189"/>
      <c r="E623" s="189"/>
      <c r="F623" s="189"/>
      <c r="G623" s="189"/>
      <c r="H623" s="42" t="str">
        <f t="shared" si="71"/>
        <v/>
      </c>
      <c r="I623" s="244">
        <v>1861</v>
      </c>
      <c r="J623" s="189">
        <v>1797</v>
      </c>
      <c r="K623" s="189">
        <v>954</v>
      </c>
      <c r="L623" s="3">
        <f t="shared" si="65"/>
        <v>0.53088480801335558</v>
      </c>
      <c r="M623" s="189">
        <v>0</v>
      </c>
      <c r="N623" s="189">
        <v>64</v>
      </c>
      <c r="O623" s="51">
        <f t="shared" si="66"/>
        <v>3.4390112842557767E-2</v>
      </c>
      <c r="P623" s="4">
        <f t="shared" si="67"/>
        <v>1861</v>
      </c>
      <c r="Q623" s="5">
        <f t="shared" si="68"/>
        <v>1797</v>
      </c>
      <c r="R623" s="5">
        <f t="shared" si="69"/>
        <v>64</v>
      </c>
      <c r="S623" s="6">
        <f t="shared" si="70"/>
        <v>3.4390112842557767E-2</v>
      </c>
    </row>
    <row r="624" spans="1:19" ht="15" customHeight="1" x14ac:dyDescent="0.2">
      <c r="A624" s="227" t="s">
        <v>415</v>
      </c>
      <c r="B624" s="37" t="s">
        <v>373</v>
      </c>
      <c r="C624" s="48" t="s">
        <v>374</v>
      </c>
      <c r="D624" s="189"/>
      <c r="E624" s="189"/>
      <c r="F624" s="189"/>
      <c r="G624" s="189"/>
      <c r="H624" s="42" t="str">
        <f t="shared" si="71"/>
        <v/>
      </c>
      <c r="I624" s="244">
        <v>3</v>
      </c>
      <c r="J624" s="189">
        <v>3</v>
      </c>
      <c r="K624" s="189">
        <v>3</v>
      </c>
      <c r="L624" s="3">
        <f t="shared" si="65"/>
        <v>1</v>
      </c>
      <c r="M624" s="189">
        <v>0</v>
      </c>
      <c r="N624" s="189">
        <v>0</v>
      </c>
      <c r="O624" s="51">
        <f t="shared" si="66"/>
        <v>0</v>
      </c>
      <c r="P624" s="4">
        <f t="shared" si="67"/>
        <v>3</v>
      </c>
      <c r="Q624" s="5">
        <f t="shared" si="68"/>
        <v>3</v>
      </c>
      <c r="R624" s="5" t="str">
        <f t="shared" si="69"/>
        <v/>
      </c>
      <c r="S624" s="6" t="str">
        <f t="shared" si="70"/>
        <v/>
      </c>
    </row>
    <row r="625" spans="1:19" ht="15" customHeight="1" x14ac:dyDescent="0.2">
      <c r="A625" s="227" t="s">
        <v>415</v>
      </c>
      <c r="B625" s="37" t="s">
        <v>124</v>
      </c>
      <c r="C625" s="48" t="s">
        <v>125</v>
      </c>
      <c r="D625" s="189">
        <v>15</v>
      </c>
      <c r="E625" s="189">
        <v>12</v>
      </c>
      <c r="F625" s="189">
        <v>12</v>
      </c>
      <c r="G625" s="189">
        <v>3</v>
      </c>
      <c r="H625" s="42">
        <f t="shared" si="71"/>
        <v>0.2</v>
      </c>
      <c r="I625" s="244">
        <v>10971</v>
      </c>
      <c r="J625" s="189">
        <v>7370</v>
      </c>
      <c r="K625" s="189">
        <v>7193</v>
      </c>
      <c r="L625" s="3">
        <f t="shared" si="65"/>
        <v>0.97598371777476256</v>
      </c>
      <c r="M625" s="189">
        <v>189</v>
      </c>
      <c r="N625" s="189">
        <v>3412</v>
      </c>
      <c r="O625" s="51">
        <f t="shared" si="66"/>
        <v>0.31100173183848329</v>
      </c>
      <c r="P625" s="4">
        <f t="shared" si="67"/>
        <v>10986</v>
      </c>
      <c r="Q625" s="5">
        <f t="shared" si="68"/>
        <v>7571</v>
      </c>
      <c r="R625" s="5">
        <f t="shared" si="69"/>
        <v>3415</v>
      </c>
      <c r="S625" s="6">
        <f t="shared" si="70"/>
        <v>0.31085017294738759</v>
      </c>
    </row>
    <row r="626" spans="1:19" ht="15" customHeight="1" x14ac:dyDescent="0.2">
      <c r="A626" s="227" t="s">
        <v>415</v>
      </c>
      <c r="B626" s="37" t="s">
        <v>564</v>
      </c>
      <c r="C626" s="48" t="s">
        <v>565</v>
      </c>
      <c r="D626" s="189"/>
      <c r="E626" s="189"/>
      <c r="F626" s="189"/>
      <c r="G626" s="189"/>
      <c r="H626" s="42" t="str">
        <f t="shared" si="71"/>
        <v/>
      </c>
      <c r="I626" s="244">
        <v>30</v>
      </c>
      <c r="J626" s="189">
        <v>30</v>
      </c>
      <c r="K626" s="189">
        <v>30</v>
      </c>
      <c r="L626" s="3">
        <f t="shared" si="65"/>
        <v>1</v>
      </c>
      <c r="M626" s="189">
        <v>0</v>
      </c>
      <c r="N626" s="189">
        <v>0</v>
      </c>
      <c r="O626" s="51">
        <f t="shared" si="66"/>
        <v>0</v>
      </c>
      <c r="P626" s="4">
        <f t="shared" si="67"/>
        <v>30</v>
      </c>
      <c r="Q626" s="5">
        <f t="shared" si="68"/>
        <v>30</v>
      </c>
      <c r="R626" s="5" t="str">
        <f t="shared" si="69"/>
        <v/>
      </c>
      <c r="S626" s="6" t="str">
        <f t="shared" si="70"/>
        <v/>
      </c>
    </row>
    <row r="627" spans="1:19" ht="15" customHeight="1" x14ac:dyDescent="0.2">
      <c r="A627" s="227" t="s">
        <v>415</v>
      </c>
      <c r="B627" s="37" t="s">
        <v>127</v>
      </c>
      <c r="C627" s="48" t="s">
        <v>128</v>
      </c>
      <c r="D627" s="189">
        <v>3</v>
      </c>
      <c r="E627" s="189">
        <v>3</v>
      </c>
      <c r="F627" s="189">
        <v>3</v>
      </c>
      <c r="G627" s="189">
        <v>0</v>
      </c>
      <c r="H627" s="42">
        <f t="shared" si="71"/>
        <v>0</v>
      </c>
      <c r="I627" s="244">
        <v>841</v>
      </c>
      <c r="J627" s="189">
        <v>738</v>
      </c>
      <c r="K627" s="189">
        <v>728</v>
      </c>
      <c r="L627" s="3">
        <f t="shared" si="65"/>
        <v>0.98644986449864502</v>
      </c>
      <c r="M627" s="189">
        <v>14</v>
      </c>
      <c r="N627" s="189">
        <v>89</v>
      </c>
      <c r="O627" s="51">
        <f t="shared" si="66"/>
        <v>0.10582639714625446</v>
      </c>
      <c r="P627" s="4">
        <f t="shared" si="67"/>
        <v>844</v>
      </c>
      <c r="Q627" s="5">
        <f t="shared" si="68"/>
        <v>755</v>
      </c>
      <c r="R627" s="5">
        <f t="shared" si="69"/>
        <v>89</v>
      </c>
      <c r="S627" s="6">
        <f t="shared" si="70"/>
        <v>0.10545023696682465</v>
      </c>
    </row>
    <row r="628" spans="1:19" ht="15" customHeight="1" x14ac:dyDescent="0.2">
      <c r="A628" s="227" t="s">
        <v>415</v>
      </c>
      <c r="B628" s="37" t="s">
        <v>129</v>
      </c>
      <c r="C628" s="48" t="s">
        <v>130</v>
      </c>
      <c r="D628" s="189"/>
      <c r="E628" s="189"/>
      <c r="F628" s="189"/>
      <c r="G628" s="189"/>
      <c r="H628" s="42" t="str">
        <f t="shared" si="71"/>
        <v/>
      </c>
      <c r="I628" s="244">
        <v>952</v>
      </c>
      <c r="J628" s="189">
        <v>602</v>
      </c>
      <c r="K628" s="189">
        <v>343</v>
      </c>
      <c r="L628" s="3">
        <f t="shared" si="65"/>
        <v>0.56976744186046513</v>
      </c>
      <c r="M628" s="189">
        <v>2</v>
      </c>
      <c r="N628" s="189">
        <v>348</v>
      </c>
      <c r="O628" s="51">
        <f t="shared" si="66"/>
        <v>0.36554621848739494</v>
      </c>
      <c r="P628" s="4">
        <f t="shared" si="67"/>
        <v>952</v>
      </c>
      <c r="Q628" s="5">
        <f t="shared" si="68"/>
        <v>604</v>
      </c>
      <c r="R628" s="5">
        <f t="shared" si="69"/>
        <v>348</v>
      </c>
      <c r="S628" s="6">
        <f t="shared" si="70"/>
        <v>0.36554621848739494</v>
      </c>
    </row>
    <row r="629" spans="1:19" ht="15" customHeight="1" x14ac:dyDescent="0.2">
      <c r="A629" s="227" t="s">
        <v>415</v>
      </c>
      <c r="B629" s="37" t="s">
        <v>131</v>
      </c>
      <c r="C629" s="48" t="s">
        <v>294</v>
      </c>
      <c r="D629" s="189"/>
      <c r="E629" s="189"/>
      <c r="F629" s="189"/>
      <c r="G629" s="189"/>
      <c r="H629" s="42" t="str">
        <f t="shared" si="71"/>
        <v/>
      </c>
      <c r="I629" s="244">
        <v>1</v>
      </c>
      <c r="J629" s="189">
        <v>1</v>
      </c>
      <c r="K629" s="189">
        <v>0</v>
      </c>
      <c r="L629" s="3">
        <f t="shared" si="65"/>
        <v>0</v>
      </c>
      <c r="M629" s="189">
        <v>0</v>
      </c>
      <c r="N629" s="189">
        <v>0</v>
      </c>
      <c r="O629" s="51">
        <f t="shared" si="66"/>
        <v>0</v>
      </c>
      <c r="P629" s="4">
        <f t="shared" si="67"/>
        <v>1</v>
      </c>
      <c r="Q629" s="5">
        <f t="shared" si="68"/>
        <v>1</v>
      </c>
      <c r="R629" s="5" t="str">
        <f t="shared" si="69"/>
        <v/>
      </c>
      <c r="S629" s="6" t="str">
        <f t="shared" si="70"/>
        <v/>
      </c>
    </row>
    <row r="630" spans="1:19" ht="16.25" customHeight="1" x14ac:dyDescent="0.2">
      <c r="A630" s="227" t="s">
        <v>415</v>
      </c>
      <c r="B630" s="37" t="s">
        <v>244</v>
      </c>
      <c r="C630" s="48" t="s">
        <v>295</v>
      </c>
      <c r="D630" s="189"/>
      <c r="E630" s="189"/>
      <c r="F630" s="189"/>
      <c r="G630" s="189"/>
      <c r="H630" s="42" t="str">
        <f t="shared" si="71"/>
        <v/>
      </c>
      <c r="I630" s="244">
        <v>1248</v>
      </c>
      <c r="J630" s="189">
        <v>907</v>
      </c>
      <c r="K630" s="189">
        <v>807</v>
      </c>
      <c r="L630" s="3">
        <f t="shared" si="65"/>
        <v>0.8897464167585446</v>
      </c>
      <c r="M630" s="189">
        <v>1</v>
      </c>
      <c r="N630" s="189">
        <v>340</v>
      </c>
      <c r="O630" s="51">
        <f t="shared" si="66"/>
        <v>0.27243589743589741</v>
      </c>
      <c r="P630" s="4">
        <f t="shared" si="67"/>
        <v>1248</v>
      </c>
      <c r="Q630" s="5">
        <f t="shared" si="68"/>
        <v>908</v>
      </c>
      <c r="R630" s="5">
        <f t="shared" si="69"/>
        <v>340</v>
      </c>
      <c r="S630" s="6">
        <f t="shared" si="70"/>
        <v>0.27243589743589741</v>
      </c>
    </row>
    <row r="631" spans="1:19" ht="15" customHeight="1" x14ac:dyDescent="0.2">
      <c r="A631" s="227" t="s">
        <v>415</v>
      </c>
      <c r="B631" s="37" t="s">
        <v>132</v>
      </c>
      <c r="C631" s="48" t="s">
        <v>133</v>
      </c>
      <c r="D631" s="189">
        <v>69</v>
      </c>
      <c r="E631" s="189">
        <v>67</v>
      </c>
      <c r="F631" s="189">
        <v>51</v>
      </c>
      <c r="G631" s="189">
        <v>2</v>
      </c>
      <c r="H631" s="42">
        <f t="shared" si="71"/>
        <v>2.8985507246376812E-2</v>
      </c>
      <c r="I631" s="244">
        <v>185</v>
      </c>
      <c r="J631" s="189">
        <v>180</v>
      </c>
      <c r="K631" s="189">
        <v>167</v>
      </c>
      <c r="L631" s="3">
        <f t="shared" si="65"/>
        <v>0.92777777777777781</v>
      </c>
      <c r="M631" s="189">
        <v>4</v>
      </c>
      <c r="N631" s="189">
        <v>1</v>
      </c>
      <c r="O631" s="51">
        <f t="shared" si="66"/>
        <v>5.4054054054054057E-3</v>
      </c>
      <c r="P631" s="4">
        <f t="shared" si="67"/>
        <v>254</v>
      </c>
      <c r="Q631" s="5">
        <f t="shared" si="68"/>
        <v>251</v>
      </c>
      <c r="R631" s="5">
        <f t="shared" si="69"/>
        <v>3</v>
      </c>
      <c r="S631" s="6">
        <f t="shared" si="70"/>
        <v>1.1811023622047244E-2</v>
      </c>
    </row>
    <row r="632" spans="1:19" ht="15" customHeight="1" x14ac:dyDescent="0.2">
      <c r="A632" s="227" t="s">
        <v>415</v>
      </c>
      <c r="B632" s="37" t="s">
        <v>522</v>
      </c>
      <c r="C632" s="48" t="s">
        <v>134</v>
      </c>
      <c r="D632" s="189">
        <v>12</v>
      </c>
      <c r="E632" s="189">
        <v>12</v>
      </c>
      <c r="F632" s="189">
        <v>12</v>
      </c>
      <c r="G632" s="189">
        <v>0</v>
      </c>
      <c r="H632" s="42">
        <f t="shared" si="71"/>
        <v>0</v>
      </c>
      <c r="I632" s="244">
        <v>164</v>
      </c>
      <c r="J632" s="189">
        <v>152</v>
      </c>
      <c r="K632" s="189">
        <v>142</v>
      </c>
      <c r="L632" s="3">
        <f t="shared" si="65"/>
        <v>0.93421052631578949</v>
      </c>
      <c r="M632" s="189">
        <v>0</v>
      </c>
      <c r="N632" s="189">
        <v>12</v>
      </c>
      <c r="O632" s="51">
        <f t="shared" si="66"/>
        <v>7.3170731707317069E-2</v>
      </c>
      <c r="P632" s="4">
        <f t="shared" si="67"/>
        <v>176</v>
      </c>
      <c r="Q632" s="5">
        <f t="shared" si="68"/>
        <v>164</v>
      </c>
      <c r="R632" s="5">
        <f t="shared" si="69"/>
        <v>12</v>
      </c>
      <c r="S632" s="6">
        <f t="shared" si="70"/>
        <v>6.8181818181818177E-2</v>
      </c>
    </row>
    <row r="633" spans="1:19" ht="15" customHeight="1" x14ac:dyDescent="0.2">
      <c r="A633" s="227" t="s">
        <v>415</v>
      </c>
      <c r="B633" s="37" t="s">
        <v>350</v>
      </c>
      <c r="C633" s="48" t="s">
        <v>351</v>
      </c>
      <c r="D633" s="189"/>
      <c r="E633" s="189"/>
      <c r="F633" s="189"/>
      <c r="G633" s="189"/>
      <c r="H633" s="42" t="str">
        <f t="shared" si="71"/>
        <v/>
      </c>
      <c r="I633" s="244">
        <v>10976</v>
      </c>
      <c r="J633" s="189">
        <v>9591</v>
      </c>
      <c r="K633" s="189">
        <v>2760</v>
      </c>
      <c r="L633" s="3">
        <f t="shared" si="65"/>
        <v>0.28776978417266186</v>
      </c>
      <c r="M633" s="189">
        <v>5</v>
      </c>
      <c r="N633" s="189">
        <v>1380</v>
      </c>
      <c r="O633" s="51">
        <f t="shared" si="66"/>
        <v>0.12572886297376093</v>
      </c>
      <c r="P633" s="4">
        <f t="shared" si="67"/>
        <v>10976</v>
      </c>
      <c r="Q633" s="5">
        <f t="shared" si="68"/>
        <v>9596</v>
      </c>
      <c r="R633" s="5">
        <f t="shared" si="69"/>
        <v>1380</v>
      </c>
      <c r="S633" s="6">
        <f t="shared" si="70"/>
        <v>0.12572886297376093</v>
      </c>
    </row>
    <row r="634" spans="1:19" ht="15" customHeight="1" x14ac:dyDescent="0.2">
      <c r="A634" s="227" t="s">
        <v>415</v>
      </c>
      <c r="B634" s="37" t="s">
        <v>398</v>
      </c>
      <c r="C634" s="48" t="s">
        <v>399</v>
      </c>
      <c r="D634" s="189"/>
      <c r="E634" s="189"/>
      <c r="F634" s="189"/>
      <c r="G634" s="189"/>
      <c r="H634" s="42" t="str">
        <f t="shared" si="71"/>
        <v/>
      </c>
      <c r="I634" s="244">
        <v>247</v>
      </c>
      <c r="J634" s="189">
        <v>218</v>
      </c>
      <c r="K634" s="189">
        <v>213</v>
      </c>
      <c r="L634" s="3">
        <f t="shared" si="65"/>
        <v>0.97706422018348627</v>
      </c>
      <c r="M634" s="189">
        <v>24</v>
      </c>
      <c r="N634" s="189">
        <v>5</v>
      </c>
      <c r="O634" s="51">
        <f t="shared" si="66"/>
        <v>2.0242914979757085E-2</v>
      </c>
      <c r="P634" s="4">
        <f t="shared" si="67"/>
        <v>247</v>
      </c>
      <c r="Q634" s="5">
        <f t="shared" si="68"/>
        <v>242</v>
      </c>
      <c r="R634" s="5">
        <f t="shared" si="69"/>
        <v>5</v>
      </c>
      <c r="S634" s="6">
        <f t="shared" si="70"/>
        <v>2.0242914979757085E-2</v>
      </c>
    </row>
    <row r="635" spans="1:19" ht="15" customHeight="1" x14ac:dyDescent="0.2">
      <c r="A635" s="227" t="s">
        <v>415</v>
      </c>
      <c r="B635" s="37" t="s">
        <v>135</v>
      </c>
      <c r="C635" s="48" t="s">
        <v>136</v>
      </c>
      <c r="D635" s="189"/>
      <c r="E635" s="189"/>
      <c r="F635" s="189"/>
      <c r="G635" s="189"/>
      <c r="H635" s="42" t="str">
        <f t="shared" si="71"/>
        <v/>
      </c>
      <c r="I635" s="244">
        <v>18441</v>
      </c>
      <c r="J635" s="189">
        <v>12771</v>
      </c>
      <c r="K635" s="189">
        <v>9631</v>
      </c>
      <c r="L635" s="3">
        <f t="shared" si="65"/>
        <v>0.75413045180487037</v>
      </c>
      <c r="M635" s="189">
        <v>4</v>
      </c>
      <c r="N635" s="189">
        <v>5666</v>
      </c>
      <c r="O635" s="51">
        <f t="shared" si="66"/>
        <v>0.30725014912423404</v>
      </c>
      <c r="P635" s="4">
        <f t="shared" si="67"/>
        <v>18441</v>
      </c>
      <c r="Q635" s="5">
        <f t="shared" si="68"/>
        <v>12775</v>
      </c>
      <c r="R635" s="5">
        <f t="shared" si="69"/>
        <v>5666</v>
      </c>
      <c r="S635" s="6">
        <f t="shared" si="70"/>
        <v>0.30725014912423404</v>
      </c>
    </row>
    <row r="636" spans="1:19" ht="15" customHeight="1" x14ac:dyDescent="0.2">
      <c r="A636" s="227" t="s">
        <v>415</v>
      </c>
      <c r="B636" s="37" t="s">
        <v>137</v>
      </c>
      <c r="C636" s="48" t="s">
        <v>138</v>
      </c>
      <c r="D636" s="189"/>
      <c r="E636" s="189"/>
      <c r="F636" s="189"/>
      <c r="G636" s="189"/>
      <c r="H636" s="42" t="str">
        <f t="shared" si="71"/>
        <v/>
      </c>
      <c r="I636" s="244">
        <v>1206</v>
      </c>
      <c r="J636" s="189">
        <v>1057</v>
      </c>
      <c r="K636" s="189">
        <v>363</v>
      </c>
      <c r="L636" s="3">
        <f t="shared" si="65"/>
        <v>0.34342478713339641</v>
      </c>
      <c r="M636" s="189">
        <v>51</v>
      </c>
      <c r="N636" s="189">
        <v>98</v>
      </c>
      <c r="O636" s="51">
        <f t="shared" si="66"/>
        <v>8.12603648424544E-2</v>
      </c>
      <c r="P636" s="4">
        <f t="shared" si="67"/>
        <v>1206</v>
      </c>
      <c r="Q636" s="5">
        <f t="shared" si="68"/>
        <v>1108</v>
      </c>
      <c r="R636" s="5">
        <f t="shared" si="69"/>
        <v>98</v>
      </c>
      <c r="S636" s="6">
        <f t="shared" si="70"/>
        <v>8.12603648424544E-2</v>
      </c>
    </row>
    <row r="637" spans="1:19" ht="15" customHeight="1" x14ac:dyDescent="0.2">
      <c r="A637" s="227" t="s">
        <v>415</v>
      </c>
      <c r="B637" s="37" t="s">
        <v>354</v>
      </c>
      <c r="C637" s="48" t="s">
        <v>355</v>
      </c>
      <c r="D637" s="189">
        <v>3</v>
      </c>
      <c r="E637" s="189">
        <v>3</v>
      </c>
      <c r="F637" s="189">
        <v>3</v>
      </c>
      <c r="G637" s="189">
        <v>0</v>
      </c>
      <c r="H637" s="42">
        <f t="shared" si="71"/>
        <v>0</v>
      </c>
      <c r="I637" s="244">
        <v>3968</v>
      </c>
      <c r="J637" s="189">
        <v>3816</v>
      </c>
      <c r="K637" s="189">
        <v>3715</v>
      </c>
      <c r="L637" s="3">
        <f t="shared" si="65"/>
        <v>0.97353249475890991</v>
      </c>
      <c r="M637" s="189">
        <v>0</v>
      </c>
      <c r="N637" s="189">
        <v>152</v>
      </c>
      <c r="O637" s="51">
        <f t="shared" si="66"/>
        <v>3.8306451612903226E-2</v>
      </c>
      <c r="P637" s="4">
        <f t="shared" si="67"/>
        <v>3971</v>
      </c>
      <c r="Q637" s="5">
        <f t="shared" si="68"/>
        <v>3819</v>
      </c>
      <c r="R637" s="5">
        <f t="shared" si="69"/>
        <v>152</v>
      </c>
      <c r="S637" s="6">
        <f t="shared" si="70"/>
        <v>3.8277511961722487E-2</v>
      </c>
    </row>
    <row r="638" spans="1:19" ht="15" customHeight="1" x14ac:dyDescent="0.2">
      <c r="A638" s="227" t="s">
        <v>415</v>
      </c>
      <c r="B638" s="37" t="s">
        <v>139</v>
      </c>
      <c r="C638" s="48" t="s">
        <v>250</v>
      </c>
      <c r="D638" s="189"/>
      <c r="E638" s="189"/>
      <c r="F638" s="189"/>
      <c r="G638" s="189"/>
      <c r="H638" s="42" t="str">
        <f t="shared" si="71"/>
        <v/>
      </c>
      <c r="I638" s="244">
        <v>4002</v>
      </c>
      <c r="J638" s="189">
        <v>3950</v>
      </c>
      <c r="K638" s="189">
        <v>2082</v>
      </c>
      <c r="L638" s="3">
        <f t="shared" si="65"/>
        <v>0.5270886075949367</v>
      </c>
      <c r="M638" s="189">
        <v>4</v>
      </c>
      <c r="N638" s="189">
        <v>48</v>
      </c>
      <c r="O638" s="51">
        <f t="shared" si="66"/>
        <v>1.1994002998500749E-2</v>
      </c>
      <c r="P638" s="4">
        <f t="shared" si="67"/>
        <v>4002</v>
      </c>
      <c r="Q638" s="5">
        <f t="shared" si="68"/>
        <v>3954</v>
      </c>
      <c r="R638" s="5">
        <f t="shared" si="69"/>
        <v>48</v>
      </c>
      <c r="S638" s="6">
        <f t="shared" si="70"/>
        <v>1.1994002998500749E-2</v>
      </c>
    </row>
    <row r="639" spans="1:19" ht="15" customHeight="1" x14ac:dyDescent="0.2">
      <c r="A639" s="227" t="s">
        <v>415</v>
      </c>
      <c r="B639" s="37" t="s">
        <v>140</v>
      </c>
      <c r="C639" s="48" t="s">
        <v>141</v>
      </c>
      <c r="D639" s="189"/>
      <c r="E639" s="189"/>
      <c r="F639" s="189"/>
      <c r="G639" s="189"/>
      <c r="H639" s="42" t="str">
        <f t="shared" si="71"/>
        <v/>
      </c>
      <c r="I639" s="244">
        <v>5087</v>
      </c>
      <c r="J639" s="189">
        <v>4026</v>
      </c>
      <c r="K639" s="189">
        <v>3994</v>
      </c>
      <c r="L639" s="3">
        <f t="shared" si="65"/>
        <v>0.99205166418281177</v>
      </c>
      <c r="M639" s="189">
        <v>1</v>
      </c>
      <c r="N639" s="189">
        <v>1060</v>
      </c>
      <c r="O639" s="51">
        <f t="shared" si="66"/>
        <v>0.20837428739925301</v>
      </c>
      <c r="P639" s="4">
        <f t="shared" si="67"/>
        <v>5087</v>
      </c>
      <c r="Q639" s="5">
        <f t="shared" si="68"/>
        <v>4027</v>
      </c>
      <c r="R639" s="5">
        <f t="shared" si="69"/>
        <v>1060</v>
      </c>
      <c r="S639" s="6">
        <f t="shared" si="70"/>
        <v>0.20837428739925301</v>
      </c>
    </row>
    <row r="640" spans="1:19" ht="15" customHeight="1" x14ac:dyDescent="0.2">
      <c r="A640" s="227" t="s">
        <v>415</v>
      </c>
      <c r="B640" s="37" t="s">
        <v>142</v>
      </c>
      <c r="C640" s="48" t="s">
        <v>303</v>
      </c>
      <c r="D640" s="189"/>
      <c r="E640" s="189"/>
      <c r="F640" s="189"/>
      <c r="G640" s="189"/>
      <c r="H640" s="42" t="str">
        <f t="shared" si="71"/>
        <v/>
      </c>
      <c r="I640" s="244">
        <v>11</v>
      </c>
      <c r="J640" s="189">
        <v>11</v>
      </c>
      <c r="K640" s="189">
        <v>11</v>
      </c>
      <c r="L640" s="3">
        <f t="shared" si="65"/>
        <v>1</v>
      </c>
      <c r="M640" s="189">
        <v>0</v>
      </c>
      <c r="N640" s="189">
        <v>0</v>
      </c>
      <c r="O640" s="51">
        <f t="shared" si="66"/>
        <v>0</v>
      </c>
      <c r="P640" s="4">
        <f t="shared" si="67"/>
        <v>11</v>
      </c>
      <c r="Q640" s="5">
        <f t="shared" si="68"/>
        <v>11</v>
      </c>
      <c r="R640" s="5" t="str">
        <f t="shared" si="69"/>
        <v/>
      </c>
      <c r="S640" s="6" t="str">
        <f t="shared" si="70"/>
        <v/>
      </c>
    </row>
    <row r="641" spans="1:19" ht="15" customHeight="1" x14ac:dyDescent="0.2">
      <c r="A641" s="227" t="s">
        <v>415</v>
      </c>
      <c r="B641" s="37" t="s">
        <v>146</v>
      </c>
      <c r="C641" s="48" t="s">
        <v>147</v>
      </c>
      <c r="D641" s="189"/>
      <c r="E641" s="189"/>
      <c r="F641" s="189"/>
      <c r="G641" s="189"/>
      <c r="H641" s="42" t="str">
        <f t="shared" si="71"/>
        <v/>
      </c>
      <c r="I641" s="244">
        <v>545</v>
      </c>
      <c r="J641" s="189">
        <v>541</v>
      </c>
      <c r="K641" s="189">
        <v>534</v>
      </c>
      <c r="L641" s="3">
        <f t="shared" si="65"/>
        <v>0.98706099815157111</v>
      </c>
      <c r="M641" s="189">
        <v>2</v>
      </c>
      <c r="N641" s="189">
        <v>2</v>
      </c>
      <c r="O641" s="51">
        <f t="shared" si="66"/>
        <v>3.669724770642202E-3</v>
      </c>
      <c r="P641" s="4">
        <f t="shared" si="67"/>
        <v>545</v>
      </c>
      <c r="Q641" s="5">
        <f t="shared" si="68"/>
        <v>543</v>
      </c>
      <c r="R641" s="5">
        <f t="shared" si="69"/>
        <v>2</v>
      </c>
      <c r="S641" s="6">
        <f t="shared" si="70"/>
        <v>3.669724770642202E-3</v>
      </c>
    </row>
    <row r="642" spans="1:19" ht="15" customHeight="1" x14ac:dyDescent="0.2">
      <c r="A642" s="227" t="s">
        <v>415</v>
      </c>
      <c r="B642" s="37" t="s">
        <v>148</v>
      </c>
      <c r="C642" s="48" t="s">
        <v>304</v>
      </c>
      <c r="D642" s="189">
        <v>1</v>
      </c>
      <c r="E642" s="189">
        <v>1</v>
      </c>
      <c r="F642" s="189">
        <v>1</v>
      </c>
      <c r="G642" s="189">
        <v>0</v>
      </c>
      <c r="H642" s="42">
        <f t="shared" si="71"/>
        <v>0</v>
      </c>
      <c r="I642" s="244">
        <v>7</v>
      </c>
      <c r="J642" s="189">
        <v>7</v>
      </c>
      <c r="K642" s="189">
        <v>7</v>
      </c>
      <c r="L642" s="3">
        <f t="shared" ref="L642:L705" si="72">IF(J642&lt;&gt;0,K642/J642,"")</f>
        <v>1</v>
      </c>
      <c r="M642" s="189">
        <v>0</v>
      </c>
      <c r="N642" s="189">
        <v>0</v>
      </c>
      <c r="O642" s="51">
        <f t="shared" ref="O642:O705" si="73">IF(I642&lt;&gt;0,N642/I642,"")</f>
        <v>0</v>
      </c>
      <c r="P642" s="4">
        <f t="shared" ref="P642:P705" si="74">IF(SUM(D642,I642)&gt;0,SUM(D642,I642),"")</f>
        <v>8</v>
      </c>
      <c r="Q642" s="5">
        <f t="shared" ref="Q642:Q705" si="75">IF(SUM(E642,J642, M642)&gt;0,SUM(E642,J642, M642),"")</f>
        <v>8</v>
      </c>
      <c r="R642" s="5" t="str">
        <f t="shared" ref="R642:R705" si="76">IF(SUM(G642,N642)&gt;0,SUM(G642,N642),"")</f>
        <v/>
      </c>
      <c r="S642" s="6" t="str">
        <f t="shared" ref="S642:S705" si="77">IFERROR(IF(P642&lt;&gt;0,R642/P642,""),"")</f>
        <v/>
      </c>
    </row>
    <row r="643" spans="1:19" ht="15" customHeight="1" x14ac:dyDescent="0.2">
      <c r="A643" s="227" t="s">
        <v>415</v>
      </c>
      <c r="B643" s="37" t="s">
        <v>149</v>
      </c>
      <c r="C643" s="48" t="s">
        <v>150</v>
      </c>
      <c r="D643" s="189">
        <v>71</v>
      </c>
      <c r="E643" s="189">
        <v>62</v>
      </c>
      <c r="F643" s="189">
        <v>52</v>
      </c>
      <c r="G643" s="189">
        <v>9</v>
      </c>
      <c r="H643" s="42">
        <f t="shared" si="71"/>
        <v>0.12676056338028169</v>
      </c>
      <c r="I643" s="244">
        <v>1358</v>
      </c>
      <c r="J643" s="189">
        <v>1147</v>
      </c>
      <c r="K643" s="189">
        <v>598</v>
      </c>
      <c r="L643" s="3">
        <f t="shared" si="72"/>
        <v>0.52136006974716653</v>
      </c>
      <c r="M643" s="189">
        <v>169</v>
      </c>
      <c r="N643" s="189">
        <v>42</v>
      </c>
      <c r="O643" s="51">
        <f t="shared" si="73"/>
        <v>3.0927835051546393E-2</v>
      </c>
      <c r="P643" s="4">
        <f t="shared" si="74"/>
        <v>1429</v>
      </c>
      <c r="Q643" s="5">
        <f t="shared" si="75"/>
        <v>1378</v>
      </c>
      <c r="R643" s="5">
        <f t="shared" si="76"/>
        <v>51</v>
      </c>
      <c r="S643" s="6">
        <f t="shared" si="77"/>
        <v>3.5689293212036392E-2</v>
      </c>
    </row>
    <row r="644" spans="1:19" ht="15" customHeight="1" x14ac:dyDescent="0.2">
      <c r="A644" s="227" t="s">
        <v>415</v>
      </c>
      <c r="B644" s="37" t="s">
        <v>149</v>
      </c>
      <c r="C644" s="48" t="s">
        <v>306</v>
      </c>
      <c r="D644" s="189">
        <v>132</v>
      </c>
      <c r="E644" s="189">
        <v>38</v>
      </c>
      <c r="F644" s="189">
        <v>20</v>
      </c>
      <c r="G644" s="189">
        <v>94</v>
      </c>
      <c r="H644" s="42">
        <f t="shared" si="71"/>
        <v>0.71212121212121215</v>
      </c>
      <c r="I644" s="244">
        <v>9489</v>
      </c>
      <c r="J644" s="189">
        <v>4404</v>
      </c>
      <c r="K644" s="189">
        <v>2191</v>
      </c>
      <c r="L644" s="3">
        <f t="shared" si="72"/>
        <v>0.4975022706630336</v>
      </c>
      <c r="M644" s="189">
        <v>29</v>
      </c>
      <c r="N644" s="189">
        <v>5056</v>
      </c>
      <c r="O644" s="51">
        <f t="shared" si="73"/>
        <v>0.53282748445568551</v>
      </c>
      <c r="P644" s="4">
        <f t="shared" si="74"/>
        <v>9621</v>
      </c>
      <c r="Q644" s="5">
        <f t="shared" si="75"/>
        <v>4471</v>
      </c>
      <c r="R644" s="5">
        <f t="shared" si="76"/>
        <v>5150</v>
      </c>
      <c r="S644" s="6">
        <f t="shared" si="77"/>
        <v>0.53528739216297683</v>
      </c>
    </row>
    <row r="645" spans="1:19" ht="15" customHeight="1" x14ac:dyDescent="0.2">
      <c r="A645" s="227" t="s">
        <v>415</v>
      </c>
      <c r="B645" s="37" t="s">
        <v>528</v>
      </c>
      <c r="C645" s="48" t="s">
        <v>395</v>
      </c>
      <c r="D645" s="189"/>
      <c r="E645" s="189"/>
      <c r="F645" s="189"/>
      <c r="G645" s="189"/>
      <c r="H645" s="42" t="str">
        <f t="shared" si="71"/>
        <v/>
      </c>
      <c r="I645" s="244">
        <v>65</v>
      </c>
      <c r="J645" s="189">
        <v>52</v>
      </c>
      <c r="K645" s="189">
        <v>17</v>
      </c>
      <c r="L645" s="3">
        <f t="shared" si="72"/>
        <v>0.32692307692307693</v>
      </c>
      <c r="M645" s="189">
        <v>0</v>
      </c>
      <c r="N645" s="189">
        <v>13</v>
      </c>
      <c r="O645" s="51">
        <f t="shared" si="73"/>
        <v>0.2</v>
      </c>
      <c r="P645" s="4">
        <f t="shared" si="74"/>
        <v>65</v>
      </c>
      <c r="Q645" s="5">
        <f t="shared" si="75"/>
        <v>52</v>
      </c>
      <c r="R645" s="5">
        <f t="shared" si="76"/>
        <v>13</v>
      </c>
      <c r="S645" s="6">
        <f t="shared" si="77"/>
        <v>0.2</v>
      </c>
    </row>
    <row r="646" spans="1:19" ht="15" customHeight="1" x14ac:dyDescent="0.2">
      <c r="A646" s="227" t="s">
        <v>415</v>
      </c>
      <c r="B646" s="37" t="s">
        <v>575</v>
      </c>
      <c r="C646" s="48" t="s">
        <v>73</v>
      </c>
      <c r="D646" s="189"/>
      <c r="E646" s="189"/>
      <c r="F646" s="189"/>
      <c r="G646" s="189"/>
      <c r="H646" s="42" t="str">
        <f t="shared" ref="H646:H709" si="78">IF(D646&lt;&gt;0,G646/D646,"")</f>
        <v/>
      </c>
      <c r="I646" s="244">
        <v>94</v>
      </c>
      <c r="J646" s="189">
        <v>69</v>
      </c>
      <c r="K646" s="189">
        <v>69</v>
      </c>
      <c r="L646" s="3">
        <f t="shared" si="72"/>
        <v>1</v>
      </c>
      <c r="M646" s="189">
        <v>18</v>
      </c>
      <c r="N646" s="189">
        <v>7</v>
      </c>
      <c r="O646" s="51">
        <f t="shared" si="73"/>
        <v>7.4468085106382975E-2</v>
      </c>
      <c r="P646" s="4">
        <f t="shared" si="74"/>
        <v>94</v>
      </c>
      <c r="Q646" s="5">
        <f t="shared" si="75"/>
        <v>87</v>
      </c>
      <c r="R646" s="5">
        <f t="shared" si="76"/>
        <v>7</v>
      </c>
      <c r="S646" s="6">
        <f t="shared" si="77"/>
        <v>7.4468085106382975E-2</v>
      </c>
    </row>
    <row r="647" spans="1:19" ht="15" customHeight="1" x14ac:dyDescent="0.2">
      <c r="A647" s="227" t="s">
        <v>415</v>
      </c>
      <c r="B647" s="37" t="s">
        <v>153</v>
      </c>
      <c r="C647" s="48" t="s">
        <v>154</v>
      </c>
      <c r="D647" s="189"/>
      <c r="E647" s="189"/>
      <c r="F647" s="189"/>
      <c r="G647" s="189"/>
      <c r="H647" s="42" t="str">
        <f t="shared" si="78"/>
        <v/>
      </c>
      <c r="I647" s="244">
        <v>10476</v>
      </c>
      <c r="J647" s="189">
        <v>9991</v>
      </c>
      <c r="K647" s="189">
        <v>9797</v>
      </c>
      <c r="L647" s="3">
        <f t="shared" si="72"/>
        <v>0.98058252427184467</v>
      </c>
      <c r="M647" s="189">
        <v>15</v>
      </c>
      <c r="N647" s="189">
        <v>470</v>
      </c>
      <c r="O647" s="51">
        <f t="shared" si="73"/>
        <v>4.4864452080946929E-2</v>
      </c>
      <c r="P647" s="4">
        <f t="shared" si="74"/>
        <v>10476</v>
      </c>
      <c r="Q647" s="5">
        <f t="shared" si="75"/>
        <v>10006</v>
      </c>
      <c r="R647" s="5">
        <f t="shared" si="76"/>
        <v>470</v>
      </c>
      <c r="S647" s="6">
        <f t="shared" si="77"/>
        <v>4.4864452080946929E-2</v>
      </c>
    </row>
    <row r="648" spans="1:19" ht="15" customHeight="1" x14ac:dyDescent="0.2">
      <c r="A648" s="227" t="s">
        <v>415</v>
      </c>
      <c r="B648" s="37" t="s">
        <v>155</v>
      </c>
      <c r="C648" s="48" t="s">
        <v>156</v>
      </c>
      <c r="D648" s="189"/>
      <c r="E648" s="189"/>
      <c r="F648" s="189"/>
      <c r="G648" s="189"/>
      <c r="H648" s="42" t="str">
        <f t="shared" si="78"/>
        <v/>
      </c>
      <c r="I648" s="244">
        <v>9229</v>
      </c>
      <c r="J648" s="189">
        <v>6784</v>
      </c>
      <c r="K648" s="189">
        <v>3803</v>
      </c>
      <c r="L648" s="3">
        <f t="shared" si="72"/>
        <v>0.56058372641509435</v>
      </c>
      <c r="M648" s="189">
        <v>41</v>
      </c>
      <c r="N648" s="189">
        <v>2404</v>
      </c>
      <c r="O648" s="51">
        <f t="shared" si="73"/>
        <v>0.26048325929136418</v>
      </c>
      <c r="P648" s="4">
        <f t="shared" si="74"/>
        <v>9229</v>
      </c>
      <c r="Q648" s="5">
        <f t="shared" si="75"/>
        <v>6825</v>
      </c>
      <c r="R648" s="5">
        <f t="shared" si="76"/>
        <v>2404</v>
      </c>
      <c r="S648" s="6">
        <f t="shared" si="77"/>
        <v>0.26048325929136418</v>
      </c>
    </row>
    <row r="649" spans="1:19" ht="15" customHeight="1" x14ac:dyDescent="0.2">
      <c r="A649" s="227" t="s">
        <v>415</v>
      </c>
      <c r="B649" s="37" t="s">
        <v>155</v>
      </c>
      <c r="C649" s="48" t="s">
        <v>400</v>
      </c>
      <c r="D649" s="189">
        <v>10</v>
      </c>
      <c r="E649" s="189">
        <v>7</v>
      </c>
      <c r="F649" s="189">
        <v>4</v>
      </c>
      <c r="G649" s="189">
        <v>3</v>
      </c>
      <c r="H649" s="42">
        <f t="shared" si="78"/>
        <v>0.3</v>
      </c>
      <c r="I649" s="244">
        <v>10467</v>
      </c>
      <c r="J649" s="189">
        <v>8618</v>
      </c>
      <c r="K649" s="189">
        <v>8609</v>
      </c>
      <c r="L649" s="3">
        <f t="shared" si="72"/>
        <v>0.99895567417034115</v>
      </c>
      <c r="M649" s="189">
        <v>35</v>
      </c>
      <c r="N649" s="189">
        <v>1814</v>
      </c>
      <c r="O649" s="51">
        <f t="shared" si="73"/>
        <v>0.17330658259291104</v>
      </c>
      <c r="P649" s="4">
        <f t="shared" si="74"/>
        <v>10477</v>
      </c>
      <c r="Q649" s="5">
        <f t="shared" si="75"/>
        <v>8660</v>
      </c>
      <c r="R649" s="5">
        <f t="shared" si="76"/>
        <v>1817</v>
      </c>
      <c r="S649" s="6">
        <f t="shared" si="77"/>
        <v>0.17342750787439151</v>
      </c>
    </row>
    <row r="650" spans="1:19" ht="26.25" customHeight="1" x14ac:dyDescent="0.2">
      <c r="A650" s="227" t="s">
        <v>415</v>
      </c>
      <c r="B650" s="37" t="s">
        <v>531</v>
      </c>
      <c r="C650" s="48" t="s">
        <v>157</v>
      </c>
      <c r="D650" s="189"/>
      <c r="E650" s="189"/>
      <c r="F650" s="189"/>
      <c r="G650" s="189"/>
      <c r="H650" s="42" t="str">
        <f t="shared" si="78"/>
        <v/>
      </c>
      <c r="I650" s="244">
        <v>4685</v>
      </c>
      <c r="J650" s="189">
        <v>3537</v>
      </c>
      <c r="K650" s="189">
        <v>3513</v>
      </c>
      <c r="L650" s="3">
        <f t="shared" si="72"/>
        <v>0.99321458863443601</v>
      </c>
      <c r="M650" s="189">
        <v>555</v>
      </c>
      <c r="N650" s="189">
        <v>593</v>
      </c>
      <c r="O650" s="51">
        <f t="shared" si="73"/>
        <v>0.12657417289220918</v>
      </c>
      <c r="P650" s="4">
        <f t="shared" si="74"/>
        <v>4685</v>
      </c>
      <c r="Q650" s="5">
        <f t="shared" si="75"/>
        <v>4092</v>
      </c>
      <c r="R650" s="5">
        <f t="shared" si="76"/>
        <v>593</v>
      </c>
      <c r="S650" s="6">
        <f t="shared" si="77"/>
        <v>0.12657417289220918</v>
      </c>
    </row>
    <row r="651" spans="1:19" ht="15" customHeight="1" x14ac:dyDescent="0.2">
      <c r="A651" s="227" t="s">
        <v>415</v>
      </c>
      <c r="B651" s="37" t="s">
        <v>158</v>
      </c>
      <c r="C651" s="48" t="s">
        <v>307</v>
      </c>
      <c r="D651" s="189">
        <v>3</v>
      </c>
      <c r="E651" s="189">
        <v>3</v>
      </c>
      <c r="F651" s="189">
        <v>3</v>
      </c>
      <c r="G651" s="189">
        <v>0</v>
      </c>
      <c r="H651" s="42">
        <f t="shared" si="78"/>
        <v>0</v>
      </c>
      <c r="I651" s="244">
        <v>69</v>
      </c>
      <c r="J651" s="189">
        <v>58</v>
      </c>
      <c r="K651" s="189">
        <v>50</v>
      </c>
      <c r="L651" s="3">
        <f t="shared" si="72"/>
        <v>0.86206896551724133</v>
      </c>
      <c r="M651" s="189">
        <v>1</v>
      </c>
      <c r="N651" s="189">
        <v>10</v>
      </c>
      <c r="O651" s="51">
        <f t="shared" si="73"/>
        <v>0.14492753623188406</v>
      </c>
      <c r="P651" s="4">
        <f t="shared" si="74"/>
        <v>72</v>
      </c>
      <c r="Q651" s="5">
        <f t="shared" si="75"/>
        <v>62</v>
      </c>
      <c r="R651" s="5">
        <f t="shared" si="76"/>
        <v>10</v>
      </c>
      <c r="S651" s="6">
        <f t="shared" si="77"/>
        <v>0.1388888888888889</v>
      </c>
    </row>
    <row r="652" spans="1:19" ht="15" customHeight="1" x14ac:dyDescent="0.2">
      <c r="A652" s="227" t="s">
        <v>415</v>
      </c>
      <c r="B652" s="37" t="s">
        <v>159</v>
      </c>
      <c r="C652" s="48" t="s">
        <v>308</v>
      </c>
      <c r="D652" s="189">
        <v>2</v>
      </c>
      <c r="E652" s="189">
        <v>2</v>
      </c>
      <c r="F652" s="189">
        <v>2</v>
      </c>
      <c r="G652" s="189">
        <v>0</v>
      </c>
      <c r="H652" s="42">
        <f t="shared" si="78"/>
        <v>0</v>
      </c>
      <c r="I652" s="244">
        <v>19</v>
      </c>
      <c r="J652" s="189">
        <v>15</v>
      </c>
      <c r="K652" s="189">
        <v>15</v>
      </c>
      <c r="L652" s="3">
        <f t="shared" si="72"/>
        <v>1</v>
      </c>
      <c r="M652" s="189">
        <v>4</v>
      </c>
      <c r="N652" s="189">
        <v>0</v>
      </c>
      <c r="O652" s="51">
        <f t="shared" si="73"/>
        <v>0</v>
      </c>
      <c r="P652" s="4">
        <f t="shared" si="74"/>
        <v>21</v>
      </c>
      <c r="Q652" s="5">
        <f t="shared" si="75"/>
        <v>21</v>
      </c>
      <c r="R652" s="5" t="str">
        <f t="shared" si="76"/>
        <v/>
      </c>
      <c r="S652" s="6" t="str">
        <f t="shared" si="77"/>
        <v/>
      </c>
    </row>
    <row r="653" spans="1:19" ht="15" customHeight="1" x14ac:dyDescent="0.2">
      <c r="A653" s="227" t="s">
        <v>415</v>
      </c>
      <c r="B653" s="37" t="s">
        <v>160</v>
      </c>
      <c r="C653" s="48" t="s">
        <v>161</v>
      </c>
      <c r="D653" s="189">
        <v>2</v>
      </c>
      <c r="E653" s="189">
        <v>2</v>
      </c>
      <c r="F653" s="189">
        <v>2</v>
      </c>
      <c r="G653" s="189">
        <v>0</v>
      </c>
      <c r="H653" s="42">
        <f t="shared" si="78"/>
        <v>0</v>
      </c>
      <c r="I653" s="244">
        <v>42</v>
      </c>
      <c r="J653" s="189">
        <v>40</v>
      </c>
      <c r="K653" s="189">
        <v>40</v>
      </c>
      <c r="L653" s="3">
        <f t="shared" si="72"/>
        <v>1</v>
      </c>
      <c r="M653" s="189">
        <v>1</v>
      </c>
      <c r="N653" s="189">
        <v>1</v>
      </c>
      <c r="O653" s="51">
        <f t="shared" si="73"/>
        <v>2.3809523809523808E-2</v>
      </c>
      <c r="P653" s="4">
        <f t="shared" si="74"/>
        <v>44</v>
      </c>
      <c r="Q653" s="5">
        <f t="shared" si="75"/>
        <v>43</v>
      </c>
      <c r="R653" s="5">
        <f t="shared" si="76"/>
        <v>1</v>
      </c>
      <c r="S653" s="6">
        <f t="shared" si="77"/>
        <v>2.2727272727272728E-2</v>
      </c>
    </row>
    <row r="654" spans="1:19" ht="15" customHeight="1" x14ac:dyDescent="0.2">
      <c r="A654" s="227" t="s">
        <v>415</v>
      </c>
      <c r="B654" s="37" t="s">
        <v>162</v>
      </c>
      <c r="C654" s="48" t="s">
        <v>163</v>
      </c>
      <c r="D654" s="189"/>
      <c r="E654" s="189"/>
      <c r="F654" s="189"/>
      <c r="G654" s="189"/>
      <c r="H654" s="42" t="str">
        <f t="shared" si="78"/>
        <v/>
      </c>
      <c r="I654" s="244">
        <v>18829</v>
      </c>
      <c r="J654" s="189">
        <v>16883</v>
      </c>
      <c r="K654" s="189">
        <v>16632</v>
      </c>
      <c r="L654" s="3">
        <f t="shared" si="72"/>
        <v>0.98513297399751232</v>
      </c>
      <c r="M654" s="189">
        <v>7</v>
      </c>
      <c r="N654" s="189">
        <v>1939</v>
      </c>
      <c r="O654" s="51">
        <f t="shared" si="73"/>
        <v>0.10297944659833236</v>
      </c>
      <c r="P654" s="4">
        <f t="shared" si="74"/>
        <v>18829</v>
      </c>
      <c r="Q654" s="5">
        <f t="shared" si="75"/>
        <v>16890</v>
      </c>
      <c r="R654" s="5">
        <f t="shared" si="76"/>
        <v>1939</v>
      </c>
      <c r="S654" s="6">
        <f t="shared" si="77"/>
        <v>0.10297944659833236</v>
      </c>
    </row>
    <row r="655" spans="1:19" ht="15" customHeight="1" x14ac:dyDescent="0.2">
      <c r="A655" s="227" t="s">
        <v>415</v>
      </c>
      <c r="B655" s="37" t="s">
        <v>164</v>
      </c>
      <c r="C655" s="48" t="s">
        <v>251</v>
      </c>
      <c r="D655" s="189"/>
      <c r="E655" s="189"/>
      <c r="F655" s="189"/>
      <c r="G655" s="189"/>
      <c r="H655" s="42" t="str">
        <f t="shared" si="78"/>
        <v/>
      </c>
      <c r="I655" s="244">
        <v>20</v>
      </c>
      <c r="J655" s="189">
        <v>20</v>
      </c>
      <c r="K655" s="189">
        <v>17</v>
      </c>
      <c r="L655" s="3">
        <f t="shared" si="72"/>
        <v>0.85</v>
      </c>
      <c r="M655" s="189">
        <v>0</v>
      </c>
      <c r="N655" s="189">
        <v>0</v>
      </c>
      <c r="O655" s="51">
        <f t="shared" si="73"/>
        <v>0</v>
      </c>
      <c r="P655" s="4">
        <f t="shared" si="74"/>
        <v>20</v>
      </c>
      <c r="Q655" s="5">
        <f t="shared" si="75"/>
        <v>20</v>
      </c>
      <c r="R655" s="5" t="str">
        <f t="shared" si="76"/>
        <v/>
      </c>
      <c r="S655" s="6" t="str">
        <f t="shared" si="77"/>
        <v/>
      </c>
    </row>
    <row r="656" spans="1:19" ht="15" customHeight="1" x14ac:dyDescent="0.2">
      <c r="A656" s="227" t="s">
        <v>415</v>
      </c>
      <c r="B656" s="37" t="s">
        <v>165</v>
      </c>
      <c r="C656" s="48" t="s">
        <v>252</v>
      </c>
      <c r="D656" s="189"/>
      <c r="E656" s="189"/>
      <c r="F656" s="189"/>
      <c r="G656" s="189"/>
      <c r="H656" s="42" t="str">
        <f t="shared" si="78"/>
        <v/>
      </c>
      <c r="I656" s="244">
        <v>5</v>
      </c>
      <c r="J656" s="189">
        <v>5</v>
      </c>
      <c r="K656" s="189">
        <v>5</v>
      </c>
      <c r="L656" s="3">
        <f t="shared" si="72"/>
        <v>1</v>
      </c>
      <c r="M656" s="189">
        <v>0</v>
      </c>
      <c r="N656" s="189">
        <v>0</v>
      </c>
      <c r="O656" s="51">
        <f t="shared" si="73"/>
        <v>0</v>
      </c>
      <c r="P656" s="4">
        <f t="shared" si="74"/>
        <v>5</v>
      </c>
      <c r="Q656" s="5">
        <f t="shared" si="75"/>
        <v>5</v>
      </c>
      <c r="R656" s="5" t="str">
        <f t="shared" si="76"/>
        <v/>
      </c>
      <c r="S656" s="6" t="str">
        <f t="shared" si="77"/>
        <v/>
      </c>
    </row>
    <row r="657" spans="1:19" ht="15" customHeight="1" x14ac:dyDescent="0.2">
      <c r="A657" s="227" t="s">
        <v>415</v>
      </c>
      <c r="B657" s="37" t="s">
        <v>166</v>
      </c>
      <c r="C657" s="48" t="s">
        <v>167</v>
      </c>
      <c r="D657" s="189"/>
      <c r="E657" s="189"/>
      <c r="F657" s="189"/>
      <c r="G657" s="189"/>
      <c r="H657" s="42" t="str">
        <f t="shared" si="78"/>
        <v/>
      </c>
      <c r="I657" s="244">
        <v>19027</v>
      </c>
      <c r="J657" s="189">
        <v>17503</v>
      </c>
      <c r="K657" s="189">
        <v>15890</v>
      </c>
      <c r="L657" s="3">
        <f t="shared" si="72"/>
        <v>0.90784436953665082</v>
      </c>
      <c r="M657" s="189">
        <v>274</v>
      </c>
      <c r="N657" s="189">
        <v>1250</v>
      </c>
      <c r="O657" s="51">
        <f t="shared" si="73"/>
        <v>6.5696116045619382E-2</v>
      </c>
      <c r="P657" s="4">
        <f t="shared" si="74"/>
        <v>19027</v>
      </c>
      <c r="Q657" s="5">
        <f t="shared" si="75"/>
        <v>17777</v>
      </c>
      <c r="R657" s="5">
        <f t="shared" si="76"/>
        <v>1250</v>
      </c>
      <c r="S657" s="6">
        <f t="shared" si="77"/>
        <v>6.5696116045619382E-2</v>
      </c>
    </row>
    <row r="658" spans="1:19" ht="15" customHeight="1" x14ac:dyDescent="0.2">
      <c r="A658" s="227" t="s">
        <v>415</v>
      </c>
      <c r="B658" s="37" t="s">
        <v>168</v>
      </c>
      <c r="C658" s="48" t="s">
        <v>169</v>
      </c>
      <c r="D658" s="189"/>
      <c r="E658" s="189"/>
      <c r="F658" s="189"/>
      <c r="G658" s="189"/>
      <c r="H658" s="42" t="str">
        <f t="shared" si="78"/>
        <v/>
      </c>
      <c r="I658" s="244">
        <v>645</v>
      </c>
      <c r="J658" s="189">
        <v>622</v>
      </c>
      <c r="K658" s="189">
        <v>408</v>
      </c>
      <c r="L658" s="3">
        <f t="shared" si="72"/>
        <v>0.65594855305466238</v>
      </c>
      <c r="M658" s="189">
        <v>0</v>
      </c>
      <c r="N658" s="189">
        <v>23</v>
      </c>
      <c r="O658" s="51">
        <f t="shared" si="73"/>
        <v>3.565891472868217E-2</v>
      </c>
      <c r="P658" s="4">
        <f t="shared" si="74"/>
        <v>645</v>
      </c>
      <c r="Q658" s="5">
        <f t="shared" si="75"/>
        <v>622</v>
      </c>
      <c r="R658" s="5">
        <f t="shared" si="76"/>
        <v>23</v>
      </c>
      <c r="S658" s="6">
        <f t="shared" si="77"/>
        <v>3.565891472868217E-2</v>
      </c>
    </row>
    <row r="659" spans="1:19" ht="26.25" customHeight="1" x14ac:dyDescent="0.2">
      <c r="A659" s="227" t="s">
        <v>415</v>
      </c>
      <c r="B659" s="37" t="s">
        <v>170</v>
      </c>
      <c r="C659" s="48" t="s">
        <v>375</v>
      </c>
      <c r="D659" s="189"/>
      <c r="E659" s="189"/>
      <c r="F659" s="189"/>
      <c r="G659" s="189"/>
      <c r="H659" s="42" t="str">
        <f t="shared" si="78"/>
        <v/>
      </c>
      <c r="I659" s="244">
        <v>22862</v>
      </c>
      <c r="J659" s="189">
        <v>22474</v>
      </c>
      <c r="K659" s="189">
        <v>19862</v>
      </c>
      <c r="L659" s="3">
        <f t="shared" si="72"/>
        <v>0.88377680875678566</v>
      </c>
      <c r="M659" s="189">
        <v>0</v>
      </c>
      <c r="N659" s="189">
        <v>388</v>
      </c>
      <c r="O659" s="51">
        <f t="shared" si="73"/>
        <v>1.6971393578864492E-2</v>
      </c>
      <c r="P659" s="4">
        <f t="shared" si="74"/>
        <v>22862</v>
      </c>
      <c r="Q659" s="5">
        <f t="shared" si="75"/>
        <v>22474</v>
      </c>
      <c r="R659" s="5">
        <f t="shared" si="76"/>
        <v>388</v>
      </c>
      <c r="S659" s="6">
        <f t="shared" si="77"/>
        <v>1.6971393578864492E-2</v>
      </c>
    </row>
    <row r="660" spans="1:19" ht="26.25" customHeight="1" x14ac:dyDescent="0.2">
      <c r="A660" s="227" t="s">
        <v>415</v>
      </c>
      <c r="B660" s="37" t="s">
        <v>170</v>
      </c>
      <c r="C660" s="48" t="s">
        <v>172</v>
      </c>
      <c r="D660" s="189">
        <v>1</v>
      </c>
      <c r="E660" s="189">
        <v>1</v>
      </c>
      <c r="F660" s="189">
        <v>1</v>
      </c>
      <c r="G660" s="189">
        <v>0</v>
      </c>
      <c r="H660" s="42">
        <f t="shared" si="78"/>
        <v>0</v>
      </c>
      <c r="I660" s="244">
        <v>199626</v>
      </c>
      <c r="J660" s="189">
        <v>193097</v>
      </c>
      <c r="K660" s="189">
        <v>192965</v>
      </c>
      <c r="L660" s="3">
        <f t="shared" si="72"/>
        <v>0.99931640574426328</v>
      </c>
      <c r="M660" s="189">
        <v>95</v>
      </c>
      <c r="N660" s="189">
        <v>6434</v>
      </c>
      <c r="O660" s="51">
        <f t="shared" si="73"/>
        <v>3.2230270606033284E-2</v>
      </c>
      <c r="P660" s="4">
        <f t="shared" si="74"/>
        <v>199627</v>
      </c>
      <c r="Q660" s="5">
        <f t="shared" si="75"/>
        <v>193193</v>
      </c>
      <c r="R660" s="5">
        <f t="shared" si="76"/>
        <v>6434</v>
      </c>
      <c r="S660" s="6">
        <f t="shared" si="77"/>
        <v>3.2230109153571412E-2</v>
      </c>
    </row>
    <row r="661" spans="1:19" ht="26.25" customHeight="1" x14ac:dyDescent="0.2">
      <c r="A661" s="227" t="s">
        <v>415</v>
      </c>
      <c r="B661" s="37" t="s">
        <v>170</v>
      </c>
      <c r="C661" s="48" t="s">
        <v>401</v>
      </c>
      <c r="D661" s="189"/>
      <c r="E661" s="189"/>
      <c r="F661" s="189"/>
      <c r="G661" s="189"/>
      <c r="H661" s="42" t="str">
        <f t="shared" si="78"/>
        <v/>
      </c>
      <c r="I661" s="244">
        <v>34612</v>
      </c>
      <c r="J661" s="189">
        <v>33254</v>
      </c>
      <c r="K661" s="189">
        <v>13219</v>
      </c>
      <c r="L661" s="3">
        <f t="shared" si="72"/>
        <v>0.39751608829013052</v>
      </c>
      <c r="M661" s="189">
        <v>2</v>
      </c>
      <c r="N661" s="189">
        <v>1356</v>
      </c>
      <c r="O661" s="51">
        <f t="shared" si="73"/>
        <v>3.9177163989367852E-2</v>
      </c>
      <c r="P661" s="4">
        <f t="shared" si="74"/>
        <v>34612</v>
      </c>
      <c r="Q661" s="5">
        <f t="shared" si="75"/>
        <v>33256</v>
      </c>
      <c r="R661" s="5">
        <f t="shared" si="76"/>
        <v>1356</v>
      </c>
      <c r="S661" s="6">
        <f t="shared" si="77"/>
        <v>3.9177163989367852E-2</v>
      </c>
    </row>
    <row r="662" spans="1:19" ht="26.25" customHeight="1" x14ac:dyDescent="0.2">
      <c r="A662" s="227" t="s">
        <v>415</v>
      </c>
      <c r="B662" s="37" t="s">
        <v>170</v>
      </c>
      <c r="C662" s="48" t="s">
        <v>171</v>
      </c>
      <c r="D662" s="189">
        <v>1</v>
      </c>
      <c r="E662" s="189">
        <v>0</v>
      </c>
      <c r="F662" s="189">
        <v>0</v>
      </c>
      <c r="G662" s="189">
        <v>1</v>
      </c>
      <c r="H662" s="42">
        <f t="shared" si="78"/>
        <v>1</v>
      </c>
      <c r="I662" s="244">
        <v>19167</v>
      </c>
      <c r="J662" s="189">
        <v>18956</v>
      </c>
      <c r="K662" s="189">
        <v>15504</v>
      </c>
      <c r="L662" s="3">
        <f t="shared" si="72"/>
        <v>0.81789407047900398</v>
      </c>
      <c r="M662" s="189">
        <v>35</v>
      </c>
      <c r="N662" s="189">
        <v>176</v>
      </c>
      <c r="O662" s="51">
        <f t="shared" si="73"/>
        <v>9.1824490008869403E-3</v>
      </c>
      <c r="P662" s="4">
        <f t="shared" si="74"/>
        <v>19168</v>
      </c>
      <c r="Q662" s="5">
        <f t="shared" si="75"/>
        <v>18991</v>
      </c>
      <c r="R662" s="5">
        <f t="shared" si="76"/>
        <v>177</v>
      </c>
      <c r="S662" s="6">
        <f t="shared" si="77"/>
        <v>9.234140233722871E-3</v>
      </c>
    </row>
    <row r="663" spans="1:19" ht="26.25" customHeight="1" x14ac:dyDescent="0.2">
      <c r="A663" s="227" t="s">
        <v>415</v>
      </c>
      <c r="B663" s="37" t="s">
        <v>170</v>
      </c>
      <c r="C663" s="48" t="s">
        <v>173</v>
      </c>
      <c r="D663" s="189"/>
      <c r="E663" s="189"/>
      <c r="F663" s="189"/>
      <c r="G663" s="189"/>
      <c r="H663" s="42" t="str">
        <f t="shared" si="78"/>
        <v/>
      </c>
      <c r="I663" s="244">
        <v>25987</v>
      </c>
      <c r="J663" s="189">
        <v>24981</v>
      </c>
      <c r="K663" s="189">
        <v>12074</v>
      </c>
      <c r="L663" s="3">
        <f t="shared" si="72"/>
        <v>0.48332732876986512</v>
      </c>
      <c r="M663" s="189">
        <v>2</v>
      </c>
      <c r="N663" s="189">
        <v>1004</v>
      </c>
      <c r="O663" s="51">
        <f t="shared" si="73"/>
        <v>3.8634701966367799E-2</v>
      </c>
      <c r="P663" s="4">
        <f t="shared" si="74"/>
        <v>25987</v>
      </c>
      <c r="Q663" s="5">
        <f t="shared" si="75"/>
        <v>24983</v>
      </c>
      <c r="R663" s="5">
        <f t="shared" si="76"/>
        <v>1004</v>
      </c>
      <c r="S663" s="6">
        <f t="shared" si="77"/>
        <v>3.8634701966367799E-2</v>
      </c>
    </row>
    <row r="664" spans="1:19" ht="15" customHeight="1" x14ac:dyDescent="0.2">
      <c r="A664" s="227" t="s">
        <v>415</v>
      </c>
      <c r="B664" s="37" t="s">
        <v>174</v>
      </c>
      <c r="C664" s="48" t="s">
        <v>175</v>
      </c>
      <c r="D664" s="189"/>
      <c r="E664" s="189"/>
      <c r="F664" s="189"/>
      <c r="G664" s="189"/>
      <c r="H664" s="42" t="str">
        <f t="shared" si="78"/>
        <v/>
      </c>
      <c r="I664" s="244">
        <v>121</v>
      </c>
      <c r="J664" s="189">
        <v>88</v>
      </c>
      <c r="K664" s="189">
        <v>87</v>
      </c>
      <c r="L664" s="3">
        <f t="shared" si="72"/>
        <v>0.98863636363636365</v>
      </c>
      <c r="M664" s="189">
        <v>24</v>
      </c>
      <c r="N664" s="189">
        <v>9</v>
      </c>
      <c r="O664" s="51">
        <f t="shared" si="73"/>
        <v>7.43801652892562E-2</v>
      </c>
      <c r="P664" s="4">
        <f t="shared" si="74"/>
        <v>121</v>
      </c>
      <c r="Q664" s="5">
        <f t="shared" si="75"/>
        <v>112</v>
      </c>
      <c r="R664" s="5">
        <f t="shared" si="76"/>
        <v>9</v>
      </c>
      <c r="S664" s="6">
        <f t="shared" si="77"/>
        <v>7.43801652892562E-2</v>
      </c>
    </row>
    <row r="665" spans="1:19" ht="15" customHeight="1" x14ac:dyDescent="0.2">
      <c r="A665" s="227" t="s">
        <v>415</v>
      </c>
      <c r="B665" s="37" t="s">
        <v>176</v>
      </c>
      <c r="C665" s="48" t="s">
        <v>358</v>
      </c>
      <c r="D665" s="189"/>
      <c r="E665" s="189"/>
      <c r="F665" s="189"/>
      <c r="G665" s="189"/>
      <c r="H665" s="42" t="str">
        <f t="shared" si="78"/>
        <v/>
      </c>
      <c r="I665" s="244">
        <v>16107</v>
      </c>
      <c r="J665" s="189">
        <v>16046</v>
      </c>
      <c r="K665" s="189">
        <v>16042</v>
      </c>
      <c r="L665" s="3">
        <f t="shared" si="72"/>
        <v>0.99975071668951765</v>
      </c>
      <c r="M665" s="189">
        <v>2</v>
      </c>
      <c r="N665" s="189">
        <v>59</v>
      </c>
      <c r="O665" s="51">
        <f t="shared" si="73"/>
        <v>3.663003663003663E-3</v>
      </c>
      <c r="P665" s="4">
        <f t="shared" si="74"/>
        <v>16107</v>
      </c>
      <c r="Q665" s="5">
        <f t="shared" si="75"/>
        <v>16048</v>
      </c>
      <c r="R665" s="5">
        <f t="shared" si="76"/>
        <v>59</v>
      </c>
      <c r="S665" s="6">
        <f t="shared" si="77"/>
        <v>3.663003663003663E-3</v>
      </c>
    </row>
    <row r="666" spans="1:19" ht="15" customHeight="1" x14ac:dyDescent="0.2">
      <c r="A666" s="227" t="s">
        <v>415</v>
      </c>
      <c r="B666" s="37" t="s">
        <v>176</v>
      </c>
      <c r="C666" s="48" t="s">
        <v>177</v>
      </c>
      <c r="D666" s="189"/>
      <c r="E666" s="189"/>
      <c r="F666" s="189"/>
      <c r="G666" s="189"/>
      <c r="H666" s="42" t="str">
        <f t="shared" si="78"/>
        <v/>
      </c>
      <c r="I666" s="244">
        <v>47372</v>
      </c>
      <c r="J666" s="189">
        <v>41809</v>
      </c>
      <c r="K666" s="189">
        <v>38310</v>
      </c>
      <c r="L666" s="3">
        <f t="shared" si="72"/>
        <v>0.91630988543136649</v>
      </c>
      <c r="M666" s="189">
        <v>196</v>
      </c>
      <c r="N666" s="189">
        <v>5367</v>
      </c>
      <c r="O666" s="51">
        <f t="shared" si="73"/>
        <v>0.11329477328379634</v>
      </c>
      <c r="P666" s="4">
        <f t="shared" si="74"/>
        <v>47372</v>
      </c>
      <c r="Q666" s="5">
        <f t="shared" si="75"/>
        <v>42005</v>
      </c>
      <c r="R666" s="5">
        <f t="shared" si="76"/>
        <v>5367</v>
      </c>
      <c r="S666" s="6">
        <f t="shared" si="77"/>
        <v>0.11329477328379634</v>
      </c>
    </row>
    <row r="667" spans="1:19" ht="15" customHeight="1" x14ac:dyDescent="0.2">
      <c r="A667" s="227" t="s">
        <v>415</v>
      </c>
      <c r="B667" s="37" t="s">
        <v>178</v>
      </c>
      <c r="C667" s="48" t="s">
        <v>179</v>
      </c>
      <c r="D667" s="189"/>
      <c r="E667" s="189"/>
      <c r="F667" s="189"/>
      <c r="G667" s="189"/>
      <c r="H667" s="42" t="str">
        <f t="shared" si="78"/>
        <v/>
      </c>
      <c r="I667" s="244">
        <v>2943</v>
      </c>
      <c r="J667" s="189">
        <v>1863</v>
      </c>
      <c r="K667" s="189">
        <v>893</v>
      </c>
      <c r="L667" s="3">
        <f t="shared" si="72"/>
        <v>0.47933440687063877</v>
      </c>
      <c r="M667" s="189">
        <v>4</v>
      </c>
      <c r="N667" s="189">
        <v>1076</v>
      </c>
      <c r="O667" s="51">
        <f t="shared" si="73"/>
        <v>0.36561331974176009</v>
      </c>
      <c r="P667" s="4">
        <f t="shared" si="74"/>
        <v>2943</v>
      </c>
      <c r="Q667" s="5">
        <f t="shared" si="75"/>
        <v>1867</v>
      </c>
      <c r="R667" s="5">
        <f t="shared" si="76"/>
        <v>1076</v>
      </c>
      <c r="S667" s="6">
        <f t="shared" si="77"/>
        <v>0.36561331974176009</v>
      </c>
    </row>
    <row r="668" spans="1:19" ht="15" customHeight="1" x14ac:dyDescent="0.2">
      <c r="A668" s="227" t="s">
        <v>415</v>
      </c>
      <c r="B668" s="37" t="s">
        <v>180</v>
      </c>
      <c r="C668" s="48" t="s">
        <v>537</v>
      </c>
      <c r="D668" s="189">
        <v>2</v>
      </c>
      <c r="E668" s="189">
        <v>2</v>
      </c>
      <c r="F668" s="189">
        <v>2</v>
      </c>
      <c r="G668" s="189">
        <v>0</v>
      </c>
      <c r="H668" s="42">
        <f t="shared" si="78"/>
        <v>0</v>
      </c>
      <c r="I668" s="244">
        <v>1555</v>
      </c>
      <c r="J668" s="189">
        <v>1452</v>
      </c>
      <c r="K668" s="189">
        <v>1450</v>
      </c>
      <c r="L668" s="3">
        <f t="shared" si="72"/>
        <v>0.99862258953168048</v>
      </c>
      <c r="M668" s="189">
        <v>53</v>
      </c>
      <c r="N668" s="189">
        <v>50</v>
      </c>
      <c r="O668" s="51">
        <f t="shared" si="73"/>
        <v>3.215434083601286E-2</v>
      </c>
      <c r="P668" s="4">
        <f t="shared" si="74"/>
        <v>1557</v>
      </c>
      <c r="Q668" s="5">
        <f t="shared" si="75"/>
        <v>1507</v>
      </c>
      <c r="R668" s="5">
        <f t="shared" si="76"/>
        <v>50</v>
      </c>
      <c r="S668" s="6">
        <f t="shared" si="77"/>
        <v>3.2113037893384717E-2</v>
      </c>
    </row>
    <row r="669" spans="1:19" ht="15" customHeight="1" x14ac:dyDescent="0.2">
      <c r="A669" s="227" t="s">
        <v>415</v>
      </c>
      <c r="B669" s="37" t="s">
        <v>182</v>
      </c>
      <c r="C669" s="48" t="s">
        <v>182</v>
      </c>
      <c r="D669" s="189">
        <v>2</v>
      </c>
      <c r="E669" s="189">
        <v>2</v>
      </c>
      <c r="F669" s="189">
        <v>2</v>
      </c>
      <c r="G669" s="189">
        <v>0</v>
      </c>
      <c r="H669" s="42">
        <f t="shared" si="78"/>
        <v>0</v>
      </c>
      <c r="I669" s="244">
        <v>4591</v>
      </c>
      <c r="J669" s="189">
        <v>4554</v>
      </c>
      <c r="K669" s="189">
        <v>4552</v>
      </c>
      <c r="L669" s="3">
        <f t="shared" si="72"/>
        <v>0.99956082564778215</v>
      </c>
      <c r="M669" s="189">
        <v>6</v>
      </c>
      <c r="N669" s="189">
        <v>31</v>
      </c>
      <c r="O669" s="51">
        <f t="shared" si="73"/>
        <v>6.7523415377913308E-3</v>
      </c>
      <c r="P669" s="4">
        <f t="shared" si="74"/>
        <v>4593</v>
      </c>
      <c r="Q669" s="5">
        <f t="shared" si="75"/>
        <v>4562</v>
      </c>
      <c r="R669" s="5">
        <f t="shared" si="76"/>
        <v>31</v>
      </c>
      <c r="S669" s="6">
        <f t="shared" si="77"/>
        <v>6.7494012627912041E-3</v>
      </c>
    </row>
    <row r="670" spans="1:19" ht="15" customHeight="1" x14ac:dyDescent="0.2">
      <c r="A670" s="227" t="s">
        <v>415</v>
      </c>
      <c r="B670" s="37" t="s">
        <v>183</v>
      </c>
      <c r="C670" s="48" t="s">
        <v>309</v>
      </c>
      <c r="D670" s="189"/>
      <c r="E670" s="189"/>
      <c r="F670" s="189"/>
      <c r="G670" s="189"/>
      <c r="H670" s="42" t="str">
        <f t="shared" si="78"/>
        <v/>
      </c>
      <c r="I670" s="244">
        <v>73</v>
      </c>
      <c r="J670" s="189">
        <v>49</v>
      </c>
      <c r="K670" s="189">
        <v>49</v>
      </c>
      <c r="L670" s="3">
        <f t="shared" si="72"/>
        <v>1</v>
      </c>
      <c r="M670" s="189">
        <v>11</v>
      </c>
      <c r="N670" s="189">
        <v>13</v>
      </c>
      <c r="O670" s="51">
        <f t="shared" si="73"/>
        <v>0.17808219178082191</v>
      </c>
      <c r="P670" s="4">
        <f t="shared" si="74"/>
        <v>73</v>
      </c>
      <c r="Q670" s="5">
        <f t="shared" si="75"/>
        <v>60</v>
      </c>
      <c r="R670" s="5">
        <f t="shared" si="76"/>
        <v>13</v>
      </c>
      <c r="S670" s="6">
        <f t="shared" si="77"/>
        <v>0.17808219178082191</v>
      </c>
    </row>
    <row r="671" spans="1:19" ht="15" customHeight="1" x14ac:dyDescent="0.2">
      <c r="A671" s="227" t="s">
        <v>415</v>
      </c>
      <c r="B671" s="37" t="s">
        <v>184</v>
      </c>
      <c r="C671" s="48" t="s">
        <v>185</v>
      </c>
      <c r="D671" s="189"/>
      <c r="E671" s="189"/>
      <c r="F671" s="189"/>
      <c r="G671" s="189"/>
      <c r="H671" s="42" t="str">
        <f t="shared" si="78"/>
        <v/>
      </c>
      <c r="I671" s="244">
        <v>11660</v>
      </c>
      <c r="J671" s="189">
        <v>11323</v>
      </c>
      <c r="K671" s="189">
        <v>11307</v>
      </c>
      <c r="L671" s="3">
        <f t="shared" si="72"/>
        <v>0.99858694692219374</v>
      </c>
      <c r="M671" s="189">
        <v>9</v>
      </c>
      <c r="N671" s="189">
        <v>328</v>
      </c>
      <c r="O671" s="51">
        <f t="shared" si="73"/>
        <v>2.8130360205831904E-2</v>
      </c>
      <c r="P671" s="4">
        <f t="shared" si="74"/>
        <v>11660</v>
      </c>
      <c r="Q671" s="5">
        <f t="shared" si="75"/>
        <v>11332</v>
      </c>
      <c r="R671" s="5">
        <f t="shared" si="76"/>
        <v>328</v>
      </c>
      <c r="S671" s="6">
        <f t="shared" si="77"/>
        <v>2.8130360205831904E-2</v>
      </c>
    </row>
    <row r="672" spans="1:19" ht="15" customHeight="1" x14ac:dyDescent="0.2">
      <c r="A672" s="227" t="s">
        <v>415</v>
      </c>
      <c r="B672" s="37" t="s">
        <v>184</v>
      </c>
      <c r="C672" s="48" t="s">
        <v>186</v>
      </c>
      <c r="D672" s="189">
        <v>2</v>
      </c>
      <c r="E672" s="189">
        <v>2</v>
      </c>
      <c r="F672" s="189">
        <v>2</v>
      </c>
      <c r="G672" s="189">
        <v>0</v>
      </c>
      <c r="H672" s="42">
        <f t="shared" si="78"/>
        <v>0</v>
      </c>
      <c r="I672" s="244">
        <v>20507</v>
      </c>
      <c r="J672" s="189">
        <v>20068</v>
      </c>
      <c r="K672" s="189">
        <v>20058</v>
      </c>
      <c r="L672" s="3">
        <f t="shared" si="72"/>
        <v>0.99950169423958546</v>
      </c>
      <c r="M672" s="189">
        <v>7</v>
      </c>
      <c r="N672" s="189">
        <v>432</v>
      </c>
      <c r="O672" s="51">
        <f t="shared" si="73"/>
        <v>2.1065977471107427E-2</v>
      </c>
      <c r="P672" s="4">
        <f t="shared" si="74"/>
        <v>20509</v>
      </c>
      <c r="Q672" s="5">
        <f t="shared" si="75"/>
        <v>20077</v>
      </c>
      <c r="R672" s="5">
        <f t="shared" si="76"/>
        <v>432</v>
      </c>
      <c r="S672" s="6">
        <f t="shared" si="77"/>
        <v>2.1063923155687746E-2</v>
      </c>
    </row>
    <row r="673" spans="1:19" ht="15" customHeight="1" x14ac:dyDescent="0.2">
      <c r="A673" s="227" t="s">
        <v>415</v>
      </c>
      <c r="B673" s="37" t="s">
        <v>529</v>
      </c>
      <c r="C673" s="48" t="s">
        <v>120</v>
      </c>
      <c r="D673" s="189">
        <v>1</v>
      </c>
      <c r="E673" s="189">
        <v>1</v>
      </c>
      <c r="F673" s="189">
        <v>1</v>
      </c>
      <c r="G673" s="189">
        <v>0</v>
      </c>
      <c r="H673" s="42">
        <f t="shared" si="78"/>
        <v>0</v>
      </c>
      <c r="I673" s="244">
        <v>702</v>
      </c>
      <c r="J673" s="189">
        <v>614</v>
      </c>
      <c r="K673" s="189">
        <v>595</v>
      </c>
      <c r="L673" s="3">
        <f t="shared" si="72"/>
        <v>0.96905537459283386</v>
      </c>
      <c r="M673" s="189">
        <v>5</v>
      </c>
      <c r="N673" s="189">
        <v>83</v>
      </c>
      <c r="O673" s="51">
        <f t="shared" si="73"/>
        <v>0.11823361823361823</v>
      </c>
      <c r="P673" s="4">
        <f t="shared" si="74"/>
        <v>703</v>
      </c>
      <c r="Q673" s="5">
        <f t="shared" si="75"/>
        <v>620</v>
      </c>
      <c r="R673" s="5">
        <f t="shared" si="76"/>
        <v>83</v>
      </c>
      <c r="S673" s="6">
        <f t="shared" si="77"/>
        <v>0.11806543385490754</v>
      </c>
    </row>
    <row r="674" spans="1:19" ht="15" customHeight="1" x14ac:dyDescent="0.2">
      <c r="A674" s="227" t="s">
        <v>415</v>
      </c>
      <c r="B674" s="37" t="s">
        <v>187</v>
      </c>
      <c r="C674" s="48" t="s">
        <v>188</v>
      </c>
      <c r="D674" s="189">
        <v>3</v>
      </c>
      <c r="E674" s="189">
        <v>3</v>
      </c>
      <c r="F674" s="189">
        <v>2</v>
      </c>
      <c r="G674" s="189">
        <v>0</v>
      </c>
      <c r="H674" s="42">
        <f t="shared" si="78"/>
        <v>0</v>
      </c>
      <c r="I674" s="244">
        <v>35</v>
      </c>
      <c r="J674" s="189">
        <v>15</v>
      </c>
      <c r="K674" s="189">
        <v>15</v>
      </c>
      <c r="L674" s="3">
        <f t="shared" si="72"/>
        <v>1</v>
      </c>
      <c r="M674" s="189">
        <v>20</v>
      </c>
      <c r="N674" s="189">
        <v>0</v>
      </c>
      <c r="O674" s="51">
        <f t="shared" si="73"/>
        <v>0</v>
      </c>
      <c r="P674" s="4">
        <f t="shared" si="74"/>
        <v>38</v>
      </c>
      <c r="Q674" s="5">
        <f t="shared" si="75"/>
        <v>38</v>
      </c>
      <c r="R674" s="5" t="str">
        <f t="shared" si="76"/>
        <v/>
      </c>
      <c r="S674" s="6" t="str">
        <f t="shared" si="77"/>
        <v/>
      </c>
    </row>
    <row r="675" spans="1:19" ht="15" customHeight="1" x14ac:dyDescent="0.2">
      <c r="A675" s="227" t="s">
        <v>415</v>
      </c>
      <c r="B675" s="37" t="s">
        <v>189</v>
      </c>
      <c r="C675" s="48" t="s">
        <v>190</v>
      </c>
      <c r="D675" s="189"/>
      <c r="E675" s="189"/>
      <c r="F675" s="189"/>
      <c r="G675" s="189"/>
      <c r="H675" s="42" t="str">
        <f t="shared" si="78"/>
        <v/>
      </c>
      <c r="I675" s="244">
        <v>7912</v>
      </c>
      <c r="J675" s="189">
        <v>6478</v>
      </c>
      <c r="K675" s="189">
        <v>6310</v>
      </c>
      <c r="L675" s="3">
        <f t="shared" si="72"/>
        <v>0.97406606977462185</v>
      </c>
      <c r="M675" s="189">
        <v>2</v>
      </c>
      <c r="N675" s="189">
        <v>1432</v>
      </c>
      <c r="O675" s="51">
        <f t="shared" si="73"/>
        <v>0.18099089989888775</v>
      </c>
      <c r="P675" s="4">
        <f t="shared" si="74"/>
        <v>7912</v>
      </c>
      <c r="Q675" s="5">
        <f t="shared" si="75"/>
        <v>6480</v>
      </c>
      <c r="R675" s="5">
        <f t="shared" si="76"/>
        <v>1432</v>
      </c>
      <c r="S675" s="6">
        <f t="shared" si="77"/>
        <v>0.18099089989888775</v>
      </c>
    </row>
    <row r="676" spans="1:19" ht="15" customHeight="1" x14ac:dyDescent="0.2">
      <c r="A676" s="227" t="s">
        <v>415</v>
      </c>
      <c r="B676" s="37" t="s">
        <v>191</v>
      </c>
      <c r="C676" s="48" t="s">
        <v>192</v>
      </c>
      <c r="D676" s="189">
        <v>5</v>
      </c>
      <c r="E676" s="189">
        <v>5</v>
      </c>
      <c r="F676" s="189">
        <v>5</v>
      </c>
      <c r="G676" s="189">
        <v>0</v>
      </c>
      <c r="H676" s="42">
        <f t="shared" si="78"/>
        <v>0</v>
      </c>
      <c r="I676" s="244">
        <v>2085</v>
      </c>
      <c r="J676" s="189">
        <v>1451</v>
      </c>
      <c r="K676" s="189">
        <v>645</v>
      </c>
      <c r="L676" s="3">
        <f t="shared" si="72"/>
        <v>0.4445210199862164</v>
      </c>
      <c r="M676" s="189">
        <v>164</v>
      </c>
      <c r="N676" s="189">
        <v>470</v>
      </c>
      <c r="O676" s="51">
        <f t="shared" si="73"/>
        <v>0.22541966426858512</v>
      </c>
      <c r="P676" s="4">
        <f t="shared" si="74"/>
        <v>2090</v>
      </c>
      <c r="Q676" s="5">
        <f t="shared" si="75"/>
        <v>1620</v>
      </c>
      <c r="R676" s="5">
        <f t="shared" si="76"/>
        <v>470</v>
      </c>
      <c r="S676" s="6">
        <f t="shared" si="77"/>
        <v>0.22488038277511962</v>
      </c>
    </row>
    <row r="677" spans="1:19" ht="15" customHeight="1" x14ac:dyDescent="0.2">
      <c r="A677" s="227" t="s">
        <v>415</v>
      </c>
      <c r="B677" s="37" t="s">
        <v>195</v>
      </c>
      <c r="C677" s="48" t="s">
        <v>196</v>
      </c>
      <c r="D677" s="189">
        <v>1</v>
      </c>
      <c r="E677" s="189">
        <v>1</v>
      </c>
      <c r="F677" s="189">
        <v>1</v>
      </c>
      <c r="G677" s="189">
        <v>0</v>
      </c>
      <c r="H677" s="42">
        <f t="shared" si="78"/>
        <v>0</v>
      </c>
      <c r="I677" s="244">
        <v>3</v>
      </c>
      <c r="J677" s="189">
        <v>3</v>
      </c>
      <c r="K677" s="189">
        <v>3</v>
      </c>
      <c r="L677" s="3">
        <f t="shared" si="72"/>
        <v>1</v>
      </c>
      <c r="M677" s="189">
        <v>0</v>
      </c>
      <c r="N677" s="189">
        <v>0</v>
      </c>
      <c r="O677" s="51">
        <f t="shared" si="73"/>
        <v>0</v>
      </c>
      <c r="P677" s="4">
        <f t="shared" si="74"/>
        <v>4</v>
      </c>
      <c r="Q677" s="5">
        <f t="shared" si="75"/>
        <v>4</v>
      </c>
      <c r="R677" s="5" t="str">
        <f t="shared" si="76"/>
        <v/>
      </c>
      <c r="S677" s="6" t="str">
        <f t="shared" si="77"/>
        <v/>
      </c>
    </row>
    <row r="678" spans="1:19" ht="15" customHeight="1" x14ac:dyDescent="0.2">
      <c r="A678" s="227" t="s">
        <v>415</v>
      </c>
      <c r="B678" s="37" t="s">
        <v>197</v>
      </c>
      <c r="C678" s="48" t="s">
        <v>255</v>
      </c>
      <c r="D678" s="189"/>
      <c r="E678" s="189"/>
      <c r="F678" s="189"/>
      <c r="G678" s="189"/>
      <c r="H678" s="42" t="str">
        <f t="shared" si="78"/>
        <v/>
      </c>
      <c r="I678" s="244">
        <v>9</v>
      </c>
      <c r="J678" s="189">
        <v>7</v>
      </c>
      <c r="K678" s="189">
        <v>7</v>
      </c>
      <c r="L678" s="3">
        <f t="shared" si="72"/>
        <v>1</v>
      </c>
      <c r="M678" s="189">
        <v>2</v>
      </c>
      <c r="N678" s="189">
        <v>0</v>
      </c>
      <c r="O678" s="51">
        <f t="shared" si="73"/>
        <v>0</v>
      </c>
      <c r="P678" s="4">
        <f t="shared" si="74"/>
        <v>9</v>
      </c>
      <c r="Q678" s="5">
        <f t="shared" si="75"/>
        <v>9</v>
      </c>
      <c r="R678" s="5" t="str">
        <f t="shared" si="76"/>
        <v/>
      </c>
      <c r="S678" s="6" t="str">
        <f t="shared" si="77"/>
        <v/>
      </c>
    </row>
    <row r="679" spans="1:19" ht="26.25" customHeight="1" x14ac:dyDescent="0.2">
      <c r="A679" s="227" t="s">
        <v>415</v>
      </c>
      <c r="B679" s="37" t="s">
        <v>532</v>
      </c>
      <c r="C679" s="48" t="s">
        <v>198</v>
      </c>
      <c r="D679" s="189"/>
      <c r="E679" s="189"/>
      <c r="F679" s="189"/>
      <c r="G679" s="189"/>
      <c r="H679" s="42" t="str">
        <f t="shared" si="78"/>
        <v/>
      </c>
      <c r="I679" s="244">
        <v>340</v>
      </c>
      <c r="J679" s="189">
        <v>317</v>
      </c>
      <c r="K679" s="189">
        <v>153</v>
      </c>
      <c r="L679" s="3">
        <f t="shared" si="72"/>
        <v>0.48264984227129337</v>
      </c>
      <c r="M679" s="189">
        <v>0</v>
      </c>
      <c r="N679" s="189">
        <v>23</v>
      </c>
      <c r="O679" s="51">
        <f t="shared" si="73"/>
        <v>6.7647058823529407E-2</v>
      </c>
      <c r="P679" s="4">
        <f t="shared" si="74"/>
        <v>340</v>
      </c>
      <c r="Q679" s="5">
        <f t="shared" si="75"/>
        <v>317</v>
      </c>
      <c r="R679" s="5">
        <f t="shared" si="76"/>
        <v>23</v>
      </c>
      <c r="S679" s="6">
        <f t="shared" si="77"/>
        <v>6.7647058823529407E-2</v>
      </c>
    </row>
    <row r="680" spans="1:19" ht="15" customHeight="1" x14ac:dyDescent="0.2">
      <c r="A680" s="227" t="s">
        <v>415</v>
      </c>
      <c r="B680" s="37" t="s">
        <v>404</v>
      </c>
      <c r="C680" s="48" t="s">
        <v>405</v>
      </c>
      <c r="D680" s="189"/>
      <c r="E680" s="189"/>
      <c r="F680" s="189"/>
      <c r="G680" s="189"/>
      <c r="H680" s="42" t="str">
        <f t="shared" si="78"/>
        <v/>
      </c>
      <c r="I680" s="244">
        <v>4662</v>
      </c>
      <c r="J680" s="189">
        <v>3750</v>
      </c>
      <c r="K680" s="189">
        <v>1059</v>
      </c>
      <c r="L680" s="3">
        <f t="shared" si="72"/>
        <v>0.28239999999999998</v>
      </c>
      <c r="M680" s="189">
        <v>11</v>
      </c>
      <c r="N680" s="189">
        <v>901</v>
      </c>
      <c r="O680" s="51">
        <f t="shared" si="73"/>
        <v>0.19326469326469325</v>
      </c>
      <c r="P680" s="4">
        <f t="shared" si="74"/>
        <v>4662</v>
      </c>
      <c r="Q680" s="5">
        <f t="shared" si="75"/>
        <v>3761</v>
      </c>
      <c r="R680" s="5">
        <f t="shared" si="76"/>
        <v>901</v>
      </c>
      <c r="S680" s="6">
        <f t="shared" si="77"/>
        <v>0.19326469326469325</v>
      </c>
    </row>
    <row r="681" spans="1:19" ht="26.25" customHeight="1" x14ac:dyDescent="0.2">
      <c r="A681" s="227" t="s">
        <v>415</v>
      </c>
      <c r="B681" s="37" t="s">
        <v>518</v>
      </c>
      <c r="C681" s="48" t="s">
        <v>199</v>
      </c>
      <c r="D681" s="189"/>
      <c r="E681" s="189"/>
      <c r="F681" s="189"/>
      <c r="G681" s="189"/>
      <c r="H681" s="42" t="str">
        <f t="shared" si="78"/>
        <v/>
      </c>
      <c r="I681" s="244">
        <v>2856</v>
      </c>
      <c r="J681" s="189">
        <v>2591</v>
      </c>
      <c r="K681" s="189">
        <v>2586</v>
      </c>
      <c r="L681" s="3">
        <f t="shared" si="72"/>
        <v>0.99807024314936321</v>
      </c>
      <c r="M681" s="189">
        <v>3</v>
      </c>
      <c r="N681" s="189">
        <v>262</v>
      </c>
      <c r="O681" s="51">
        <f t="shared" si="73"/>
        <v>9.1736694677871142E-2</v>
      </c>
      <c r="P681" s="4">
        <f t="shared" si="74"/>
        <v>2856</v>
      </c>
      <c r="Q681" s="5">
        <f t="shared" si="75"/>
        <v>2594</v>
      </c>
      <c r="R681" s="5">
        <f t="shared" si="76"/>
        <v>262</v>
      </c>
      <c r="S681" s="6">
        <f t="shared" si="77"/>
        <v>9.1736694677871142E-2</v>
      </c>
    </row>
    <row r="682" spans="1:19" ht="15" customHeight="1" x14ac:dyDescent="0.2">
      <c r="A682" s="227" t="s">
        <v>415</v>
      </c>
      <c r="B682" s="37" t="s">
        <v>200</v>
      </c>
      <c r="C682" s="48" t="s">
        <v>201</v>
      </c>
      <c r="D682" s="189">
        <v>1</v>
      </c>
      <c r="E682" s="189">
        <v>1</v>
      </c>
      <c r="F682" s="189">
        <v>1</v>
      </c>
      <c r="G682" s="189">
        <v>0</v>
      </c>
      <c r="H682" s="42">
        <f t="shared" si="78"/>
        <v>0</v>
      </c>
      <c r="I682" s="244">
        <v>58363</v>
      </c>
      <c r="J682" s="189">
        <v>56986</v>
      </c>
      <c r="K682" s="189">
        <v>56855</v>
      </c>
      <c r="L682" s="3">
        <f t="shared" si="72"/>
        <v>0.99770118976590738</v>
      </c>
      <c r="M682" s="189">
        <v>5</v>
      </c>
      <c r="N682" s="189">
        <v>1372</v>
      </c>
      <c r="O682" s="51">
        <f t="shared" si="73"/>
        <v>2.3508044480235767E-2</v>
      </c>
      <c r="P682" s="4">
        <f t="shared" si="74"/>
        <v>58364</v>
      </c>
      <c r="Q682" s="5">
        <f t="shared" si="75"/>
        <v>56992</v>
      </c>
      <c r="R682" s="5">
        <f t="shared" si="76"/>
        <v>1372</v>
      </c>
      <c r="S682" s="6">
        <f t="shared" si="77"/>
        <v>2.3507641696936466E-2</v>
      </c>
    </row>
    <row r="683" spans="1:19" ht="15" customHeight="1" x14ac:dyDescent="0.2">
      <c r="A683" s="227" t="s">
        <v>415</v>
      </c>
      <c r="B683" s="37" t="s">
        <v>364</v>
      </c>
      <c r="C683" s="48" t="s">
        <v>365</v>
      </c>
      <c r="D683" s="189"/>
      <c r="E683" s="189"/>
      <c r="F683" s="189"/>
      <c r="G683" s="189"/>
      <c r="H683" s="42" t="str">
        <f t="shared" si="78"/>
        <v/>
      </c>
      <c r="I683" s="244">
        <v>1247</v>
      </c>
      <c r="J683" s="189">
        <v>861</v>
      </c>
      <c r="K683" s="189">
        <v>240</v>
      </c>
      <c r="L683" s="3">
        <f t="shared" si="72"/>
        <v>0.27874564459930312</v>
      </c>
      <c r="M683" s="189">
        <v>1</v>
      </c>
      <c r="N683" s="189">
        <v>385</v>
      </c>
      <c r="O683" s="51">
        <f t="shared" si="73"/>
        <v>0.30874097834803527</v>
      </c>
      <c r="P683" s="4">
        <f t="shared" si="74"/>
        <v>1247</v>
      </c>
      <c r="Q683" s="5">
        <f t="shared" si="75"/>
        <v>862</v>
      </c>
      <c r="R683" s="5">
        <f t="shared" si="76"/>
        <v>385</v>
      </c>
      <c r="S683" s="6">
        <f t="shared" si="77"/>
        <v>0.30874097834803527</v>
      </c>
    </row>
    <row r="684" spans="1:19" ht="26.25" customHeight="1" x14ac:dyDescent="0.2">
      <c r="A684" s="227" t="s">
        <v>415</v>
      </c>
      <c r="B684" s="37" t="s">
        <v>202</v>
      </c>
      <c r="C684" s="48" t="s">
        <v>203</v>
      </c>
      <c r="D684" s="189">
        <v>48</v>
      </c>
      <c r="E684" s="189">
        <v>48</v>
      </c>
      <c r="F684" s="189">
        <v>34</v>
      </c>
      <c r="G684" s="189">
        <v>0</v>
      </c>
      <c r="H684" s="42">
        <f t="shared" si="78"/>
        <v>0</v>
      </c>
      <c r="I684" s="244">
        <v>117</v>
      </c>
      <c r="J684" s="189">
        <v>111</v>
      </c>
      <c r="K684" s="189">
        <v>102</v>
      </c>
      <c r="L684" s="3">
        <f t="shared" si="72"/>
        <v>0.91891891891891897</v>
      </c>
      <c r="M684" s="189">
        <v>2</v>
      </c>
      <c r="N684" s="189">
        <v>4</v>
      </c>
      <c r="O684" s="51">
        <f t="shared" si="73"/>
        <v>3.4188034188034191E-2</v>
      </c>
      <c r="P684" s="4">
        <f t="shared" si="74"/>
        <v>165</v>
      </c>
      <c r="Q684" s="5">
        <f t="shared" si="75"/>
        <v>161</v>
      </c>
      <c r="R684" s="5">
        <f t="shared" si="76"/>
        <v>4</v>
      </c>
      <c r="S684" s="6">
        <f t="shared" si="77"/>
        <v>2.4242424242424242E-2</v>
      </c>
    </row>
    <row r="685" spans="1:19" ht="15" customHeight="1" x14ac:dyDescent="0.2">
      <c r="A685" s="227" t="s">
        <v>415</v>
      </c>
      <c r="B685" s="37" t="s">
        <v>204</v>
      </c>
      <c r="C685" s="48" t="s">
        <v>205</v>
      </c>
      <c r="D685" s="189">
        <v>9</v>
      </c>
      <c r="E685" s="189">
        <v>3</v>
      </c>
      <c r="F685" s="189">
        <v>2</v>
      </c>
      <c r="G685" s="189">
        <v>6</v>
      </c>
      <c r="H685" s="42">
        <f t="shared" si="78"/>
        <v>0.66666666666666663</v>
      </c>
      <c r="I685" s="244">
        <v>20606</v>
      </c>
      <c r="J685" s="189">
        <v>17122</v>
      </c>
      <c r="K685" s="189">
        <v>12252</v>
      </c>
      <c r="L685" s="3">
        <f t="shared" si="72"/>
        <v>0.71557061090994045</v>
      </c>
      <c r="M685" s="189">
        <v>63</v>
      </c>
      <c r="N685" s="189">
        <v>3421</v>
      </c>
      <c r="O685" s="51">
        <f t="shared" si="73"/>
        <v>0.16601960594001747</v>
      </c>
      <c r="P685" s="4">
        <f t="shared" si="74"/>
        <v>20615</v>
      </c>
      <c r="Q685" s="5">
        <f t="shared" si="75"/>
        <v>17188</v>
      </c>
      <c r="R685" s="5">
        <f t="shared" si="76"/>
        <v>3427</v>
      </c>
      <c r="S685" s="6">
        <f t="shared" si="77"/>
        <v>0.16623817608537472</v>
      </c>
    </row>
    <row r="686" spans="1:19" ht="15" customHeight="1" x14ac:dyDescent="0.2">
      <c r="A686" s="227" t="s">
        <v>415</v>
      </c>
      <c r="B686" s="37" t="s">
        <v>206</v>
      </c>
      <c r="C686" s="48" t="s">
        <v>207</v>
      </c>
      <c r="D686" s="189">
        <v>43</v>
      </c>
      <c r="E686" s="189">
        <v>39</v>
      </c>
      <c r="F686" s="189">
        <v>38</v>
      </c>
      <c r="G686" s="189">
        <v>4</v>
      </c>
      <c r="H686" s="42">
        <f t="shared" si="78"/>
        <v>9.3023255813953487E-2</v>
      </c>
      <c r="I686" s="244">
        <v>72277</v>
      </c>
      <c r="J686" s="189">
        <v>60439</v>
      </c>
      <c r="K686" s="189">
        <v>57674</v>
      </c>
      <c r="L686" s="3">
        <f t="shared" si="72"/>
        <v>0.95425139396747138</v>
      </c>
      <c r="M686" s="189">
        <v>29</v>
      </c>
      <c r="N686" s="189">
        <v>11809</v>
      </c>
      <c r="O686" s="51">
        <f t="shared" si="73"/>
        <v>0.16338530929617998</v>
      </c>
      <c r="P686" s="4">
        <f t="shared" si="74"/>
        <v>72320</v>
      </c>
      <c r="Q686" s="5">
        <f t="shared" si="75"/>
        <v>60507</v>
      </c>
      <c r="R686" s="5">
        <f t="shared" si="76"/>
        <v>11813</v>
      </c>
      <c r="S686" s="6">
        <f t="shared" si="77"/>
        <v>0.16334347345132744</v>
      </c>
    </row>
    <row r="687" spans="1:19" ht="15" customHeight="1" x14ac:dyDescent="0.2">
      <c r="A687" s="227" t="s">
        <v>415</v>
      </c>
      <c r="B687" s="37" t="s">
        <v>206</v>
      </c>
      <c r="C687" s="48" t="s">
        <v>208</v>
      </c>
      <c r="D687" s="189">
        <v>72</v>
      </c>
      <c r="E687" s="189">
        <v>54</v>
      </c>
      <c r="F687" s="189">
        <v>54</v>
      </c>
      <c r="G687" s="189">
        <v>18</v>
      </c>
      <c r="H687" s="42">
        <f t="shared" si="78"/>
        <v>0.25</v>
      </c>
      <c r="I687" s="244">
        <v>125702</v>
      </c>
      <c r="J687" s="189">
        <v>111821</v>
      </c>
      <c r="K687" s="189">
        <v>111065</v>
      </c>
      <c r="L687" s="3">
        <f t="shared" si="72"/>
        <v>0.99323919478452172</v>
      </c>
      <c r="M687" s="189">
        <v>77</v>
      </c>
      <c r="N687" s="189">
        <v>13804</v>
      </c>
      <c r="O687" s="51">
        <f t="shared" si="73"/>
        <v>0.10981527740210975</v>
      </c>
      <c r="P687" s="4">
        <f t="shared" si="74"/>
        <v>125774</v>
      </c>
      <c r="Q687" s="5">
        <f t="shared" si="75"/>
        <v>111952</v>
      </c>
      <c r="R687" s="5">
        <f t="shared" si="76"/>
        <v>13822</v>
      </c>
      <c r="S687" s="6">
        <f t="shared" si="77"/>
        <v>0.10989552689745098</v>
      </c>
    </row>
    <row r="688" spans="1:19" ht="15" customHeight="1" x14ac:dyDescent="0.2">
      <c r="A688" s="227" t="s">
        <v>415</v>
      </c>
      <c r="B688" s="37" t="s">
        <v>206</v>
      </c>
      <c r="C688" s="48" t="s">
        <v>406</v>
      </c>
      <c r="D688" s="189">
        <v>22</v>
      </c>
      <c r="E688" s="189">
        <v>15</v>
      </c>
      <c r="F688" s="189">
        <v>15</v>
      </c>
      <c r="G688" s="189">
        <v>7</v>
      </c>
      <c r="H688" s="42">
        <f t="shared" si="78"/>
        <v>0.31818181818181818</v>
      </c>
      <c r="I688" s="244">
        <v>39344</v>
      </c>
      <c r="J688" s="189">
        <v>36494</v>
      </c>
      <c r="K688" s="189">
        <v>31246</v>
      </c>
      <c r="L688" s="3">
        <f t="shared" si="72"/>
        <v>0.85619553899271117</v>
      </c>
      <c r="M688" s="189">
        <v>17</v>
      </c>
      <c r="N688" s="189">
        <v>2833</v>
      </c>
      <c r="O688" s="51">
        <f t="shared" si="73"/>
        <v>7.200589670597804E-2</v>
      </c>
      <c r="P688" s="4">
        <f t="shared" si="74"/>
        <v>39366</v>
      </c>
      <c r="Q688" s="5">
        <f t="shared" si="75"/>
        <v>36526</v>
      </c>
      <c r="R688" s="5">
        <f t="shared" si="76"/>
        <v>2840</v>
      </c>
      <c r="S688" s="6">
        <f t="shared" si="77"/>
        <v>7.2143474063913027E-2</v>
      </c>
    </row>
    <row r="689" spans="1:19" ht="15" customHeight="1" x14ac:dyDescent="0.2">
      <c r="A689" s="227" t="s">
        <v>415</v>
      </c>
      <c r="B689" s="37" t="s">
        <v>366</v>
      </c>
      <c r="C689" s="48" t="s">
        <v>367</v>
      </c>
      <c r="D689" s="189"/>
      <c r="E689" s="189"/>
      <c r="F689" s="189"/>
      <c r="G689" s="189"/>
      <c r="H689" s="42" t="str">
        <f t="shared" si="78"/>
        <v/>
      </c>
      <c r="I689" s="244">
        <v>4362</v>
      </c>
      <c r="J689" s="189">
        <v>4226</v>
      </c>
      <c r="K689" s="189">
        <v>1686</v>
      </c>
      <c r="L689" s="3">
        <f t="shared" si="72"/>
        <v>0.39895882631329865</v>
      </c>
      <c r="M689" s="189">
        <v>9</v>
      </c>
      <c r="N689" s="189">
        <v>127</v>
      </c>
      <c r="O689" s="51">
        <f t="shared" si="73"/>
        <v>2.9115084823475471E-2</v>
      </c>
      <c r="P689" s="4">
        <f t="shared" si="74"/>
        <v>4362</v>
      </c>
      <c r="Q689" s="5">
        <f t="shared" si="75"/>
        <v>4235</v>
      </c>
      <c r="R689" s="5">
        <f t="shared" si="76"/>
        <v>127</v>
      </c>
      <c r="S689" s="6">
        <f t="shared" si="77"/>
        <v>2.9115084823475471E-2</v>
      </c>
    </row>
    <row r="690" spans="1:19" ht="15" customHeight="1" x14ac:dyDescent="0.2">
      <c r="A690" s="227" t="s">
        <v>415</v>
      </c>
      <c r="B690" s="37" t="s">
        <v>209</v>
      </c>
      <c r="C690" s="48" t="s">
        <v>210</v>
      </c>
      <c r="D690" s="189">
        <v>3</v>
      </c>
      <c r="E690" s="189">
        <v>3</v>
      </c>
      <c r="F690" s="189">
        <v>2</v>
      </c>
      <c r="G690" s="189">
        <v>0</v>
      </c>
      <c r="H690" s="42">
        <f t="shared" si="78"/>
        <v>0</v>
      </c>
      <c r="I690" s="244">
        <v>3927</v>
      </c>
      <c r="J690" s="189">
        <v>3299</v>
      </c>
      <c r="K690" s="189">
        <v>632</v>
      </c>
      <c r="L690" s="3">
        <f t="shared" si="72"/>
        <v>0.1915732040012125</v>
      </c>
      <c r="M690" s="189">
        <v>11</v>
      </c>
      <c r="N690" s="189">
        <v>617</v>
      </c>
      <c r="O690" s="51">
        <f t="shared" si="73"/>
        <v>0.15711739241151007</v>
      </c>
      <c r="P690" s="4">
        <f t="shared" si="74"/>
        <v>3930</v>
      </c>
      <c r="Q690" s="5">
        <f t="shared" si="75"/>
        <v>3313</v>
      </c>
      <c r="R690" s="5">
        <f t="shared" si="76"/>
        <v>617</v>
      </c>
      <c r="S690" s="6">
        <f t="shared" si="77"/>
        <v>0.1569974554707379</v>
      </c>
    </row>
    <row r="691" spans="1:19" ht="15" customHeight="1" x14ac:dyDescent="0.2">
      <c r="A691" s="227" t="s">
        <v>415</v>
      </c>
      <c r="B691" s="37" t="s">
        <v>211</v>
      </c>
      <c r="C691" s="48" t="s">
        <v>533</v>
      </c>
      <c r="D691" s="189"/>
      <c r="E691" s="189"/>
      <c r="F691" s="189"/>
      <c r="G691" s="189"/>
      <c r="H691" s="42" t="str">
        <f t="shared" si="78"/>
        <v/>
      </c>
      <c r="I691" s="244">
        <v>5435</v>
      </c>
      <c r="J691" s="189">
        <v>5085</v>
      </c>
      <c r="K691" s="189">
        <v>3133</v>
      </c>
      <c r="L691" s="3">
        <f t="shared" si="72"/>
        <v>0.61612586037364803</v>
      </c>
      <c r="M691" s="189">
        <v>43</v>
      </c>
      <c r="N691" s="189">
        <v>307</v>
      </c>
      <c r="O691" s="51">
        <f t="shared" si="73"/>
        <v>5.6485740570377183E-2</v>
      </c>
      <c r="P691" s="4">
        <f t="shared" si="74"/>
        <v>5435</v>
      </c>
      <c r="Q691" s="5">
        <f t="shared" si="75"/>
        <v>5128</v>
      </c>
      <c r="R691" s="5">
        <f t="shared" si="76"/>
        <v>307</v>
      </c>
      <c r="S691" s="6">
        <f t="shared" si="77"/>
        <v>5.6485740570377183E-2</v>
      </c>
    </row>
    <row r="692" spans="1:19" ht="26.25" customHeight="1" x14ac:dyDescent="0.2">
      <c r="A692" s="227" t="s">
        <v>415</v>
      </c>
      <c r="B692" s="37" t="s">
        <v>214</v>
      </c>
      <c r="C692" s="48" t="s">
        <v>216</v>
      </c>
      <c r="D692" s="189">
        <v>4</v>
      </c>
      <c r="E692" s="189">
        <v>3</v>
      </c>
      <c r="F692" s="189">
        <v>2</v>
      </c>
      <c r="G692" s="189">
        <v>1</v>
      </c>
      <c r="H692" s="42">
        <f t="shared" si="78"/>
        <v>0.25</v>
      </c>
      <c r="I692" s="244">
        <v>29867</v>
      </c>
      <c r="J692" s="189">
        <v>23658</v>
      </c>
      <c r="K692" s="189">
        <v>23359</v>
      </c>
      <c r="L692" s="3">
        <f t="shared" si="72"/>
        <v>0.98736156902527683</v>
      </c>
      <c r="M692" s="189">
        <v>840</v>
      </c>
      <c r="N692" s="189">
        <v>5369</v>
      </c>
      <c r="O692" s="51">
        <f t="shared" si="73"/>
        <v>0.1797636187096126</v>
      </c>
      <c r="P692" s="4">
        <f t="shared" si="74"/>
        <v>29871</v>
      </c>
      <c r="Q692" s="5">
        <f t="shared" si="75"/>
        <v>24501</v>
      </c>
      <c r="R692" s="5">
        <f t="shared" si="76"/>
        <v>5370</v>
      </c>
      <c r="S692" s="6">
        <f t="shared" si="77"/>
        <v>0.17977302400321382</v>
      </c>
    </row>
    <row r="693" spans="1:19" ht="15" customHeight="1" x14ac:dyDescent="0.2">
      <c r="A693" s="227" t="s">
        <v>415</v>
      </c>
      <c r="B693" s="37" t="s">
        <v>217</v>
      </c>
      <c r="C693" s="48" t="s">
        <v>218</v>
      </c>
      <c r="D693" s="189"/>
      <c r="E693" s="189"/>
      <c r="F693" s="189"/>
      <c r="G693" s="189"/>
      <c r="H693" s="42" t="str">
        <f t="shared" si="78"/>
        <v/>
      </c>
      <c r="I693" s="244">
        <v>2487</v>
      </c>
      <c r="J693" s="189">
        <v>2458</v>
      </c>
      <c r="K693" s="189">
        <v>2431</v>
      </c>
      <c r="L693" s="3">
        <f t="shared" si="72"/>
        <v>0.98901545972335236</v>
      </c>
      <c r="M693" s="189">
        <v>0</v>
      </c>
      <c r="N693" s="189">
        <v>29</v>
      </c>
      <c r="O693" s="51">
        <f t="shared" si="73"/>
        <v>1.1660635303578609E-2</v>
      </c>
      <c r="P693" s="4">
        <f t="shared" si="74"/>
        <v>2487</v>
      </c>
      <c r="Q693" s="5">
        <f t="shared" si="75"/>
        <v>2458</v>
      </c>
      <c r="R693" s="5">
        <f t="shared" si="76"/>
        <v>29</v>
      </c>
      <c r="S693" s="6">
        <f t="shared" si="77"/>
        <v>1.1660635303578609E-2</v>
      </c>
    </row>
    <row r="694" spans="1:19" ht="15" customHeight="1" x14ac:dyDescent="0.2">
      <c r="A694" s="227" t="s">
        <v>415</v>
      </c>
      <c r="B694" s="37" t="s">
        <v>217</v>
      </c>
      <c r="C694" s="48" t="s">
        <v>219</v>
      </c>
      <c r="D694" s="189"/>
      <c r="E694" s="189"/>
      <c r="F694" s="189"/>
      <c r="G694" s="189"/>
      <c r="H694" s="42" t="str">
        <f t="shared" si="78"/>
        <v/>
      </c>
      <c r="I694" s="244">
        <v>23743</v>
      </c>
      <c r="J694" s="189">
        <v>23170</v>
      </c>
      <c r="K694" s="189">
        <v>22307</v>
      </c>
      <c r="L694" s="3">
        <f t="shared" si="72"/>
        <v>0.96275356063875706</v>
      </c>
      <c r="M694" s="189">
        <v>381</v>
      </c>
      <c r="N694" s="189">
        <v>192</v>
      </c>
      <c r="O694" s="51">
        <f t="shared" si="73"/>
        <v>8.0865939434780782E-3</v>
      </c>
      <c r="P694" s="4">
        <f t="shared" si="74"/>
        <v>23743</v>
      </c>
      <c r="Q694" s="5">
        <f t="shared" si="75"/>
        <v>23551</v>
      </c>
      <c r="R694" s="5">
        <f t="shared" si="76"/>
        <v>192</v>
      </c>
      <c r="S694" s="6">
        <f t="shared" si="77"/>
        <v>8.0865939434780782E-3</v>
      </c>
    </row>
    <row r="695" spans="1:19" ht="15" customHeight="1" x14ac:dyDescent="0.2">
      <c r="A695" s="227" t="s">
        <v>415</v>
      </c>
      <c r="B695" s="37" t="s">
        <v>221</v>
      </c>
      <c r="C695" s="48" t="s">
        <v>312</v>
      </c>
      <c r="D695" s="189">
        <v>2</v>
      </c>
      <c r="E695" s="189">
        <v>2</v>
      </c>
      <c r="F695" s="189">
        <v>0</v>
      </c>
      <c r="G695" s="189">
        <v>0</v>
      </c>
      <c r="H695" s="42">
        <f t="shared" si="78"/>
        <v>0</v>
      </c>
      <c r="I695" s="244">
        <v>10</v>
      </c>
      <c r="J695" s="189">
        <v>7</v>
      </c>
      <c r="K695" s="189">
        <v>7</v>
      </c>
      <c r="L695" s="3">
        <f t="shared" si="72"/>
        <v>1</v>
      </c>
      <c r="M695" s="189">
        <v>1</v>
      </c>
      <c r="N695" s="189">
        <v>2</v>
      </c>
      <c r="O695" s="51">
        <f t="shared" si="73"/>
        <v>0.2</v>
      </c>
      <c r="P695" s="4">
        <f t="shared" si="74"/>
        <v>12</v>
      </c>
      <c r="Q695" s="5">
        <f t="shared" si="75"/>
        <v>10</v>
      </c>
      <c r="R695" s="5">
        <f t="shared" si="76"/>
        <v>2</v>
      </c>
      <c r="S695" s="6">
        <f t="shared" si="77"/>
        <v>0.16666666666666666</v>
      </c>
    </row>
    <row r="696" spans="1:19" ht="15" customHeight="1" x14ac:dyDescent="0.2">
      <c r="A696" s="227" t="s">
        <v>415</v>
      </c>
      <c r="B696" s="37" t="s">
        <v>222</v>
      </c>
      <c r="C696" s="48" t="s">
        <v>368</v>
      </c>
      <c r="D696" s="189">
        <v>36</v>
      </c>
      <c r="E696" s="189">
        <v>36</v>
      </c>
      <c r="F696" s="189">
        <v>16</v>
      </c>
      <c r="G696" s="189">
        <v>0</v>
      </c>
      <c r="H696" s="42">
        <f t="shared" si="78"/>
        <v>0</v>
      </c>
      <c r="I696" s="244">
        <v>1086</v>
      </c>
      <c r="J696" s="189">
        <v>1063</v>
      </c>
      <c r="K696" s="189">
        <v>716</v>
      </c>
      <c r="L696" s="3">
        <f t="shared" si="72"/>
        <v>0.67356538099717778</v>
      </c>
      <c r="M696" s="189">
        <v>3</v>
      </c>
      <c r="N696" s="189">
        <v>20</v>
      </c>
      <c r="O696" s="51">
        <f t="shared" si="73"/>
        <v>1.841620626151013E-2</v>
      </c>
      <c r="P696" s="4">
        <f t="shared" si="74"/>
        <v>1122</v>
      </c>
      <c r="Q696" s="5">
        <f t="shared" si="75"/>
        <v>1102</v>
      </c>
      <c r="R696" s="5">
        <f t="shared" si="76"/>
        <v>20</v>
      </c>
      <c r="S696" s="6">
        <f t="shared" si="77"/>
        <v>1.7825311942959002E-2</v>
      </c>
    </row>
    <row r="697" spans="1:19" ht="15" customHeight="1" x14ac:dyDescent="0.2">
      <c r="A697" s="227" t="s">
        <v>415</v>
      </c>
      <c r="B697" s="37" t="s">
        <v>222</v>
      </c>
      <c r="C697" s="48" t="s">
        <v>313</v>
      </c>
      <c r="D697" s="189">
        <v>33</v>
      </c>
      <c r="E697" s="189">
        <v>33</v>
      </c>
      <c r="F697" s="189">
        <v>3</v>
      </c>
      <c r="G697" s="189">
        <v>0</v>
      </c>
      <c r="H697" s="42">
        <f t="shared" si="78"/>
        <v>0</v>
      </c>
      <c r="I697" s="244">
        <v>1803</v>
      </c>
      <c r="J697" s="189">
        <v>1784</v>
      </c>
      <c r="K697" s="189">
        <v>1220</v>
      </c>
      <c r="L697" s="3">
        <f t="shared" si="72"/>
        <v>0.68385650224215244</v>
      </c>
      <c r="M697" s="189">
        <v>17</v>
      </c>
      <c r="N697" s="189">
        <v>2</v>
      </c>
      <c r="O697" s="51">
        <f t="shared" si="73"/>
        <v>1.1092623405435386E-3</v>
      </c>
      <c r="P697" s="4">
        <f t="shared" si="74"/>
        <v>1836</v>
      </c>
      <c r="Q697" s="5">
        <f t="shared" si="75"/>
        <v>1834</v>
      </c>
      <c r="R697" s="5">
        <f t="shared" si="76"/>
        <v>2</v>
      </c>
      <c r="S697" s="6">
        <f t="shared" si="77"/>
        <v>1.0893246187363835E-3</v>
      </c>
    </row>
    <row r="698" spans="1:19" ht="15" customHeight="1" x14ac:dyDescent="0.2">
      <c r="A698" s="227" t="s">
        <v>415</v>
      </c>
      <c r="B698" s="37" t="s">
        <v>222</v>
      </c>
      <c r="C698" s="48" t="s">
        <v>223</v>
      </c>
      <c r="D698" s="189">
        <v>49</v>
      </c>
      <c r="E698" s="189">
        <v>49</v>
      </c>
      <c r="F698" s="189">
        <v>18</v>
      </c>
      <c r="G698" s="189">
        <v>0</v>
      </c>
      <c r="H698" s="42">
        <f t="shared" si="78"/>
        <v>0</v>
      </c>
      <c r="I698" s="244">
        <v>2876</v>
      </c>
      <c r="J698" s="189">
        <v>2794</v>
      </c>
      <c r="K698" s="189">
        <v>1395</v>
      </c>
      <c r="L698" s="3">
        <f t="shared" si="72"/>
        <v>0.4992841803865426</v>
      </c>
      <c r="M698" s="189">
        <v>10</v>
      </c>
      <c r="N698" s="189">
        <v>72</v>
      </c>
      <c r="O698" s="51">
        <f t="shared" si="73"/>
        <v>2.5034770514603615E-2</v>
      </c>
      <c r="P698" s="4">
        <f t="shared" si="74"/>
        <v>2925</v>
      </c>
      <c r="Q698" s="5">
        <f t="shared" si="75"/>
        <v>2853</v>
      </c>
      <c r="R698" s="5">
        <f t="shared" si="76"/>
        <v>72</v>
      </c>
      <c r="S698" s="6">
        <f t="shared" si="77"/>
        <v>2.4615384615384615E-2</v>
      </c>
    </row>
    <row r="699" spans="1:19" ht="15" customHeight="1" x14ac:dyDescent="0.2">
      <c r="A699" s="227" t="s">
        <v>415</v>
      </c>
      <c r="B699" s="37" t="s">
        <v>222</v>
      </c>
      <c r="C699" s="48" t="s">
        <v>314</v>
      </c>
      <c r="D699" s="189">
        <v>30</v>
      </c>
      <c r="E699" s="189">
        <v>30</v>
      </c>
      <c r="F699" s="189">
        <v>14</v>
      </c>
      <c r="G699" s="189">
        <v>0</v>
      </c>
      <c r="H699" s="42">
        <f t="shared" si="78"/>
        <v>0</v>
      </c>
      <c r="I699" s="244">
        <v>1718</v>
      </c>
      <c r="J699" s="189">
        <v>1638</v>
      </c>
      <c r="K699" s="189">
        <v>582</v>
      </c>
      <c r="L699" s="3">
        <f t="shared" si="72"/>
        <v>0.35531135531135533</v>
      </c>
      <c r="M699" s="189">
        <v>7</v>
      </c>
      <c r="N699" s="189">
        <v>73</v>
      </c>
      <c r="O699" s="51">
        <f t="shared" si="73"/>
        <v>4.2491268917345754E-2</v>
      </c>
      <c r="P699" s="4">
        <f t="shared" si="74"/>
        <v>1748</v>
      </c>
      <c r="Q699" s="5">
        <f t="shared" si="75"/>
        <v>1675</v>
      </c>
      <c r="R699" s="5">
        <f t="shared" si="76"/>
        <v>73</v>
      </c>
      <c r="S699" s="6">
        <f t="shared" si="77"/>
        <v>4.1762013729977114E-2</v>
      </c>
    </row>
    <row r="700" spans="1:19" ht="26.25" customHeight="1" x14ac:dyDescent="0.2">
      <c r="A700" s="227" t="s">
        <v>415</v>
      </c>
      <c r="B700" s="37" t="s">
        <v>222</v>
      </c>
      <c r="C700" s="48" t="s">
        <v>224</v>
      </c>
      <c r="D700" s="189"/>
      <c r="E700" s="189"/>
      <c r="F700" s="189"/>
      <c r="G700" s="189"/>
      <c r="H700" s="42" t="str">
        <f t="shared" si="78"/>
        <v/>
      </c>
      <c r="I700" s="244">
        <v>1916</v>
      </c>
      <c r="J700" s="189">
        <v>1880</v>
      </c>
      <c r="K700" s="189">
        <v>1493</v>
      </c>
      <c r="L700" s="3">
        <f t="shared" si="72"/>
        <v>0.79414893617021276</v>
      </c>
      <c r="M700" s="189">
        <v>14</v>
      </c>
      <c r="N700" s="189">
        <v>22</v>
      </c>
      <c r="O700" s="51">
        <f t="shared" si="73"/>
        <v>1.1482254697286013E-2</v>
      </c>
      <c r="P700" s="4">
        <f t="shared" si="74"/>
        <v>1916</v>
      </c>
      <c r="Q700" s="5">
        <f t="shared" si="75"/>
        <v>1894</v>
      </c>
      <c r="R700" s="5">
        <f t="shared" si="76"/>
        <v>22</v>
      </c>
      <c r="S700" s="6">
        <f t="shared" si="77"/>
        <v>1.1482254697286013E-2</v>
      </c>
    </row>
    <row r="701" spans="1:19" ht="15" customHeight="1" x14ac:dyDescent="0.2">
      <c r="A701" s="227" t="s">
        <v>415</v>
      </c>
      <c r="B701" s="37" t="s">
        <v>222</v>
      </c>
      <c r="C701" s="48" t="s">
        <v>225</v>
      </c>
      <c r="D701" s="189">
        <v>17</v>
      </c>
      <c r="E701" s="189">
        <v>17</v>
      </c>
      <c r="F701" s="189">
        <v>1</v>
      </c>
      <c r="G701" s="189">
        <v>0</v>
      </c>
      <c r="H701" s="42">
        <f t="shared" si="78"/>
        <v>0</v>
      </c>
      <c r="I701" s="244">
        <v>548</v>
      </c>
      <c r="J701" s="189">
        <v>530</v>
      </c>
      <c r="K701" s="189">
        <v>226</v>
      </c>
      <c r="L701" s="3">
        <f t="shared" si="72"/>
        <v>0.42641509433962266</v>
      </c>
      <c r="M701" s="189">
        <v>9</v>
      </c>
      <c r="N701" s="189">
        <v>9</v>
      </c>
      <c r="O701" s="51">
        <f t="shared" si="73"/>
        <v>1.6423357664233577E-2</v>
      </c>
      <c r="P701" s="4">
        <f t="shared" si="74"/>
        <v>565</v>
      </c>
      <c r="Q701" s="5">
        <f t="shared" si="75"/>
        <v>556</v>
      </c>
      <c r="R701" s="5">
        <f t="shared" si="76"/>
        <v>9</v>
      </c>
      <c r="S701" s="6">
        <f t="shared" si="77"/>
        <v>1.5929203539823009E-2</v>
      </c>
    </row>
    <row r="702" spans="1:19" ht="16.25" customHeight="1" x14ac:dyDescent="0.2">
      <c r="A702" s="227" t="s">
        <v>415</v>
      </c>
      <c r="B702" s="37" t="s">
        <v>222</v>
      </c>
      <c r="C702" s="48" t="s">
        <v>226</v>
      </c>
      <c r="D702" s="189">
        <v>14</v>
      </c>
      <c r="E702" s="189">
        <v>14</v>
      </c>
      <c r="F702" s="189">
        <v>9</v>
      </c>
      <c r="G702" s="189">
        <v>0</v>
      </c>
      <c r="H702" s="42">
        <f t="shared" si="78"/>
        <v>0</v>
      </c>
      <c r="I702" s="244">
        <v>3649</v>
      </c>
      <c r="J702" s="189">
        <v>3558</v>
      </c>
      <c r="K702" s="189">
        <v>3540</v>
      </c>
      <c r="L702" s="3">
        <f t="shared" si="72"/>
        <v>0.99494097807757165</v>
      </c>
      <c r="M702" s="189">
        <v>22</v>
      </c>
      <c r="N702" s="189">
        <v>69</v>
      </c>
      <c r="O702" s="51">
        <f t="shared" si="73"/>
        <v>1.8909290216497669E-2</v>
      </c>
      <c r="P702" s="4">
        <f t="shared" si="74"/>
        <v>3663</v>
      </c>
      <c r="Q702" s="5">
        <f t="shared" si="75"/>
        <v>3594</v>
      </c>
      <c r="R702" s="5">
        <f t="shared" si="76"/>
        <v>69</v>
      </c>
      <c r="S702" s="6">
        <f t="shared" si="77"/>
        <v>1.8837018837018837E-2</v>
      </c>
    </row>
    <row r="703" spans="1:19" ht="26.25" customHeight="1" x14ac:dyDescent="0.2">
      <c r="A703" s="227" t="s">
        <v>415</v>
      </c>
      <c r="B703" s="37" t="s">
        <v>222</v>
      </c>
      <c r="C703" s="48" t="s">
        <v>227</v>
      </c>
      <c r="D703" s="189">
        <v>25</v>
      </c>
      <c r="E703" s="189">
        <v>25</v>
      </c>
      <c r="F703" s="189">
        <v>17</v>
      </c>
      <c r="G703" s="189">
        <v>0</v>
      </c>
      <c r="H703" s="42">
        <f t="shared" si="78"/>
        <v>0</v>
      </c>
      <c r="I703" s="244">
        <v>3352</v>
      </c>
      <c r="J703" s="189">
        <v>3316</v>
      </c>
      <c r="K703" s="189">
        <v>3283</v>
      </c>
      <c r="L703" s="3">
        <f t="shared" si="72"/>
        <v>0.9900482509047045</v>
      </c>
      <c r="M703" s="189">
        <v>8</v>
      </c>
      <c r="N703" s="189">
        <v>28</v>
      </c>
      <c r="O703" s="51">
        <f t="shared" si="73"/>
        <v>8.3532219570405727E-3</v>
      </c>
      <c r="P703" s="4">
        <f t="shared" si="74"/>
        <v>3377</v>
      </c>
      <c r="Q703" s="5">
        <f t="shared" si="75"/>
        <v>3349</v>
      </c>
      <c r="R703" s="5">
        <f t="shared" si="76"/>
        <v>28</v>
      </c>
      <c r="S703" s="6">
        <f t="shared" si="77"/>
        <v>8.2913828842167605E-3</v>
      </c>
    </row>
    <row r="704" spans="1:19" ht="26.25" customHeight="1" x14ac:dyDescent="0.2">
      <c r="A704" s="227" t="s">
        <v>415</v>
      </c>
      <c r="B704" s="37" t="s">
        <v>222</v>
      </c>
      <c r="C704" s="48" t="s">
        <v>228</v>
      </c>
      <c r="D704" s="189">
        <v>16</v>
      </c>
      <c r="E704" s="189">
        <v>16</v>
      </c>
      <c r="F704" s="189">
        <v>0</v>
      </c>
      <c r="G704" s="189">
        <v>0</v>
      </c>
      <c r="H704" s="42">
        <f t="shared" si="78"/>
        <v>0</v>
      </c>
      <c r="I704" s="244">
        <v>1300</v>
      </c>
      <c r="J704" s="189">
        <v>1252</v>
      </c>
      <c r="K704" s="189">
        <v>257</v>
      </c>
      <c r="L704" s="3">
        <f t="shared" si="72"/>
        <v>0.20527156549520767</v>
      </c>
      <c r="M704" s="189">
        <v>2</v>
      </c>
      <c r="N704" s="189">
        <v>46</v>
      </c>
      <c r="O704" s="51">
        <f t="shared" si="73"/>
        <v>3.5384615384615382E-2</v>
      </c>
      <c r="P704" s="4">
        <f t="shared" si="74"/>
        <v>1316</v>
      </c>
      <c r="Q704" s="5">
        <f t="shared" si="75"/>
        <v>1270</v>
      </c>
      <c r="R704" s="5">
        <f t="shared" si="76"/>
        <v>46</v>
      </c>
      <c r="S704" s="6">
        <f t="shared" si="77"/>
        <v>3.4954407294832825E-2</v>
      </c>
    </row>
    <row r="705" spans="1:19" ht="15" customHeight="1" x14ac:dyDescent="0.2">
      <c r="A705" s="227" t="s">
        <v>415</v>
      </c>
      <c r="B705" s="37" t="s">
        <v>229</v>
      </c>
      <c r="C705" s="48" t="s">
        <v>230</v>
      </c>
      <c r="D705" s="189"/>
      <c r="E705" s="189"/>
      <c r="F705" s="189"/>
      <c r="G705" s="189"/>
      <c r="H705" s="42" t="str">
        <f t="shared" si="78"/>
        <v/>
      </c>
      <c r="I705" s="244">
        <v>10302</v>
      </c>
      <c r="J705" s="189">
        <v>9007</v>
      </c>
      <c r="K705" s="189">
        <v>2805</v>
      </c>
      <c r="L705" s="3">
        <f t="shared" si="72"/>
        <v>0.31142444765182636</v>
      </c>
      <c r="M705" s="189">
        <v>26</v>
      </c>
      <c r="N705" s="189">
        <v>1269</v>
      </c>
      <c r="O705" s="51">
        <f t="shared" si="73"/>
        <v>0.12317996505532906</v>
      </c>
      <c r="P705" s="4">
        <f t="shared" si="74"/>
        <v>10302</v>
      </c>
      <c r="Q705" s="5">
        <f t="shared" si="75"/>
        <v>9033</v>
      </c>
      <c r="R705" s="5">
        <f t="shared" si="76"/>
        <v>1269</v>
      </c>
      <c r="S705" s="6">
        <f t="shared" si="77"/>
        <v>0.12317996505532906</v>
      </c>
    </row>
    <row r="706" spans="1:19" ht="15" customHeight="1" x14ac:dyDescent="0.2">
      <c r="A706" s="227" t="s">
        <v>415</v>
      </c>
      <c r="B706" s="37" t="s">
        <v>231</v>
      </c>
      <c r="C706" s="48" t="s">
        <v>232</v>
      </c>
      <c r="D706" s="189">
        <v>10</v>
      </c>
      <c r="E706" s="189">
        <v>10</v>
      </c>
      <c r="F706" s="189">
        <v>8</v>
      </c>
      <c r="G706" s="189">
        <v>0</v>
      </c>
      <c r="H706" s="42">
        <f t="shared" si="78"/>
        <v>0</v>
      </c>
      <c r="I706" s="244">
        <v>45</v>
      </c>
      <c r="J706" s="189">
        <v>36</v>
      </c>
      <c r="K706" s="189">
        <v>35</v>
      </c>
      <c r="L706" s="3">
        <f t="shared" ref="L706:L769" si="79">IF(J706&lt;&gt;0,K706/J706,"")</f>
        <v>0.97222222222222221</v>
      </c>
      <c r="M706" s="189">
        <v>2</v>
      </c>
      <c r="N706" s="189">
        <v>7</v>
      </c>
      <c r="O706" s="51">
        <f t="shared" ref="O706:O769" si="80">IF(I706&lt;&gt;0,N706/I706,"")</f>
        <v>0.15555555555555556</v>
      </c>
      <c r="P706" s="4">
        <f t="shared" ref="P706:P769" si="81">IF(SUM(D706,I706)&gt;0,SUM(D706,I706),"")</f>
        <v>55</v>
      </c>
      <c r="Q706" s="5">
        <f t="shared" ref="Q706:Q769" si="82">IF(SUM(E706,J706, M706)&gt;0,SUM(E706,J706, M706),"")</f>
        <v>48</v>
      </c>
      <c r="R706" s="5">
        <f t="shared" ref="R706:R769" si="83">IF(SUM(G706,N706)&gt;0,SUM(G706,N706),"")</f>
        <v>7</v>
      </c>
      <c r="S706" s="6">
        <f t="shared" ref="S706:S769" si="84">IFERROR(IF(P706&lt;&gt;0,R706/P706,""),"")</f>
        <v>0.12727272727272726</v>
      </c>
    </row>
    <row r="707" spans="1:19" ht="15" customHeight="1" x14ac:dyDescent="0.2">
      <c r="A707" s="227" t="s">
        <v>415</v>
      </c>
      <c r="B707" s="37" t="s">
        <v>524</v>
      </c>
      <c r="C707" s="48" t="s">
        <v>233</v>
      </c>
      <c r="D707" s="189"/>
      <c r="E707" s="189"/>
      <c r="F707" s="189"/>
      <c r="G707" s="189"/>
      <c r="H707" s="42" t="str">
        <f t="shared" si="78"/>
        <v/>
      </c>
      <c r="I707" s="244">
        <v>10084</v>
      </c>
      <c r="J707" s="189">
        <v>8517</v>
      </c>
      <c r="K707" s="189">
        <v>4174</v>
      </c>
      <c r="L707" s="3">
        <f t="shared" si="79"/>
        <v>0.49007866619701773</v>
      </c>
      <c r="M707" s="189">
        <v>4</v>
      </c>
      <c r="N707" s="189">
        <v>1563</v>
      </c>
      <c r="O707" s="51">
        <f t="shared" si="80"/>
        <v>0.15499801666005553</v>
      </c>
      <c r="P707" s="4">
        <f t="shared" si="81"/>
        <v>10084</v>
      </c>
      <c r="Q707" s="5">
        <f t="shared" si="82"/>
        <v>8521</v>
      </c>
      <c r="R707" s="5">
        <f t="shared" si="83"/>
        <v>1563</v>
      </c>
      <c r="S707" s="6">
        <f t="shared" si="84"/>
        <v>0.15499801666005553</v>
      </c>
    </row>
    <row r="708" spans="1:19" ht="15" customHeight="1" x14ac:dyDescent="0.2">
      <c r="A708" s="227" t="s">
        <v>415</v>
      </c>
      <c r="B708" s="37" t="s">
        <v>524</v>
      </c>
      <c r="C708" s="48" t="s">
        <v>234</v>
      </c>
      <c r="D708" s="189"/>
      <c r="E708" s="189"/>
      <c r="F708" s="189"/>
      <c r="G708" s="189"/>
      <c r="H708" s="42" t="str">
        <f t="shared" si="78"/>
        <v/>
      </c>
      <c r="I708" s="244">
        <v>7943</v>
      </c>
      <c r="J708" s="189">
        <v>7124</v>
      </c>
      <c r="K708" s="189">
        <v>7114</v>
      </c>
      <c r="L708" s="3">
        <f t="shared" si="79"/>
        <v>0.99859629421673213</v>
      </c>
      <c r="M708" s="189">
        <v>8</v>
      </c>
      <c r="N708" s="189">
        <v>811</v>
      </c>
      <c r="O708" s="51">
        <f t="shared" si="80"/>
        <v>0.10210248017121994</v>
      </c>
      <c r="P708" s="4">
        <f t="shared" si="81"/>
        <v>7943</v>
      </c>
      <c r="Q708" s="5">
        <f t="shared" si="82"/>
        <v>7132</v>
      </c>
      <c r="R708" s="5">
        <f t="shared" si="83"/>
        <v>811</v>
      </c>
      <c r="S708" s="6">
        <f t="shared" si="84"/>
        <v>0.10210248017121994</v>
      </c>
    </row>
    <row r="709" spans="1:19" ht="15" customHeight="1" x14ac:dyDescent="0.2">
      <c r="A709" s="227" t="s">
        <v>415</v>
      </c>
      <c r="B709" s="37" t="s">
        <v>235</v>
      </c>
      <c r="C709" s="48" t="s">
        <v>256</v>
      </c>
      <c r="D709" s="189"/>
      <c r="E709" s="189"/>
      <c r="F709" s="189"/>
      <c r="G709" s="189"/>
      <c r="H709" s="42" t="str">
        <f t="shared" si="78"/>
        <v/>
      </c>
      <c r="I709" s="244">
        <v>1013</v>
      </c>
      <c r="J709" s="189">
        <v>901</v>
      </c>
      <c r="K709" s="189">
        <v>111</v>
      </c>
      <c r="L709" s="3">
        <f t="shared" si="79"/>
        <v>0.12319644839067703</v>
      </c>
      <c r="M709" s="189">
        <v>1</v>
      </c>
      <c r="N709" s="189">
        <v>111</v>
      </c>
      <c r="O709" s="51">
        <f t="shared" si="80"/>
        <v>0.10957551826258638</v>
      </c>
      <c r="P709" s="4">
        <f t="shared" si="81"/>
        <v>1013</v>
      </c>
      <c r="Q709" s="5">
        <f t="shared" si="82"/>
        <v>902</v>
      </c>
      <c r="R709" s="5">
        <f t="shared" si="83"/>
        <v>111</v>
      </c>
      <c r="S709" s="6">
        <f t="shared" si="84"/>
        <v>0.10957551826258638</v>
      </c>
    </row>
    <row r="710" spans="1:19" ht="15" customHeight="1" x14ac:dyDescent="0.2">
      <c r="A710" s="227" t="s">
        <v>415</v>
      </c>
      <c r="B710" s="37" t="s">
        <v>236</v>
      </c>
      <c r="C710" s="48" t="s">
        <v>237</v>
      </c>
      <c r="D710" s="189"/>
      <c r="E710" s="189"/>
      <c r="F710" s="189"/>
      <c r="G710" s="189"/>
      <c r="H710" s="42" t="str">
        <f t="shared" ref="H710:H773" si="85">IF(D710&lt;&gt;0,G710/D710,"")</f>
        <v/>
      </c>
      <c r="I710" s="244">
        <v>1194</v>
      </c>
      <c r="J710" s="189">
        <v>1057</v>
      </c>
      <c r="K710" s="189">
        <v>1057</v>
      </c>
      <c r="L710" s="3">
        <f t="shared" si="79"/>
        <v>1</v>
      </c>
      <c r="M710" s="189">
        <v>8</v>
      </c>
      <c r="N710" s="189">
        <v>129</v>
      </c>
      <c r="O710" s="51">
        <f t="shared" si="80"/>
        <v>0.10804020100502512</v>
      </c>
      <c r="P710" s="4">
        <f t="shared" si="81"/>
        <v>1194</v>
      </c>
      <c r="Q710" s="5">
        <f t="shared" si="82"/>
        <v>1065</v>
      </c>
      <c r="R710" s="5">
        <f t="shared" si="83"/>
        <v>129</v>
      </c>
      <c r="S710" s="6">
        <f t="shared" si="84"/>
        <v>0.10804020100502512</v>
      </c>
    </row>
    <row r="711" spans="1:19" ht="15" customHeight="1" x14ac:dyDescent="0.2">
      <c r="A711" s="227" t="s">
        <v>442</v>
      </c>
      <c r="B711" s="37" t="s">
        <v>2</v>
      </c>
      <c r="C711" s="47" t="s">
        <v>579</v>
      </c>
      <c r="D711" s="189"/>
      <c r="E711" s="189"/>
      <c r="F711" s="189"/>
      <c r="G711" s="189"/>
      <c r="H711" s="42" t="str">
        <f t="shared" si="85"/>
        <v/>
      </c>
      <c r="I711" s="244">
        <v>2</v>
      </c>
      <c r="J711" s="189">
        <v>2</v>
      </c>
      <c r="K711" s="189">
        <v>0</v>
      </c>
      <c r="L711" s="3">
        <f t="shared" si="79"/>
        <v>0</v>
      </c>
      <c r="M711" s="189"/>
      <c r="N711" s="189">
        <v>0</v>
      </c>
      <c r="O711" s="51">
        <f t="shared" si="80"/>
        <v>0</v>
      </c>
      <c r="P711" s="4">
        <f t="shared" si="81"/>
        <v>2</v>
      </c>
      <c r="Q711" s="5">
        <f t="shared" si="82"/>
        <v>2</v>
      </c>
      <c r="R711" s="5" t="str">
        <f t="shared" si="83"/>
        <v/>
      </c>
      <c r="S711" s="6" t="str">
        <f t="shared" si="84"/>
        <v/>
      </c>
    </row>
    <row r="712" spans="1:19" ht="15" customHeight="1" x14ac:dyDescent="0.2">
      <c r="A712" s="227" t="s">
        <v>442</v>
      </c>
      <c r="B712" s="37" t="s">
        <v>2</v>
      </c>
      <c r="C712" s="47" t="s">
        <v>443</v>
      </c>
      <c r="D712" s="189"/>
      <c r="E712" s="189"/>
      <c r="F712" s="189"/>
      <c r="G712" s="189"/>
      <c r="H712" s="42" t="str">
        <f t="shared" si="85"/>
        <v/>
      </c>
      <c r="I712" s="244">
        <v>16</v>
      </c>
      <c r="J712" s="189">
        <v>8</v>
      </c>
      <c r="K712" s="189">
        <v>15</v>
      </c>
      <c r="L712" s="3">
        <f t="shared" si="79"/>
        <v>1.875</v>
      </c>
      <c r="M712" s="189">
        <v>7</v>
      </c>
      <c r="N712" s="189">
        <v>1</v>
      </c>
      <c r="O712" s="51">
        <f t="shared" si="80"/>
        <v>6.25E-2</v>
      </c>
      <c r="P712" s="4">
        <f t="shared" si="81"/>
        <v>16</v>
      </c>
      <c r="Q712" s="5">
        <f t="shared" si="82"/>
        <v>15</v>
      </c>
      <c r="R712" s="5">
        <f t="shared" si="83"/>
        <v>1</v>
      </c>
      <c r="S712" s="6">
        <f t="shared" si="84"/>
        <v>6.25E-2</v>
      </c>
    </row>
    <row r="713" spans="1:19" ht="15" customHeight="1" x14ac:dyDescent="0.2">
      <c r="A713" s="227" t="s">
        <v>442</v>
      </c>
      <c r="B713" s="37" t="s">
        <v>2</v>
      </c>
      <c r="C713" s="47" t="s">
        <v>3</v>
      </c>
      <c r="D713" s="189"/>
      <c r="E713" s="189"/>
      <c r="F713" s="189"/>
      <c r="G713" s="189"/>
      <c r="H713" s="42" t="str">
        <f t="shared" si="85"/>
        <v/>
      </c>
      <c r="I713" s="244">
        <v>244</v>
      </c>
      <c r="J713" s="189">
        <v>201</v>
      </c>
      <c r="K713" s="189">
        <v>123</v>
      </c>
      <c r="L713" s="3">
        <f t="shared" si="79"/>
        <v>0.61194029850746268</v>
      </c>
      <c r="M713" s="189">
        <v>3</v>
      </c>
      <c r="N713" s="189">
        <v>40</v>
      </c>
      <c r="O713" s="51">
        <f t="shared" si="80"/>
        <v>0.16393442622950818</v>
      </c>
      <c r="P713" s="4">
        <f t="shared" si="81"/>
        <v>244</v>
      </c>
      <c r="Q713" s="5">
        <f t="shared" si="82"/>
        <v>204</v>
      </c>
      <c r="R713" s="5">
        <f t="shared" si="83"/>
        <v>40</v>
      </c>
      <c r="S713" s="6">
        <f t="shared" si="84"/>
        <v>0.16393442622950818</v>
      </c>
    </row>
    <row r="714" spans="1:19" ht="15" customHeight="1" x14ac:dyDescent="0.2">
      <c r="A714" s="227" t="s">
        <v>442</v>
      </c>
      <c r="B714" s="37" t="s">
        <v>4</v>
      </c>
      <c r="C714" s="47" t="s">
        <v>5</v>
      </c>
      <c r="D714" s="189"/>
      <c r="E714" s="189"/>
      <c r="F714" s="189"/>
      <c r="G714" s="189"/>
      <c r="H714" s="42" t="str">
        <f t="shared" si="85"/>
        <v/>
      </c>
      <c r="I714" s="244">
        <v>2692</v>
      </c>
      <c r="J714" s="189">
        <v>1018</v>
      </c>
      <c r="K714" s="189">
        <v>161</v>
      </c>
      <c r="L714" s="3">
        <f t="shared" si="79"/>
        <v>0.15815324165029471</v>
      </c>
      <c r="M714" s="189"/>
      <c r="N714" s="189">
        <v>1674</v>
      </c>
      <c r="O714" s="51">
        <f t="shared" si="80"/>
        <v>0.62184249628528976</v>
      </c>
      <c r="P714" s="4">
        <f t="shared" si="81"/>
        <v>2692</v>
      </c>
      <c r="Q714" s="5">
        <f t="shared" si="82"/>
        <v>1018</v>
      </c>
      <c r="R714" s="5">
        <f t="shared" si="83"/>
        <v>1674</v>
      </c>
      <c r="S714" s="6">
        <f t="shared" si="84"/>
        <v>0.62184249628528976</v>
      </c>
    </row>
    <row r="715" spans="1:19" ht="15" customHeight="1" x14ac:dyDescent="0.2">
      <c r="A715" s="227" t="s">
        <v>442</v>
      </c>
      <c r="B715" s="37" t="s">
        <v>8</v>
      </c>
      <c r="C715" s="47" t="s">
        <v>9</v>
      </c>
      <c r="D715" s="189"/>
      <c r="E715" s="189"/>
      <c r="F715" s="189"/>
      <c r="G715" s="189"/>
      <c r="H715" s="42" t="str">
        <f t="shared" si="85"/>
        <v/>
      </c>
      <c r="I715" s="244">
        <v>21</v>
      </c>
      <c r="J715" s="189">
        <v>18</v>
      </c>
      <c r="K715" s="189">
        <v>9</v>
      </c>
      <c r="L715" s="3">
        <f t="shared" si="79"/>
        <v>0.5</v>
      </c>
      <c r="M715" s="189">
        <v>1</v>
      </c>
      <c r="N715" s="189">
        <v>2</v>
      </c>
      <c r="O715" s="51">
        <f t="shared" si="80"/>
        <v>9.5238095238095233E-2</v>
      </c>
      <c r="P715" s="4">
        <f t="shared" si="81"/>
        <v>21</v>
      </c>
      <c r="Q715" s="5">
        <f t="shared" si="82"/>
        <v>19</v>
      </c>
      <c r="R715" s="5">
        <f t="shared" si="83"/>
        <v>2</v>
      </c>
      <c r="S715" s="6">
        <f t="shared" si="84"/>
        <v>9.5238095238095233E-2</v>
      </c>
    </row>
    <row r="716" spans="1:19" ht="15" customHeight="1" x14ac:dyDescent="0.2">
      <c r="A716" s="227" t="s">
        <v>442</v>
      </c>
      <c r="B716" s="37" t="s">
        <v>316</v>
      </c>
      <c r="C716" s="47" t="s">
        <v>317</v>
      </c>
      <c r="D716" s="189"/>
      <c r="E716" s="189"/>
      <c r="F716" s="189"/>
      <c r="G716" s="189"/>
      <c r="H716" s="42" t="str">
        <f t="shared" si="85"/>
        <v/>
      </c>
      <c r="I716" s="244">
        <v>13535</v>
      </c>
      <c r="J716" s="189">
        <v>11978</v>
      </c>
      <c r="K716" s="189">
        <v>2882</v>
      </c>
      <c r="L716" s="3">
        <f t="shared" si="79"/>
        <v>0.24060778093170812</v>
      </c>
      <c r="M716" s="189">
        <v>7</v>
      </c>
      <c r="N716" s="189">
        <v>1550</v>
      </c>
      <c r="O716" s="51">
        <f t="shared" si="80"/>
        <v>0.11451791651274473</v>
      </c>
      <c r="P716" s="4">
        <f t="shared" si="81"/>
        <v>13535</v>
      </c>
      <c r="Q716" s="5">
        <f t="shared" si="82"/>
        <v>11985</v>
      </c>
      <c r="R716" s="5">
        <f t="shared" si="83"/>
        <v>1550</v>
      </c>
      <c r="S716" s="6">
        <f t="shared" si="84"/>
        <v>0.11451791651274473</v>
      </c>
    </row>
    <row r="717" spans="1:19" ht="15" customHeight="1" x14ac:dyDescent="0.2">
      <c r="A717" s="227" t="s">
        <v>442</v>
      </c>
      <c r="B717" s="37" t="s">
        <v>10</v>
      </c>
      <c r="C717" s="47" t="s">
        <v>428</v>
      </c>
      <c r="D717" s="189"/>
      <c r="E717" s="189"/>
      <c r="F717" s="189"/>
      <c r="G717" s="189"/>
      <c r="H717" s="42" t="str">
        <f t="shared" si="85"/>
        <v/>
      </c>
      <c r="I717" s="244">
        <v>188</v>
      </c>
      <c r="J717" s="189">
        <v>187</v>
      </c>
      <c r="K717" s="189">
        <v>18</v>
      </c>
      <c r="L717" s="3">
        <f t="shared" si="79"/>
        <v>9.6256684491978606E-2</v>
      </c>
      <c r="M717" s="189"/>
      <c r="N717" s="189">
        <v>1</v>
      </c>
      <c r="O717" s="51">
        <f t="shared" si="80"/>
        <v>5.3191489361702126E-3</v>
      </c>
      <c r="P717" s="4">
        <f t="shared" si="81"/>
        <v>188</v>
      </c>
      <c r="Q717" s="5">
        <f t="shared" si="82"/>
        <v>187</v>
      </c>
      <c r="R717" s="5">
        <f t="shared" si="83"/>
        <v>1</v>
      </c>
      <c r="S717" s="6">
        <f t="shared" si="84"/>
        <v>5.3191489361702126E-3</v>
      </c>
    </row>
    <row r="718" spans="1:19" ht="15" customHeight="1" x14ac:dyDescent="0.2">
      <c r="A718" s="227" t="s">
        <v>442</v>
      </c>
      <c r="B718" s="37" t="s">
        <v>10</v>
      </c>
      <c r="C718" s="47" t="s">
        <v>11</v>
      </c>
      <c r="D718" s="189"/>
      <c r="E718" s="189"/>
      <c r="F718" s="189"/>
      <c r="G718" s="189"/>
      <c r="H718" s="42" t="str">
        <f t="shared" si="85"/>
        <v/>
      </c>
      <c r="I718" s="244">
        <v>50</v>
      </c>
      <c r="J718" s="189">
        <v>48</v>
      </c>
      <c r="K718" s="189">
        <v>39</v>
      </c>
      <c r="L718" s="3">
        <f t="shared" si="79"/>
        <v>0.8125</v>
      </c>
      <c r="M718" s="189"/>
      <c r="N718" s="189">
        <v>2</v>
      </c>
      <c r="O718" s="51">
        <f t="shared" si="80"/>
        <v>0.04</v>
      </c>
      <c r="P718" s="4">
        <f t="shared" si="81"/>
        <v>50</v>
      </c>
      <c r="Q718" s="5">
        <f t="shared" si="82"/>
        <v>48</v>
      </c>
      <c r="R718" s="5">
        <f t="shared" si="83"/>
        <v>2</v>
      </c>
      <c r="S718" s="6">
        <f t="shared" si="84"/>
        <v>0.04</v>
      </c>
    </row>
    <row r="719" spans="1:19" ht="15" customHeight="1" x14ac:dyDescent="0.2">
      <c r="A719" s="227" t="s">
        <v>442</v>
      </c>
      <c r="B719" s="37" t="s">
        <v>10</v>
      </c>
      <c r="C719" s="47" t="s">
        <v>263</v>
      </c>
      <c r="D719" s="189"/>
      <c r="E719" s="189"/>
      <c r="F719" s="189"/>
      <c r="G719" s="189"/>
      <c r="H719" s="42" t="str">
        <f t="shared" si="85"/>
        <v/>
      </c>
      <c r="I719" s="244">
        <v>858</v>
      </c>
      <c r="J719" s="189">
        <v>858</v>
      </c>
      <c r="K719" s="189">
        <v>73</v>
      </c>
      <c r="L719" s="3">
        <f t="shared" si="79"/>
        <v>8.5081585081585087E-2</v>
      </c>
      <c r="M719" s="189"/>
      <c r="N719" s="189">
        <v>0</v>
      </c>
      <c r="O719" s="51">
        <f t="shared" si="80"/>
        <v>0</v>
      </c>
      <c r="P719" s="4">
        <f t="shared" si="81"/>
        <v>858</v>
      </c>
      <c r="Q719" s="5">
        <f t="shared" si="82"/>
        <v>858</v>
      </c>
      <c r="R719" s="5" t="str">
        <f t="shared" si="83"/>
        <v/>
      </c>
      <c r="S719" s="6" t="str">
        <f t="shared" si="84"/>
        <v/>
      </c>
    </row>
    <row r="720" spans="1:19" ht="15" customHeight="1" x14ac:dyDescent="0.2">
      <c r="A720" s="227" t="s">
        <v>442</v>
      </c>
      <c r="B720" s="37" t="s">
        <v>10</v>
      </c>
      <c r="C720" s="47" t="s">
        <v>430</v>
      </c>
      <c r="D720" s="189"/>
      <c r="E720" s="189"/>
      <c r="F720" s="189"/>
      <c r="G720" s="189"/>
      <c r="H720" s="42" t="str">
        <f t="shared" si="85"/>
        <v/>
      </c>
      <c r="I720" s="244">
        <v>351</v>
      </c>
      <c r="J720" s="189">
        <v>351</v>
      </c>
      <c r="K720" s="189">
        <v>75</v>
      </c>
      <c r="L720" s="3">
        <f t="shared" si="79"/>
        <v>0.21367521367521367</v>
      </c>
      <c r="M720" s="189"/>
      <c r="N720" s="189">
        <v>0</v>
      </c>
      <c r="O720" s="51">
        <f t="shared" si="80"/>
        <v>0</v>
      </c>
      <c r="P720" s="4">
        <f t="shared" si="81"/>
        <v>351</v>
      </c>
      <c r="Q720" s="5">
        <f t="shared" si="82"/>
        <v>351</v>
      </c>
      <c r="R720" s="5" t="str">
        <f t="shared" si="83"/>
        <v/>
      </c>
      <c r="S720" s="6" t="str">
        <f t="shared" si="84"/>
        <v/>
      </c>
    </row>
    <row r="721" spans="1:19" ht="15" customHeight="1" x14ac:dyDescent="0.2">
      <c r="A721" s="227" t="s">
        <v>442</v>
      </c>
      <c r="B721" s="37" t="s">
        <v>10</v>
      </c>
      <c r="C721" s="47" t="s">
        <v>12</v>
      </c>
      <c r="D721" s="189"/>
      <c r="E721" s="189"/>
      <c r="F721" s="189"/>
      <c r="G721" s="189"/>
      <c r="H721" s="42" t="str">
        <f t="shared" si="85"/>
        <v/>
      </c>
      <c r="I721" s="244">
        <v>527</v>
      </c>
      <c r="J721" s="189">
        <v>523</v>
      </c>
      <c r="K721" s="189">
        <v>325</v>
      </c>
      <c r="L721" s="3">
        <f t="shared" si="79"/>
        <v>0.62141491395793502</v>
      </c>
      <c r="M721" s="189"/>
      <c r="N721" s="189">
        <v>4</v>
      </c>
      <c r="O721" s="51">
        <f t="shared" si="80"/>
        <v>7.5901328273244783E-3</v>
      </c>
      <c r="P721" s="4">
        <f t="shared" si="81"/>
        <v>527</v>
      </c>
      <c r="Q721" s="5">
        <f t="shared" si="82"/>
        <v>523</v>
      </c>
      <c r="R721" s="5">
        <f t="shared" si="83"/>
        <v>4</v>
      </c>
      <c r="S721" s="6">
        <f t="shared" si="84"/>
        <v>7.5901328273244783E-3</v>
      </c>
    </row>
    <row r="722" spans="1:19" ht="15" customHeight="1" x14ac:dyDescent="0.2">
      <c r="A722" s="227" t="s">
        <v>442</v>
      </c>
      <c r="B722" s="37" t="s">
        <v>15</v>
      </c>
      <c r="C722" s="47" t="s">
        <v>16</v>
      </c>
      <c r="D722" s="189"/>
      <c r="E722" s="189"/>
      <c r="F722" s="189"/>
      <c r="G722" s="189"/>
      <c r="H722" s="42" t="str">
        <f t="shared" si="85"/>
        <v/>
      </c>
      <c r="I722" s="244">
        <v>970</v>
      </c>
      <c r="J722" s="189">
        <v>753</v>
      </c>
      <c r="K722" s="189">
        <v>184</v>
      </c>
      <c r="L722" s="3">
        <f t="shared" si="79"/>
        <v>0.24435590969455512</v>
      </c>
      <c r="M722" s="189">
        <v>1</v>
      </c>
      <c r="N722" s="189">
        <v>216</v>
      </c>
      <c r="O722" s="51">
        <f t="shared" si="80"/>
        <v>0.22268041237113403</v>
      </c>
      <c r="P722" s="4">
        <f t="shared" si="81"/>
        <v>970</v>
      </c>
      <c r="Q722" s="5">
        <f t="shared" si="82"/>
        <v>754</v>
      </c>
      <c r="R722" s="5">
        <f t="shared" si="83"/>
        <v>216</v>
      </c>
      <c r="S722" s="6">
        <f t="shared" si="84"/>
        <v>0.22268041237113403</v>
      </c>
    </row>
    <row r="723" spans="1:19" ht="15" customHeight="1" x14ac:dyDescent="0.2">
      <c r="A723" s="227" t="s">
        <v>442</v>
      </c>
      <c r="B723" s="37" t="s">
        <v>21</v>
      </c>
      <c r="C723" s="47" t="s">
        <v>22</v>
      </c>
      <c r="D723" s="189"/>
      <c r="E723" s="189"/>
      <c r="F723" s="189"/>
      <c r="G723" s="189"/>
      <c r="H723" s="42" t="str">
        <f t="shared" si="85"/>
        <v/>
      </c>
      <c r="I723" s="244">
        <v>3</v>
      </c>
      <c r="J723" s="189">
        <v>3</v>
      </c>
      <c r="K723" s="189">
        <v>3</v>
      </c>
      <c r="L723" s="3">
        <f t="shared" si="79"/>
        <v>1</v>
      </c>
      <c r="M723" s="189"/>
      <c r="N723" s="189">
        <v>0</v>
      </c>
      <c r="O723" s="51">
        <f t="shared" si="80"/>
        <v>0</v>
      </c>
      <c r="P723" s="4">
        <f t="shared" si="81"/>
        <v>3</v>
      </c>
      <c r="Q723" s="5">
        <f t="shared" si="82"/>
        <v>3</v>
      </c>
      <c r="R723" s="5" t="str">
        <f t="shared" si="83"/>
        <v/>
      </c>
      <c r="S723" s="6" t="str">
        <f t="shared" si="84"/>
        <v/>
      </c>
    </row>
    <row r="724" spans="1:19" ht="26.25" customHeight="1" x14ac:dyDescent="0.2">
      <c r="A724" s="227" t="s">
        <v>442</v>
      </c>
      <c r="B724" s="37" t="s">
        <v>26</v>
      </c>
      <c r="C724" s="47" t="s">
        <v>27</v>
      </c>
      <c r="D724" s="189"/>
      <c r="E724" s="189"/>
      <c r="F724" s="189"/>
      <c r="G724" s="189"/>
      <c r="H724" s="42" t="str">
        <f t="shared" si="85"/>
        <v/>
      </c>
      <c r="I724" s="244">
        <v>58</v>
      </c>
      <c r="J724" s="189">
        <v>36</v>
      </c>
      <c r="K724" s="189">
        <v>9</v>
      </c>
      <c r="L724" s="3">
        <f t="shared" si="79"/>
        <v>0.25</v>
      </c>
      <c r="M724" s="189">
        <v>6</v>
      </c>
      <c r="N724" s="189">
        <v>16</v>
      </c>
      <c r="O724" s="51">
        <f t="shared" si="80"/>
        <v>0.27586206896551724</v>
      </c>
      <c r="P724" s="4">
        <f t="shared" si="81"/>
        <v>58</v>
      </c>
      <c r="Q724" s="5">
        <f t="shared" si="82"/>
        <v>42</v>
      </c>
      <c r="R724" s="5">
        <f t="shared" si="83"/>
        <v>16</v>
      </c>
      <c r="S724" s="6">
        <f t="shared" si="84"/>
        <v>0.27586206896551724</v>
      </c>
    </row>
    <row r="725" spans="1:19" ht="15" customHeight="1" x14ac:dyDescent="0.2">
      <c r="A725" s="227" t="s">
        <v>442</v>
      </c>
      <c r="B725" s="37" t="s">
        <v>28</v>
      </c>
      <c r="C725" s="47" t="s">
        <v>29</v>
      </c>
      <c r="D725" s="189"/>
      <c r="E725" s="189"/>
      <c r="F725" s="189"/>
      <c r="G725" s="189"/>
      <c r="H725" s="42" t="str">
        <f t="shared" si="85"/>
        <v/>
      </c>
      <c r="I725" s="244">
        <v>7</v>
      </c>
      <c r="J725" s="189">
        <v>7</v>
      </c>
      <c r="K725" s="189">
        <v>6</v>
      </c>
      <c r="L725" s="3">
        <f t="shared" si="79"/>
        <v>0.8571428571428571</v>
      </c>
      <c r="M725" s="189"/>
      <c r="N725" s="189">
        <v>0</v>
      </c>
      <c r="O725" s="51">
        <f t="shared" si="80"/>
        <v>0</v>
      </c>
      <c r="P725" s="4">
        <f t="shared" si="81"/>
        <v>7</v>
      </c>
      <c r="Q725" s="5">
        <f t="shared" si="82"/>
        <v>7</v>
      </c>
      <c r="R725" s="5" t="str">
        <f t="shared" si="83"/>
        <v/>
      </c>
      <c r="S725" s="6" t="str">
        <f t="shared" si="84"/>
        <v/>
      </c>
    </row>
    <row r="726" spans="1:19" ht="15" customHeight="1" x14ac:dyDescent="0.2">
      <c r="A726" s="227" t="s">
        <v>442</v>
      </c>
      <c r="B726" s="37" t="s">
        <v>28</v>
      </c>
      <c r="C726" s="47" t="s">
        <v>31</v>
      </c>
      <c r="D726" s="189"/>
      <c r="E726" s="189"/>
      <c r="F726" s="189"/>
      <c r="G726" s="189"/>
      <c r="H726" s="42" t="str">
        <f t="shared" si="85"/>
        <v/>
      </c>
      <c r="I726" s="244">
        <v>16</v>
      </c>
      <c r="J726" s="189">
        <v>13</v>
      </c>
      <c r="K726" s="189">
        <v>10</v>
      </c>
      <c r="L726" s="3">
        <f t="shared" si="79"/>
        <v>0.76923076923076927</v>
      </c>
      <c r="M726" s="189"/>
      <c r="N726" s="189">
        <v>3</v>
      </c>
      <c r="O726" s="51">
        <f t="shared" si="80"/>
        <v>0.1875</v>
      </c>
      <c r="P726" s="4">
        <f t="shared" si="81"/>
        <v>16</v>
      </c>
      <c r="Q726" s="5">
        <f t="shared" si="82"/>
        <v>13</v>
      </c>
      <c r="R726" s="5">
        <f t="shared" si="83"/>
        <v>3</v>
      </c>
      <c r="S726" s="6">
        <f t="shared" si="84"/>
        <v>0.1875</v>
      </c>
    </row>
    <row r="727" spans="1:19" ht="15" customHeight="1" x14ac:dyDescent="0.2">
      <c r="A727" s="227" t="s">
        <v>442</v>
      </c>
      <c r="B727" s="37" t="s">
        <v>32</v>
      </c>
      <c r="C727" s="47" t="s">
        <v>33</v>
      </c>
      <c r="D727" s="189"/>
      <c r="E727" s="189"/>
      <c r="F727" s="189"/>
      <c r="G727" s="189"/>
      <c r="H727" s="42" t="str">
        <f t="shared" si="85"/>
        <v/>
      </c>
      <c r="I727" s="244">
        <v>1103</v>
      </c>
      <c r="J727" s="189">
        <v>1045</v>
      </c>
      <c r="K727" s="189">
        <v>907</v>
      </c>
      <c r="L727" s="3">
        <f t="shared" si="79"/>
        <v>0.86794258373205746</v>
      </c>
      <c r="M727" s="189">
        <v>26</v>
      </c>
      <c r="N727" s="189">
        <v>32</v>
      </c>
      <c r="O727" s="51">
        <f t="shared" si="80"/>
        <v>2.9011786038077969E-2</v>
      </c>
      <c r="P727" s="4">
        <f t="shared" si="81"/>
        <v>1103</v>
      </c>
      <c r="Q727" s="5">
        <f t="shared" si="82"/>
        <v>1071</v>
      </c>
      <c r="R727" s="5">
        <f t="shared" si="83"/>
        <v>32</v>
      </c>
      <c r="S727" s="6">
        <f t="shared" si="84"/>
        <v>2.9011786038077969E-2</v>
      </c>
    </row>
    <row r="728" spans="1:19" ht="15" customHeight="1" x14ac:dyDescent="0.2">
      <c r="A728" s="227" t="s">
        <v>442</v>
      </c>
      <c r="B728" s="37" t="s">
        <v>35</v>
      </c>
      <c r="C728" s="47" t="s">
        <v>269</v>
      </c>
      <c r="D728" s="189"/>
      <c r="E728" s="189"/>
      <c r="F728" s="189"/>
      <c r="G728" s="189"/>
      <c r="H728" s="42" t="str">
        <f t="shared" si="85"/>
        <v/>
      </c>
      <c r="I728" s="244">
        <v>240</v>
      </c>
      <c r="J728" s="189">
        <v>226</v>
      </c>
      <c r="K728" s="189">
        <v>187</v>
      </c>
      <c r="L728" s="3">
        <f t="shared" si="79"/>
        <v>0.82743362831858402</v>
      </c>
      <c r="M728" s="189"/>
      <c r="N728" s="189">
        <v>14</v>
      </c>
      <c r="O728" s="51">
        <f t="shared" si="80"/>
        <v>5.8333333333333334E-2</v>
      </c>
      <c r="P728" s="4">
        <f t="shared" si="81"/>
        <v>240</v>
      </c>
      <c r="Q728" s="5">
        <f t="shared" si="82"/>
        <v>226</v>
      </c>
      <c r="R728" s="5">
        <f t="shared" si="83"/>
        <v>14</v>
      </c>
      <c r="S728" s="6">
        <f t="shared" si="84"/>
        <v>5.8333333333333334E-2</v>
      </c>
    </row>
    <row r="729" spans="1:19" ht="15" customHeight="1" x14ac:dyDescent="0.2">
      <c r="A729" s="227" t="s">
        <v>442</v>
      </c>
      <c r="B729" s="37" t="s">
        <v>35</v>
      </c>
      <c r="C729" s="47" t="s">
        <v>36</v>
      </c>
      <c r="D729" s="189"/>
      <c r="E729" s="189"/>
      <c r="F729" s="189"/>
      <c r="G729" s="189"/>
      <c r="H729" s="42" t="str">
        <f t="shared" si="85"/>
        <v/>
      </c>
      <c r="I729" s="244">
        <v>62</v>
      </c>
      <c r="J729" s="189">
        <v>62</v>
      </c>
      <c r="K729" s="189">
        <v>42</v>
      </c>
      <c r="L729" s="3">
        <f t="shared" si="79"/>
        <v>0.67741935483870963</v>
      </c>
      <c r="M729" s="189"/>
      <c r="N729" s="189">
        <v>0</v>
      </c>
      <c r="O729" s="51">
        <f t="shared" si="80"/>
        <v>0</v>
      </c>
      <c r="P729" s="4">
        <f t="shared" si="81"/>
        <v>62</v>
      </c>
      <c r="Q729" s="5">
        <f t="shared" si="82"/>
        <v>62</v>
      </c>
      <c r="R729" s="5" t="str">
        <f t="shared" si="83"/>
        <v/>
      </c>
      <c r="S729" s="6" t="str">
        <f t="shared" si="84"/>
        <v/>
      </c>
    </row>
    <row r="730" spans="1:19" ht="15" customHeight="1" x14ac:dyDescent="0.2">
      <c r="A730" s="227" t="s">
        <v>442</v>
      </c>
      <c r="B730" s="37" t="s">
        <v>35</v>
      </c>
      <c r="C730" s="47" t="s">
        <v>37</v>
      </c>
      <c r="D730" s="189"/>
      <c r="E730" s="189"/>
      <c r="F730" s="189"/>
      <c r="G730" s="189"/>
      <c r="H730" s="42" t="str">
        <f t="shared" si="85"/>
        <v/>
      </c>
      <c r="I730" s="244">
        <v>628</v>
      </c>
      <c r="J730" s="189">
        <v>603</v>
      </c>
      <c r="K730" s="189">
        <v>263</v>
      </c>
      <c r="L730" s="3">
        <f t="shared" si="79"/>
        <v>0.4361525704809287</v>
      </c>
      <c r="M730" s="189">
        <v>1</v>
      </c>
      <c r="N730" s="189">
        <v>24</v>
      </c>
      <c r="O730" s="51">
        <f t="shared" si="80"/>
        <v>3.8216560509554139E-2</v>
      </c>
      <c r="P730" s="4">
        <f t="shared" si="81"/>
        <v>628</v>
      </c>
      <c r="Q730" s="5">
        <f t="shared" si="82"/>
        <v>604</v>
      </c>
      <c r="R730" s="5">
        <f t="shared" si="83"/>
        <v>24</v>
      </c>
      <c r="S730" s="6">
        <f t="shared" si="84"/>
        <v>3.8216560509554139E-2</v>
      </c>
    </row>
    <row r="731" spans="1:19" ht="15" customHeight="1" x14ac:dyDescent="0.2">
      <c r="A731" s="227" t="s">
        <v>442</v>
      </c>
      <c r="B731" s="37" t="s">
        <v>35</v>
      </c>
      <c r="C731" s="47" t="s">
        <v>38</v>
      </c>
      <c r="D731" s="189"/>
      <c r="E731" s="189"/>
      <c r="F731" s="189"/>
      <c r="G731" s="189"/>
      <c r="H731" s="42" t="str">
        <f t="shared" si="85"/>
        <v/>
      </c>
      <c r="I731" s="244">
        <v>163</v>
      </c>
      <c r="J731" s="189">
        <v>160</v>
      </c>
      <c r="K731" s="189">
        <v>30</v>
      </c>
      <c r="L731" s="3">
        <f t="shared" si="79"/>
        <v>0.1875</v>
      </c>
      <c r="M731" s="189"/>
      <c r="N731" s="189">
        <v>3</v>
      </c>
      <c r="O731" s="51">
        <f t="shared" si="80"/>
        <v>1.8404907975460124E-2</v>
      </c>
      <c r="P731" s="4">
        <f t="shared" si="81"/>
        <v>163</v>
      </c>
      <c r="Q731" s="5">
        <f t="shared" si="82"/>
        <v>160</v>
      </c>
      <c r="R731" s="5">
        <f t="shared" si="83"/>
        <v>3</v>
      </c>
      <c r="S731" s="6">
        <f t="shared" si="84"/>
        <v>1.8404907975460124E-2</v>
      </c>
    </row>
    <row r="732" spans="1:19" ht="26.25" customHeight="1" x14ac:dyDescent="0.2">
      <c r="A732" s="227" t="s">
        <v>442</v>
      </c>
      <c r="B732" s="37" t="s">
        <v>40</v>
      </c>
      <c r="C732" s="47" t="s">
        <v>41</v>
      </c>
      <c r="D732" s="189"/>
      <c r="E732" s="189"/>
      <c r="F732" s="189"/>
      <c r="G732" s="189"/>
      <c r="H732" s="42" t="str">
        <f t="shared" si="85"/>
        <v/>
      </c>
      <c r="I732" s="244">
        <v>20</v>
      </c>
      <c r="J732" s="189">
        <v>20</v>
      </c>
      <c r="K732" s="189">
        <v>10</v>
      </c>
      <c r="L732" s="3">
        <f t="shared" si="79"/>
        <v>0.5</v>
      </c>
      <c r="M732" s="189"/>
      <c r="N732" s="189">
        <v>0</v>
      </c>
      <c r="O732" s="51">
        <f t="shared" si="80"/>
        <v>0</v>
      </c>
      <c r="P732" s="4">
        <f t="shared" si="81"/>
        <v>20</v>
      </c>
      <c r="Q732" s="5">
        <f t="shared" si="82"/>
        <v>20</v>
      </c>
      <c r="R732" s="5" t="str">
        <f t="shared" si="83"/>
        <v/>
      </c>
      <c r="S732" s="6" t="str">
        <f t="shared" si="84"/>
        <v/>
      </c>
    </row>
    <row r="733" spans="1:19" ht="15" customHeight="1" x14ac:dyDescent="0.2">
      <c r="A733" s="227" t="s">
        <v>442</v>
      </c>
      <c r="B733" s="37" t="s">
        <v>42</v>
      </c>
      <c r="C733" s="47" t="s">
        <v>43</v>
      </c>
      <c r="D733" s="189"/>
      <c r="E733" s="189"/>
      <c r="F733" s="189"/>
      <c r="G733" s="189"/>
      <c r="H733" s="42" t="str">
        <f t="shared" si="85"/>
        <v/>
      </c>
      <c r="I733" s="244">
        <v>38042</v>
      </c>
      <c r="J733" s="189">
        <v>34947</v>
      </c>
      <c r="K733" s="189">
        <v>1564</v>
      </c>
      <c r="L733" s="3">
        <f t="shared" si="79"/>
        <v>4.4753483846968263E-2</v>
      </c>
      <c r="M733" s="189">
        <v>2</v>
      </c>
      <c r="N733" s="189">
        <v>3093</v>
      </c>
      <c r="O733" s="51">
        <f t="shared" si="80"/>
        <v>8.1304873560801225E-2</v>
      </c>
      <c r="P733" s="4">
        <f t="shared" si="81"/>
        <v>38042</v>
      </c>
      <c r="Q733" s="5">
        <f t="shared" si="82"/>
        <v>34949</v>
      </c>
      <c r="R733" s="5">
        <f t="shared" si="83"/>
        <v>3093</v>
      </c>
      <c r="S733" s="6">
        <f t="shared" si="84"/>
        <v>8.1304873560801225E-2</v>
      </c>
    </row>
    <row r="734" spans="1:19" ht="26.25" customHeight="1" x14ac:dyDescent="0.2">
      <c r="A734" s="227" t="s">
        <v>442</v>
      </c>
      <c r="B734" s="37" t="s">
        <v>42</v>
      </c>
      <c r="C734" s="47" t="s">
        <v>45</v>
      </c>
      <c r="D734" s="189"/>
      <c r="E734" s="189"/>
      <c r="F734" s="189"/>
      <c r="G734" s="189"/>
      <c r="H734" s="42" t="str">
        <f t="shared" si="85"/>
        <v/>
      </c>
      <c r="I734" s="244">
        <v>20095</v>
      </c>
      <c r="J734" s="189">
        <v>19316</v>
      </c>
      <c r="K734" s="189">
        <v>2254</v>
      </c>
      <c r="L734" s="3">
        <f t="shared" si="79"/>
        <v>0.11669082625802443</v>
      </c>
      <c r="M734" s="189">
        <v>1</v>
      </c>
      <c r="N734" s="189">
        <v>778</v>
      </c>
      <c r="O734" s="51">
        <f t="shared" si="80"/>
        <v>3.871609853197313E-2</v>
      </c>
      <c r="P734" s="4">
        <f t="shared" si="81"/>
        <v>20095</v>
      </c>
      <c r="Q734" s="5">
        <f t="shared" si="82"/>
        <v>19317</v>
      </c>
      <c r="R734" s="5">
        <f t="shared" si="83"/>
        <v>778</v>
      </c>
      <c r="S734" s="6">
        <f t="shared" si="84"/>
        <v>3.871609853197313E-2</v>
      </c>
    </row>
    <row r="735" spans="1:19" ht="15" customHeight="1" x14ac:dyDescent="0.2">
      <c r="A735" s="227" t="s">
        <v>442</v>
      </c>
      <c r="B735" s="37" t="s">
        <v>42</v>
      </c>
      <c r="C735" s="47" t="s">
        <v>46</v>
      </c>
      <c r="D735" s="189"/>
      <c r="E735" s="189"/>
      <c r="F735" s="189"/>
      <c r="G735" s="189"/>
      <c r="H735" s="42" t="str">
        <f t="shared" si="85"/>
        <v/>
      </c>
      <c r="I735" s="244">
        <v>42719</v>
      </c>
      <c r="J735" s="189">
        <v>41996</v>
      </c>
      <c r="K735" s="189">
        <v>3935</v>
      </c>
      <c r="L735" s="3">
        <f t="shared" si="79"/>
        <v>9.3699399942851702E-2</v>
      </c>
      <c r="M735" s="189"/>
      <c r="N735" s="189">
        <v>723</v>
      </c>
      <c r="O735" s="51">
        <f t="shared" si="80"/>
        <v>1.6924553477375405E-2</v>
      </c>
      <c r="P735" s="4">
        <f t="shared" si="81"/>
        <v>42719</v>
      </c>
      <c r="Q735" s="5">
        <f t="shared" si="82"/>
        <v>41996</v>
      </c>
      <c r="R735" s="5">
        <f t="shared" si="83"/>
        <v>723</v>
      </c>
      <c r="S735" s="6">
        <f t="shared" si="84"/>
        <v>1.6924553477375405E-2</v>
      </c>
    </row>
    <row r="736" spans="1:19" ht="39" customHeight="1" x14ac:dyDescent="0.2">
      <c r="A736" s="227" t="s">
        <v>442</v>
      </c>
      <c r="B736" s="37" t="s">
        <v>520</v>
      </c>
      <c r="C736" s="47" t="s">
        <v>49</v>
      </c>
      <c r="D736" s="189"/>
      <c r="E736" s="189"/>
      <c r="F736" s="189"/>
      <c r="G736" s="189"/>
      <c r="H736" s="42" t="str">
        <f t="shared" si="85"/>
        <v/>
      </c>
      <c r="I736" s="244">
        <v>750</v>
      </c>
      <c r="J736" s="189">
        <v>311</v>
      </c>
      <c r="K736" s="189">
        <v>87</v>
      </c>
      <c r="L736" s="3">
        <f t="shared" si="79"/>
        <v>0.27974276527331188</v>
      </c>
      <c r="M736" s="189">
        <v>5</v>
      </c>
      <c r="N736" s="189">
        <v>434</v>
      </c>
      <c r="O736" s="51">
        <f t="shared" si="80"/>
        <v>0.57866666666666666</v>
      </c>
      <c r="P736" s="4">
        <f t="shared" si="81"/>
        <v>750</v>
      </c>
      <c r="Q736" s="5">
        <f t="shared" si="82"/>
        <v>316</v>
      </c>
      <c r="R736" s="5">
        <f t="shared" si="83"/>
        <v>434</v>
      </c>
      <c r="S736" s="6">
        <f t="shared" si="84"/>
        <v>0.57866666666666666</v>
      </c>
    </row>
    <row r="737" spans="1:19" ht="15" customHeight="1" x14ac:dyDescent="0.2">
      <c r="A737" s="227" t="s">
        <v>442</v>
      </c>
      <c r="B737" s="37" t="s">
        <v>53</v>
      </c>
      <c r="C737" s="47" t="s">
        <v>54</v>
      </c>
      <c r="D737" s="189"/>
      <c r="E737" s="189"/>
      <c r="F737" s="189"/>
      <c r="G737" s="189"/>
      <c r="H737" s="42" t="str">
        <f t="shared" si="85"/>
        <v/>
      </c>
      <c r="I737" s="244">
        <v>16</v>
      </c>
      <c r="J737" s="189">
        <v>13</v>
      </c>
      <c r="K737" s="189">
        <v>14</v>
      </c>
      <c r="L737" s="3">
        <f t="shared" si="79"/>
        <v>1.0769230769230769</v>
      </c>
      <c r="M737" s="189">
        <v>3</v>
      </c>
      <c r="N737" s="189">
        <v>0</v>
      </c>
      <c r="O737" s="51">
        <f t="shared" si="80"/>
        <v>0</v>
      </c>
      <c r="P737" s="4">
        <f t="shared" si="81"/>
        <v>16</v>
      </c>
      <c r="Q737" s="5">
        <f t="shared" si="82"/>
        <v>16</v>
      </c>
      <c r="R737" s="5" t="str">
        <f t="shared" si="83"/>
        <v/>
      </c>
      <c r="S737" s="6" t="str">
        <f t="shared" si="84"/>
        <v/>
      </c>
    </row>
    <row r="738" spans="1:19" ht="15" customHeight="1" x14ac:dyDescent="0.2">
      <c r="A738" s="227" t="s">
        <v>442</v>
      </c>
      <c r="B738" s="37" t="s">
        <v>55</v>
      </c>
      <c r="C738" s="47" t="s">
        <v>56</v>
      </c>
      <c r="D738" s="189"/>
      <c r="E738" s="189"/>
      <c r="F738" s="189"/>
      <c r="G738" s="189"/>
      <c r="H738" s="42" t="str">
        <f t="shared" si="85"/>
        <v/>
      </c>
      <c r="I738" s="244">
        <v>257</v>
      </c>
      <c r="J738" s="189">
        <v>242</v>
      </c>
      <c r="K738" s="189">
        <v>133</v>
      </c>
      <c r="L738" s="3">
        <f t="shared" si="79"/>
        <v>0.54958677685950408</v>
      </c>
      <c r="M738" s="189"/>
      <c r="N738" s="189">
        <v>15</v>
      </c>
      <c r="O738" s="51">
        <f t="shared" si="80"/>
        <v>5.8365758754863814E-2</v>
      </c>
      <c r="P738" s="4">
        <f t="shared" si="81"/>
        <v>257</v>
      </c>
      <c r="Q738" s="5">
        <f t="shared" si="82"/>
        <v>242</v>
      </c>
      <c r="R738" s="5">
        <f t="shared" si="83"/>
        <v>15</v>
      </c>
      <c r="S738" s="6">
        <f t="shared" si="84"/>
        <v>5.8365758754863814E-2</v>
      </c>
    </row>
    <row r="739" spans="1:19" ht="15" customHeight="1" x14ac:dyDescent="0.2">
      <c r="A739" s="227" t="s">
        <v>442</v>
      </c>
      <c r="B739" s="37" t="s">
        <v>57</v>
      </c>
      <c r="C739" s="47" t="s">
        <v>58</v>
      </c>
      <c r="D739" s="189"/>
      <c r="E739" s="189"/>
      <c r="F739" s="189"/>
      <c r="G739" s="189"/>
      <c r="H739" s="42" t="str">
        <f t="shared" si="85"/>
        <v/>
      </c>
      <c r="I739" s="244">
        <v>1299</v>
      </c>
      <c r="J739" s="189">
        <v>1078</v>
      </c>
      <c r="K739" s="189">
        <v>484</v>
      </c>
      <c r="L739" s="3">
        <f t="shared" si="79"/>
        <v>0.44897959183673469</v>
      </c>
      <c r="M739" s="189">
        <v>19</v>
      </c>
      <c r="N739" s="189">
        <v>202</v>
      </c>
      <c r="O739" s="51">
        <f t="shared" si="80"/>
        <v>0.15550423402617397</v>
      </c>
      <c r="P739" s="4">
        <f t="shared" si="81"/>
        <v>1299</v>
      </c>
      <c r="Q739" s="5">
        <f t="shared" si="82"/>
        <v>1097</v>
      </c>
      <c r="R739" s="5">
        <f t="shared" si="83"/>
        <v>202</v>
      </c>
      <c r="S739" s="6">
        <f t="shared" si="84"/>
        <v>0.15550423402617397</v>
      </c>
    </row>
    <row r="740" spans="1:19" ht="15" customHeight="1" x14ac:dyDescent="0.2">
      <c r="A740" s="227" t="s">
        <v>442</v>
      </c>
      <c r="B740" s="37" t="s">
        <v>65</v>
      </c>
      <c r="C740" s="47" t="s">
        <v>275</v>
      </c>
      <c r="D740" s="189"/>
      <c r="E740" s="189"/>
      <c r="F740" s="189"/>
      <c r="G740" s="189"/>
      <c r="H740" s="42" t="str">
        <f t="shared" si="85"/>
        <v/>
      </c>
      <c r="I740" s="244">
        <v>3210</v>
      </c>
      <c r="J740" s="189">
        <v>2873</v>
      </c>
      <c r="K740" s="189">
        <v>1633</v>
      </c>
      <c r="L740" s="3">
        <f t="shared" si="79"/>
        <v>0.56839540549947787</v>
      </c>
      <c r="M740" s="189"/>
      <c r="N740" s="189">
        <v>337</v>
      </c>
      <c r="O740" s="51">
        <f t="shared" si="80"/>
        <v>0.10498442367601246</v>
      </c>
      <c r="P740" s="4">
        <f t="shared" si="81"/>
        <v>3210</v>
      </c>
      <c r="Q740" s="5">
        <f t="shared" si="82"/>
        <v>2873</v>
      </c>
      <c r="R740" s="5">
        <f t="shared" si="83"/>
        <v>337</v>
      </c>
      <c r="S740" s="6">
        <f t="shared" si="84"/>
        <v>0.10498442367601246</v>
      </c>
    </row>
    <row r="741" spans="1:19" ht="15" customHeight="1" x14ac:dyDescent="0.2">
      <c r="A741" s="227" t="s">
        <v>442</v>
      </c>
      <c r="B741" s="37" t="s">
        <v>65</v>
      </c>
      <c r="C741" s="47" t="s">
        <v>66</v>
      </c>
      <c r="D741" s="189"/>
      <c r="E741" s="189"/>
      <c r="F741" s="189"/>
      <c r="G741" s="189"/>
      <c r="H741" s="42" t="str">
        <f t="shared" si="85"/>
        <v/>
      </c>
      <c r="I741" s="244">
        <v>6606</v>
      </c>
      <c r="J741" s="189">
        <v>5443</v>
      </c>
      <c r="K741" s="189">
        <v>1502</v>
      </c>
      <c r="L741" s="3">
        <f t="shared" si="79"/>
        <v>0.27595076244717986</v>
      </c>
      <c r="M741" s="189">
        <v>106</v>
      </c>
      <c r="N741" s="189">
        <v>1057</v>
      </c>
      <c r="O741" s="51">
        <f t="shared" si="80"/>
        <v>0.16000605510142296</v>
      </c>
      <c r="P741" s="4">
        <f t="shared" si="81"/>
        <v>6606</v>
      </c>
      <c r="Q741" s="5">
        <f t="shared" si="82"/>
        <v>5549</v>
      </c>
      <c r="R741" s="5">
        <f t="shared" si="83"/>
        <v>1057</v>
      </c>
      <c r="S741" s="6">
        <f t="shared" si="84"/>
        <v>0.16000605510142296</v>
      </c>
    </row>
    <row r="742" spans="1:19" ht="15" customHeight="1" x14ac:dyDescent="0.2">
      <c r="A742" s="227" t="s">
        <v>442</v>
      </c>
      <c r="B742" s="37" t="s">
        <v>69</v>
      </c>
      <c r="C742" s="47" t="s">
        <v>70</v>
      </c>
      <c r="D742" s="189"/>
      <c r="E742" s="189"/>
      <c r="F742" s="189"/>
      <c r="G742" s="189"/>
      <c r="H742" s="42" t="str">
        <f t="shared" si="85"/>
        <v/>
      </c>
      <c r="I742" s="244">
        <v>377</v>
      </c>
      <c r="J742" s="189">
        <v>230</v>
      </c>
      <c r="K742" s="189">
        <v>50</v>
      </c>
      <c r="L742" s="3">
        <f t="shared" si="79"/>
        <v>0.21739130434782608</v>
      </c>
      <c r="M742" s="189">
        <v>21</v>
      </c>
      <c r="N742" s="189">
        <v>126</v>
      </c>
      <c r="O742" s="51">
        <f t="shared" si="80"/>
        <v>0.33421750663129973</v>
      </c>
      <c r="P742" s="4">
        <f t="shared" si="81"/>
        <v>377</v>
      </c>
      <c r="Q742" s="5">
        <f t="shared" si="82"/>
        <v>251</v>
      </c>
      <c r="R742" s="5">
        <f t="shared" si="83"/>
        <v>126</v>
      </c>
      <c r="S742" s="6">
        <f t="shared" si="84"/>
        <v>0.33421750663129973</v>
      </c>
    </row>
    <row r="743" spans="1:19" ht="26.25" customHeight="1" x14ac:dyDescent="0.2">
      <c r="A743" s="227" t="s">
        <v>442</v>
      </c>
      <c r="B743" s="37" t="s">
        <v>74</v>
      </c>
      <c r="C743" s="47" t="s">
        <v>249</v>
      </c>
      <c r="D743" s="189"/>
      <c r="E743" s="189"/>
      <c r="F743" s="189"/>
      <c r="G743" s="189"/>
      <c r="H743" s="42" t="str">
        <f t="shared" si="85"/>
        <v/>
      </c>
      <c r="I743" s="244">
        <v>12</v>
      </c>
      <c r="J743" s="189">
        <v>7</v>
      </c>
      <c r="K743" s="189">
        <v>3</v>
      </c>
      <c r="L743" s="3">
        <f t="shared" si="79"/>
        <v>0.42857142857142855</v>
      </c>
      <c r="M743" s="189">
        <v>5</v>
      </c>
      <c r="N743" s="189">
        <v>0</v>
      </c>
      <c r="O743" s="51">
        <f t="shared" si="80"/>
        <v>0</v>
      </c>
      <c r="P743" s="4">
        <f t="shared" si="81"/>
        <v>12</v>
      </c>
      <c r="Q743" s="5">
        <f t="shared" si="82"/>
        <v>12</v>
      </c>
      <c r="R743" s="5" t="str">
        <f t="shared" si="83"/>
        <v/>
      </c>
      <c r="S743" s="6" t="str">
        <f t="shared" si="84"/>
        <v/>
      </c>
    </row>
    <row r="744" spans="1:19" ht="26.25" customHeight="1" x14ac:dyDescent="0.2">
      <c r="A744" s="227" t="s">
        <v>442</v>
      </c>
      <c r="B744" s="37" t="s">
        <v>76</v>
      </c>
      <c r="C744" s="47" t="s">
        <v>77</v>
      </c>
      <c r="D744" s="189"/>
      <c r="E744" s="189"/>
      <c r="F744" s="189"/>
      <c r="G744" s="189"/>
      <c r="H744" s="42" t="str">
        <f t="shared" si="85"/>
        <v/>
      </c>
      <c r="I744" s="244">
        <v>69</v>
      </c>
      <c r="J744" s="189">
        <v>41</v>
      </c>
      <c r="K744" s="189">
        <v>17</v>
      </c>
      <c r="L744" s="3">
        <f t="shared" si="79"/>
        <v>0.41463414634146339</v>
      </c>
      <c r="M744" s="189">
        <v>3</v>
      </c>
      <c r="N744" s="189">
        <v>25</v>
      </c>
      <c r="O744" s="51">
        <f t="shared" si="80"/>
        <v>0.36231884057971014</v>
      </c>
      <c r="P744" s="4">
        <f t="shared" si="81"/>
        <v>69</v>
      </c>
      <c r="Q744" s="5">
        <f t="shared" si="82"/>
        <v>44</v>
      </c>
      <c r="R744" s="5">
        <f t="shared" si="83"/>
        <v>25</v>
      </c>
      <c r="S744" s="6">
        <f t="shared" si="84"/>
        <v>0.36231884057971014</v>
      </c>
    </row>
    <row r="745" spans="1:19" ht="15" customHeight="1" x14ac:dyDescent="0.2">
      <c r="A745" s="227" t="s">
        <v>442</v>
      </c>
      <c r="B745" s="37" t="s">
        <v>78</v>
      </c>
      <c r="C745" s="47" t="s">
        <v>419</v>
      </c>
      <c r="D745" s="189"/>
      <c r="E745" s="189"/>
      <c r="F745" s="189"/>
      <c r="G745" s="189"/>
      <c r="H745" s="42" t="str">
        <f t="shared" si="85"/>
        <v/>
      </c>
      <c r="I745" s="244">
        <v>2</v>
      </c>
      <c r="J745" s="189">
        <v>2</v>
      </c>
      <c r="K745" s="189">
        <v>0</v>
      </c>
      <c r="L745" s="3">
        <f t="shared" si="79"/>
        <v>0</v>
      </c>
      <c r="M745" s="189"/>
      <c r="N745" s="189">
        <v>0</v>
      </c>
      <c r="O745" s="51">
        <f t="shared" si="80"/>
        <v>0</v>
      </c>
      <c r="P745" s="4">
        <f t="shared" si="81"/>
        <v>2</v>
      </c>
      <c r="Q745" s="5">
        <f t="shared" si="82"/>
        <v>2</v>
      </c>
      <c r="R745" s="5" t="str">
        <f t="shared" si="83"/>
        <v/>
      </c>
      <c r="S745" s="6" t="str">
        <f t="shared" si="84"/>
        <v/>
      </c>
    </row>
    <row r="746" spans="1:19" ht="15" customHeight="1" x14ac:dyDescent="0.2">
      <c r="A746" s="227" t="s">
        <v>442</v>
      </c>
      <c r="B746" s="37" t="s">
        <v>89</v>
      </c>
      <c r="C746" s="47" t="s">
        <v>90</v>
      </c>
      <c r="D746" s="189"/>
      <c r="E746" s="189"/>
      <c r="F746" s="189"/>
      <c r="G746" s="189"/>
      <c r="H746" s="42" t="str">
        <f t="shared" si="85"/>
        <v/>
      </c>
      <c r="I746" s="244">
        <v>617</v>
      </c>
      <c r="J746" s="189">
        <v>615</v>
      </c>
      <c r="K746" s="189">
        <v>606</v>
      </c>
      <c r="L746" s="3">
        <f t="shared" si="79"/>
        <v>0.98536585365853657</v>
      </c>
      <c r="M746" s="189">
        <v>1</v>
      </c>
      <c r="N746" s="189">
        <v>1</v>
      </c>
      <c r="O746" s="51">
        <f t="shared" si="80"/>
        <v>1.6207455429497568E-3</v>
      </c>
      <c r="P746" s="4">
        <f t="shared" si="81"/>
        <v>617</v>
      </c>
      <c r="Q746" s="5">
        <f t="shared" si="82"/>
        <v>616</v>
      </c>
      <c r="R746" s="5">
        <f t="shared" si="83"/>
        <v>1</v>
      </c>
      <c r="S746" s="6">
        <f t="shared" si="84"/>
        <v>1.6207455429497568E-3</v>
      </c>
    </row>
    <row r="747" spans="1:19" ht="26.25" customHeight="1" x14ac:dyDescent="0.2">
      <c r="A747" s="227" t="s">
        <v>442</v>
      </c>
      <c r="B747" s="37" t="s">
        <v>93</v>
      </c>
      <c r="C747" s="47" t="s">
        <v>94</v>
      </c>
      <c r="D747" s="189"/>
      <c r="E747" s="189"/>
      <c r="F747" s="189"/>
      <c r="G747" s="189"/>
      <c r="H747" s="42" t="str">
        <f t="shared" si="85"/>
        <v/>
      </c>
      <c r="I747" s="244">
        <v>45341</v>
      </c>
      <c r="J747" s="189">
        <v>40112</v>
      </c>
      <c r="K747" s="189">
        <v>40107</v>
      </c>
      <c r="L747" s="3">
        <f t="shared" si="79"/>
        <v>0.99987534902273634</v>
      </c>
      <c r="M747" s="189">
        <v>12</v>
      </c>
      <c r="N747" s="189">
        <v>5217</v>
      </c>
      <c r="O747" s="51">
        <f t="shared" si="80"/>
        <v>0.11506142343574248</v>
      </c>
      <c r="P747" s="4">
        <f t="shared" si="81"/>
        <v>45341</v>
      </c>
      <c r="Q747" s="5">
        <f t="shared" si="82"/>
        <v>40124</v>
      </c>
      <c r="R747" s="5">
        <f t="shared" si="83"/>
        <v>5217</v>
      </c>
      <c r="S747" s="6">
        <f t="shared" si="84"/>
        <v>0.11506142343574248</v>
      </c>
    </row>
    <row r="748" spans="1:19" ht="26.25" customHeight="1" x14ac:dyDescent="0.2">
      <c r="A748" s="227" t="s">
        <v>442</v>
      </c>
      <c r="B748" s="37" t="s">
        <v>99</v>
      </c>
      <c r="C748" s="47" t="s">
        <v>100</v>
      </c>
      <c r="D748" s="189"/>
      <c r="E748" s="189"/>
      <c r="F748" s="189"/>
      <c r="G748" s="189"/>
      <c r="H748" s="42" t="str">
        <f t="shared" si="85"/>
        <v/>
      </c>
      <c r="I748" s="244">
        <v>4234</v>
      </c>
      <c r="J748" s="189">
        <v>4211</v>
      </c>
      <c r="K748" s="189">
        <v>2761</v>
      </c>
      <c r="L748" s="3">
        <f t="shared" si="79"/>
        <v>0.65566373782949416</v>
      </c>
      <c r="M748" s="189"/>
      <c r="N748" s="189">
        <v>23</v>
      </c>
      <c r="O748" s="51">
        <f t="shared" si="80"/>
        <v>5.43221539914974E-3</v>
      </c>
      <c r="P748" s="4">
        <f t="shared" si="81"/>
        <v>4234</v>
      </c>
      <c r="Q748" s="5">
        <f t="shared" si="82"/>
        <v>4211</v>
      </c>
      <c r="R748" s="5">
        <f t="shared" si="83"/>
        <v>23</v>
      </c>
      <c r="S748" s="6">
        <f t="shared" si="84"/>
        <v>5.43221539914974E-3</v>
      </c>
    </row>
    <row r="749" spans="1:19" ht="15" customHeight="1" x14ac:dyDescent="0.2">
      <c r="A749" s="227" t="s">
        <v>442</v>
      </c>
      <c r="B749" s="37" t="s">
        <v>517</v>
      </c>
      <c r="C749" s="47" t="s">
        <v>101</v>
      </c>
      <c r="D749" s="189"/>
      <c r="E749" s="189"/>
      <c r="F749" s="189"/>
      <c r="G749" s="189"/>
      <c r="H749" s="42" t="str">
        <f t="shared" si="85"/>
        <v/>
      </c>
      <c r="I749" s="244">
        <v>8113</v>
      </c>
      <c r="J749" s="189">
        <v>4032</v>
      </c>
      <c r="K749" s="189">
        <v>501</v>
      </c>
      <c r="L749" s="3">
        <f t="shared" si="79"/>
        <v>0.12425595238095238</v>
      </c>
      <c r="M749" s="189">
        <v>1</v>
      </c>
      <c r="N749" s="189">
        <v>4080</v>
      </c>
      <c r="O749" s="51">
        <f t="shared" si="80"/>
        <v>0.50289658572661156</v>
      </c>
      <c r="P749" s="4">
        <f t="shared" si="81"/>
        <v>8113</v>
      </c>
      <c r="Q749" s="5">
        <f t="shared" si="82"/>
        <v>4033</v>
      </c>
      <c r="R749" s="5">
        <f t="shared" si="83"/>
        <v>4080</v>
      </c>
      <c r="S749" s="6">
        <f t="shared" si="84"/>
        <v>0.50289658572661156</v>
      </c>
    </row>
    <row r="750" spans="1:19" ht="15" customHeight="1" x14ac:dyDescent="0.2">
      <c r="A750" s="227" t="s">
        <v>442</v>
      </c>
      <c r="B750" s="37" t="s">
        <v>102</v>
      </c>
      <c r="C750" s="47" t="s">
        <v>544</v>
      </c>
      <c r="D750" s="189"/>
      <c r="E750" s="189"/>
      <c r="F750" s="189"/>
      <c r="G750" s="189"/>
      <c r="H750" s="42" t="str">
        <f t="shared" si="85"/>
        <v/>
      </c>
      <c r="I750" s="244">
        <v>1455</v>
      </c>
      <c r="J750" s="189">
        <v>923</v>
      </c>
      <c r="K750" s="189">
        <v>286</v>
      </c>
      <c r="L750" s="3">
        <f t="shared" si="79"/>
        <v>0.30985915492957744</v>
      </c>
      <c r="M750" s="189">
        <v>69</v>
      </c>
      <c r="N750" s="189">
        <v>463</v>
      </c>
      <c r="O750" s="51">
        <f t="shared" si="80"/>
        <v>0.31821305841924397</v>
      </c>
      <c r="P750" s="4">
        <f t="shared" si="81"/>
        <v>1455</v>
      </c>
      <c r="Q750" s="5">
        <f t="shared" si="82"/>
        <v>992</v>
      </c>
      <c r="R750" s="5">
        <f t="shared" si="83"/>
        <v>463</v>
      </c>
      <c r="S750" s="6">
        <f t="shared" si="84"/>
        <v>0.31821305841924397</v>
      </c>
    </row>
    <row r="751" spans="1:19" ht="15" customHeight="1" x14ac:dyDescent="0.2">
      <c r="A751" s="227" t="s">
        <v>442</v>
      </c>
      <c r="B751" s="37" t="s">
        <v>104</v>
      </c>
      <c r="C751" s="47" t="s">
        <v>105</v>
      </c>
      <c r="D751" s="189"/>
      <c r="E751" s="189"/>
      <c r="F751" s="189"/>
      <c r="G751" s="189"/>
      <c r="H751" s="42" t="str">
        <f t="shared" si="85"/>
        <v/>
      </c>
      <c r="I751" s="244">
        <v>435</v>
      </c>
      <c r="J751" s="189">
        <v>432</v>
      </c>
      <c r="K751" s="189">
        <v>55</v>
      </c>
      <c r="L751" s="3">
        <f t="shared" si="79"/>
        <v>0.12731481481481483</v>
      </c>
      <c r="M751" s="189">
        <v>1</v>
      </c>
      <c r="N751" s="189">
        <v>2</v>
      </c>
      <c r="O751" s="51">
        <f t="shared" si="80"/>
        <v>4.5977011494252873E-3</v>
      </c>
      <c r="P751" s="4">
        <f t="shared" si="81"/>
        <v>435</v>
      </c>
      <c r="Q751" s="5">
        <f t="shared" si="82"/>
        <v>433</v>
      </c>
      <c r="R751" s="5">
        <f t="shared" si="83"/>
        <v>2</v>
      </c>
      <c r="S751" s="6">
        <f t="shared" si="84"/>
        <v>4.5977011494252873E-3</v>
      </c>
    </row>
    <row r="752" spans="1:19" ht="15" customHeight="1" x14ac:dyDescent="0.2">
      <c r="A752" s="227" t="s">
        <v>442</v>
      </c>
      <c r="B752" s="37" t="s">
        <v>106</v>
      </c>
      <c r="C752" s="47" t="s">
        <v>291</v>
      </c>
      <c r="D752" s="189"/>
      <c r="E752" s="189"/>
      <c r="F752" s="189"/>
      <c r="G752" s="189"/>
      <c r="H752" s="42" t="str">
        <f t="shared" si="85"/>
        <v/>
      </c>
      <c r="I752" s="244">
        <v>1968</v>
      </c>
      <c r="J752" s="189">
        <v>1752</v>
      </c>
      <c r="K752" s="189">
        <v>555</v>
      </c>
      <c r="L752" s="3">
        <f t="shared" si="79"/>
        <v>0.31678082191780821</v>
      </c>
      <c r="M752" s="189">
        <v>7</v>
      </c>
      <c r="N752" s="189">
        <v>209</v>
      </c>
      <c r="O752" s="51">
        <f t="shared" si="80"/>
        <v>0.10619918699186992</v>
      </c>
      <c r="P752" s="4">
        <f t="shared" si="81"/>
        <v>1968</v>
      </c>
      <c r="Q752" s="5">
        <f t="shared" si="82"/>
        <v>1759</v>
      </c>
      <c r="R752" s="5">
        <f t="shared" si="83"/>
        <v>209</v>
      </c>
      <c r="S752" s="6">
        <f t="shared" si="84"/>
        <v>0.10619918699186992</v>
      </c>
    </row>
    <row r="753" spans="1:19" ht="15" customHeight="1" x14ac:dyDescent="0.2">
      <c r="A753" s="227" t="s">
        <v>442</v>
      </c>
      <c r="B753" s="37" t="s">
        <v>106</v>
      </c>
      <c r="C753" s="47" t="s">
        <v>107</v>
      </c>
      <c r="D753" s="189"/>
      <c r="E753" s="189"/>
      <c r="F753" s="189"/>
      <c r="G753" s="189"/>
      <c r="H753" s="42" t="str">
        <f t="shared" si="85"/>
        <v/>
      </c>
      <c r="I753" s="244">
        <v>426</v>
      </c>
      <c r="J753" s="189">
        <v>422</v>
      </c>
      <c r="K753" s="189">
        <v>30</v>
      </c>
      <c r="L753" s="3">
        <f t="shared" si="79"/>
        <v>7.1090047393364927E-2</v>
      </c>
      <c r="M753" s="189">
        <v>1</v>
      </c>
      <c r="N753" s="189">
        <v>3</v>
      </c>
      <c r="O753" s="51">
        <f t="shared" si="80"/>
        <v>7.0422535211267607E-3</v>
      </c>
      <c r="P753" s="4">
        <f t="shared" si="81"/>
        <v>426</v>
      </c>
      <c r="Q753" s="5">
        <f t="shared" si="82"/>
        <v>423</v>
      </c>
      <c r="R753" s="5">
        <f t="shared" si="83"/>
        <v>3</v>
      </c>
      <c r="S753" s="6">
        <f t="shared" si="84"/>
        <v>7.0422535211267607E-3</v>
      </c>
    </row>
    <row r="754" spans="1:19" ht="15" customHeight="1" x14ac:dyDescent="0.2">
      <c r="A754" s="227" t="s">
        <v>442</v>
      </c>
      <c r="B754" s="37" t="s">
        <v>108</v>
      </c>
      <c r="C754" s="47" t="s">
        <v>292</v>
      </c>
      <c r="D754" s="189"/>
      <c r="E754" s="189"/>
      <c r="F754" s="189"/>
      <c r="G754" s="189"/>
      <c r="H754" s="42" t="str">
        <f t="shared" si="85"/>
        <v/>
      </c>
      <c r="I754" s="244">
        <v>50</v>
      </c>
      <c r="J754" s="189">
        <v>44</v>
      </c>
      <c r="K754" s="189">
        <v>13</v>
      </c>
      <c r="L754" s="3">
        <f t="shared" si="79"/>
        <v>0.29545454545454547</v>
      </c>
      <c r="M754" s="189"/>
      <c r="N754" s="189">
        <v>6</v>
      </c>
      <c r="O754" s="51">
        <f t="shared" si="80"/>
        <v>0.12</v>
      </c>
      <c r="P754" s="4">
        <f t="shared" si="81"/>
        <v>50</v>
      </c>
      <c r="Q754" s="5">
        <f t="shared" si="82"/>
        <v>44</v>
      </c>
      <c r="R754" s="5">
        <f t="shared" si="83"/>
        <v>6</v>
      </c>
      <c r="S754" s="6">
        <f t="shared" si="84"/>
        <v>0.12</v>
      </c>
    </row>
    <row r="755" spans="1:19" ht="15" customHeight="1" x14ac:dyDescent="0.2">
      <c r="A755" s="227" t="s">
        <v>442</v>
      </c>
      <c r="B755" s="37" t="s">
        <v>111</v>
      </c>
      <c r="C755" s="47" t="s">
        <v>112</v>
      </c>
      <c r="D755" s="189"/>
      <c r="E755" s="189"/>
      <c r="F755" s="189"/>
      <c r="G755" s="189"/>
      <c r="H755" s="42" t="str">
        <f t="shared" si="85"/>
        <v/>
      </c>
      <c r="I755" s="244">
        <v>408</v>
      </c>
      <c r="J755" s="189">
        <v>398</v>
      </c>
      <c r="K755" s="189">
        <v>171</v>
      </c>
      <c r="L755" s="3">
        <f t="shared" si="79"/>
        <v>0.42964824120603012</v>
      </c>
      <c r="M755" s="189"/>
      <c r="N755" s="189">
        <v>10</v>
      </c>
      <c r="O755" s="51">
        <f t="shared" si="80"/>
        <v>2.4509803921568627E-2</v>
      </c>
      <c r="P755" s="4">
        <f t="shared" si="81"/>
        <v>408</v>
      </c>
      <c r="Q755" s="5">
        <f t="shared" si="82"/>
        <v>398</v>
      </c>
      <c r="R755" s="5">
        <f t="shared" si="83"/>
        <v>10</v>
      </c>
      <c r="S755" s="6">
        <f t="shared" si="84"/>
        <v>2.4509803921568627E-2</v>
      </c>
    </row>
    <row r="756" spans="1:19" ht="15" customHeight="1" x14ac:dyDescent="0.2">
      <c r="A756" s="227" t="s">
        <v>442</v>
      </c>
      <c r="B756" s="37" t="s">
        <v>113</v>
      </c>
      <c r="C756" s="47" t="s">
        <v>114</v>
      </c>
      <c r="D756" s="189"/>
      <c r="E756" s="189"/>
      <c r="F756" s="189"/>
      <c r="G756" s="189"/>
      <c r="H756" s="42" t="str">
        <f t="shared" si="85"/>
        <v/>
      </c>
      <c r="I756" s="244">
        <v>4631</v>
      </c>
      <c r="J756" s="189">
        <v>3434</v>
      </c>
      <c r="K756" s="189">
        <v>1734</v>
      </c>
      <c r="L756" s="3">
        <f t="shared" si="79"/>
        <v>0.50495049504950495</v>
      </c>
      <c r="M756" s="189">
        <v>13</v>
      </c>
      <c r="N756" s="189">
        <v>1184</v>
      </c>
      <c r="O756" s="51">
        <f t="shared" si="80"/>
        <v>0.25566832217663571</v>
      </c>
      <c r="P756" s="4">
        <f t="shared" si="81"/>
        <v>4631</v>
      </c>
      <c r="Q756" s="5">
        <f t="shared" si="82"/>
        <v>3447</v>
      </c>
      <c r="R756" s="5">
        <f t="shared" si="83"/>
        <v>1184</v>
      </c>
      <c r="S756" s="6">
        <f t="shared" si="84"/>
        <v>0.25566832217663571</v>
      </c>
    </row>
    <row r="757" spans="1:19" ht="15" customHeight="1" x14ac:dyDescent="0.2">
      <c r="A757" s="227" t="s">
        <v>442</v>
      </c>
      <c r="B757" s="37" t="s">
        <v>115</v>
      </c>
      <c r="C757" s="47" t="s">
        <v>117</v>
      </c>
      <c r="D757" s="189"/>
      <c r="E757" s="189"/>
      <c r="F757" s="189"/>
      <c r="G757" s="189"/>
      <c r="H757" s="42" t="str">
        <f t="shared" si="85"/>
        <v/>
      </c>
      <c r="I757" s="244">
        <v>6373</v>
      </c>
      <c r="J757" s="189">
        <v>6242</v>
      </c>
      <c r="K757" s="189">
        <v>1577</v>
      </c>
      <c r="L757" s="3">
        <f t="shared" si="79"/>
        <v>0.25264338353091959</v>
      </c>
      <c r="M757" s="189">
        <v>12</v>
      </c>
      <c r="N757" s="189">
        <v>119</v>
      </c>
      <c r="O757" s="51">
        <f t="shared" si="80"/>
        <v>1.867252471363565E-2</v>
      </c>
      <c r="P757" s="4">
        <f t="shared" si="81"/>
        <v>6373</v>
      </c>
      <c r="Q757" s="5">
        <f t="shared" si="82"/>
        <v>6254</v>
      </c>
      <c r="R757" s="5">
        <f t="shared" si="83"/>
        <v>119</v>
      </c>
      <c r="S757" s="6">
        <f t="shared" si="84"/>
        <v>1.867252471363565E-2</v>
      </c>
    </row>
    <row r="758" spans="1:19" ht="15" customHeight="1" x14ac:dyDescent="0.2">
      <c r="A758" s="227" t="s">
        <v>442</v>
      </c>
      <c r="B758" s="37" t="s">
        <v>118</v>
      </c>
      <c r="C758" s="47" t="s">
        <v>119</v>
      </c>
      <c r="D758" s="189"/>
      <c r="E758" s="189"/>
      <c r="F758" s="189"/>
      <c r="G758" s="189"/>
      <c r="H758" s="42" t="str">
        <f t="shared" si="85"/>
        <v/>
      </c>
      <c r="I758" s="244">
        <v>1933</v>
      </c>
      <c r="J758" s="189">
        <v>1615</v>
      </c>
      <c r="K758" s="189">
        <v>509</v>
      </c>
      <c r="L758" s="3">
        <f t="shared" si="79"/>
        <v>0.31517027863777092</v>
      </c>
      <c r="M758" s="189"/>
      <c r="N758" s="189">
        <v>318</v>
      </c>
      <c r="O758" s="51">
        <f t="shared" si="80"/>
        <v>0.1645111226073461</v>
      </c>
      <c r="P758" s="4">
        <f t="shared" si="81"/>
        <v>1933</v>
      </c>
      <c r="Q758" s="5">
        <f t="shared" si="82"/>
        <v>1615</v>
      </c>
      <c r="R758" s="5">
        <f t="shared" si="83"/>
        <v>318</v>
      </c>
      <c r="S758" s="6">
        <f t="shared" si="84"/>
        <v>0.1645111226073461</v>
      </c>
    </row>
    <row r="759" spans="1:19" ht="15" customHeight="1" x14ac:dyDescent="0.2">
      <c r="A759" s="227" t="s">
        <v>442</v>
      </c>
      <c r="B759" s="37" t="s">
        <v>121</v>
      </c>
      <c r="C759" s="47" t="s">
        <v>122</v>
      </c>
      <c r="D759" s="189"/>
      <c r="E759" s="189"/>
      <c r="F759" s="189"/>
      <c r="G759" s="189"/>
      <c r="H759" s="42" t="str">
        <f t="shared" si="85"/>
        <v/>
      </c>
      <c r="I759" s="244">
        <v>6922</v>
      </c>
      <c r="J759" s="189">
        <v>314</v>
      </c>
      <c r="K759" s="189">
        <v>4649</v>
      </c>
      <c r="L759" s="3">
        <f t="shared" si="79"/>
        <v>14.805732484076433</v>
      </c>
      <c r="M759" s="189">
        <v>6039</v>
      </c>
      <c r="N759" s="189">
        <v>569</v>
      </c>
      <c r="O759" s="51">
        <f t="shared" si="80"/>
        <v>8.2201675816238079E-2</v>
      </c>
      <c r="P759" s="4">
        <f t="shared" si="81"/>
        <v>6922</v>
      </c>
      <c r="Q759" s="5">
        <f t="shared" si="82"/>
        <v>6353</v>
      </c>
      <c r="R759" s="5">
        <f t="shared" si="83"/>
        <v>569</v>
      </c>
      <c r="S759" s="6">
        <f t="shared" si="84"/>
        <v>8.2201675816238079E-2</v>
      </c>
    </row>
    <row r="760" spans="1:19" ht="15" customHeight="1" x14ac:dyDescent="0.2">
      <c r="A760" s="227" t="s">
        <v>442</v>
      </c>
      <c r="B760" s="37" t="s">
        <v>123</v>
      </c>
      <c r="C760" s="47" t="s">
        <v>123</v>
      </c>
      <c r="D760" s="189"/>
      <c r="E760" s="189"/>
      <c r="F760" s="189"/>
      <c r="G760" s="189"/>
      <c r="H760" s="42" t="str">
        <f t="shared" si="85"/>
        <v/>
      </c>
      <c r="I760" s="244">
        <v>4151</v>
      </c>
      <c r="J760" s="189">
        <v>2646</v>
      </c>
      <c r="K760" s="189">
        <v>2425</v>
      </c>
      <c r="L760" s="3">
        <f t="shared" si="79"/>
        <v>0.91647770219198788</v>
      </c>
      <c r="M760" s="189">
        <v>5</v>
      </c>
      <c r="N760" s="189">
        <v>1500</v>
      </c>
      <c r="O760" s="51">
        <f t="shared" si="80"/>
        <v>0.36135870874488074</v>
      </c>
      <c r="P760" s="4">
        <f t="shared" si="81"/>
        <v>4151</v>
      </c>
      <c r="Q760" s="5">
        <f t="shared" si="82"/>
        <v>2651</v>
      </c>
      <c r="R760" s="5">
        <f t="shared" si="83"/>
        <v>1500</v>
      </c>
      <c r="S760" s="6">
        <f t="shared" si="84"/>
        <v>0.36135870874488074</v>
      </c>
    </row>
    <row r="761" spans="1:19" ht="15" customHeight="1" x14ac:dyDescent="0.2">
      <c r="A761" s="227" t="s">
        <v>442</v>
      </c>
      <c r="B761" s="37" t="s">
        <v>124</v>
      </c>
      <c r="C761" s="47" t="s">
        <v>125</v>
      </c>
      <c r="D761" s="189">
        <v>1</v>
      </c>
      <c r="E761" s="189"/>
      <c r="F761" s="189"/>
      <c r="G761" s="189">
        <v>1</v>
      </c>
      <c r="H761" s="42">
        <f t="shared" si="85"/>
        <v>1</v>
      </c>
      <c r="I761" s="244">
        <v>17862</v>
      </c>
      <c r="J761" s="189">
        <v>16349</v>
      </c>
      <c r="K761" s="189">
        <v>15308</v>
      </c>
      <c r="L761" s="3">
        <f t="shared" si="79"/>
        <v>0.9363263808183987</v>
      </c>
      <c r="M761" s="189">
        <v>114</v>
      </c>
      <c r="N761" s="189">
        <v>1399</v>
      </c>
      <c r="O761" s="51">
        <f t="shared" si="80"/>
        <v>7.8322696226626354E-2</v>
      </c>
      <c r="P761" s="4">
        <f t="shared" si="81"/>
        <v>17863</v>
      </c>
      <c r="Q761" s="5">
        <f t="shared" si="82"/>
        <v>16463</v>
      </c>
      <c r="R761" s="5">
        <f t="shared" si="83"/>
        <v>1400</v>
      </c>
      <c r="S761" s="6">
        <f t="shared" si="84"/>
        <v>7.8374293231819964E-2</v>
      </c>
    </row>
    <row r="762" spans="1:19" ht="15" customHeight="1" x14ac:dyDescent="0.2">
      <c r="A762" s="227" t="s">
        <v>442</v>
      </c>
      <c r="B762" s="37" t="s">
        <v>132</v>
      </c>
      <c r="C762" s="47" t="s">
        <v>133</v>
      </c>
      <c r="D762" s="189"/>
      <c r="E762" s="189"/>
      <c r="F762" s="189"/>
      <c r="G762" s="189"/>
      <c r="H762" s="42" t="str">
        <f t="shared" si="85"/>
        <v/>
      </c>
      <c r="I762" s="244">
        <v>18</v>
      </c>
      <c r="J762" s="189">
        <v>17</v>
      </c>
      <c r="K762" s="189">
        <v>9</v>
      </c>
      <c r="L762" s="3">
        <f t="shared" si="79"/>
        <v>0.52941176470588236</v>
      </c>
      <c r="M762" s="189"/>
      <c r="N762" s="189">
        <v>1</v>
      </c>
      <c r="O762" s="51">
        <f t="shared" si="80"/>
        <v>5.5555555555555552E-2</v>
      </c>
      <c r="P762" s="4">
        <f t="shared" si="81"/>
        <v>18</v>
      </c>
      <c r="Q762" s="5">
        <f t="shared" si="82"/>
        <v>17</v>
      </c>
      <c r="R762" s="5">
        <f t="shared" si="83"/>
        <v>1</v>
      </c>
      <c r="S762" s="6">
        <f t="shared" si="84"/>
        <v>5.5555555555555552E-2</v>
      </c>
    </row>
    <row r="763" spans="1:19" ht="15" customHeight="1" x14ac:dyDescent="0.2">
      <c r="A763" s="227" t="s">
        <v>442</v>
      </c>
      <c r="B763" s="37" t="s">
        <v>398</v>
      </c>
      <c r="C763" s="47" t="s">
        <v>399</v>
      </c>
      <c r="D763" s="189"/>
      <c r="E763" s="189"/>
      <c r="F763" s="189"/>
      <c r="G763" s="189"/>
      <c r="H763" s="42" t="str">
        <f t="shared" si="85"/>
        <v/>
      </c>
      <c r="I763" s="244">
        <v>89</v>
      </c>
      <c r="J763" s="189">
        <v>86</v>
      </c>
      <c r="K763" s="189">
        <v>76</v>
      </c>
      <c r="L763" s="3">
        <f t="shared" si="79"/>
        <v>0.88372093023255816</v>
      </c>
      <c r="M763" s="189"/>
      <c r="N763" s="189">
        <v>3</v>
      </c>
      <c r="O763" s="51">
        <f t="shared" si="80"/>
        <v>3.3707865168539325E-2</v>
      </c>
      <c r="P763" s="4">
        <f t="shared" si="81"/>
        <v>89</v>
      </c>
      <c r="Q763" s="5">
        <f t="shared" si="82"/>
        <v>86</v>
      </c>
      <c r="R763" s="5">
        <f t="shared" si="83"/>
        <v>3</v>
      </c>
      <c r="S763" s="6">
        <f t="shared" si="84"/>
        <v>3.3707865168539325E-2</v>
      </c>
    </row>
    <row r="764" spans="1:19" ht="15" customHeight="1" x14ac:dyDescent="0.2">
      <c r="A764" s="227" t="s">
        <v>442</v>
      </c>
      <c r="B764" s="37" t="s">
        <v>135</v>
      </c>
      <c r="C764" s="47" t="s">
        <v>299</v>
      </c>
      <c r="D764" s="189"/>
      <c r="E764" s="189"/>
      <c r="F764" s="189"/>
      <c r="G764" s="189"/>
      <c r="H764" s="42" t="str">
        <f t="shared" si="85"/>
        <v/>
      </c>
      <c r="I764" s="244">
        <v>159</v>
      </c>
      <c r="J764" s="189">
        <v>124</v>
      </c>
      <c r="K764" s="189">
        <v>23</v>
      </c>
      <c r="L764" s="3">
        <f t="shared" si="79"/>
        <v>0.18548387096774194</v>
      </c>
      <c r="M764" s="189"/>
      <c r="N764" s="189">
        <v>35</v>
      </c>
      <c r="O764" s="51">
        <f t="shared" si="80"/>
        <v>0.22012578616352202</v>
      </c>
      <c r="P764" s="4">
        <f t="shared" si="81"/>
        <v>159</v>
      </c>
      <c r="Q764" s="5">
        <f t="shared" si="82"/>
        <v>124</v>
      </c>
      <c r="R764" s="5">
        <f t="shared" si="83"/>
        <v>35</v>
      </c>
      <c r="S764" s="6">
        <f t="shared" si="84"/>
        <v>0.22012578616352202</v>
      </c>
    </row>
    <row r="765" spans="1:19" ht="15" customHeight="1" x14ac:dyDescent="0.2">
      <c r="A765" s="227" t="s">
        <v>442</v>
      </c>
      <c r="B765" s="37" t="s">
        <v>135</v>
      </c>
      <c r="C765" s="47" t="s">
        <v>136</v>
      </c>
      <c r="D765" s="189"/>
      <c r="E765" s="189"/>
      <c r="F765" s="189"/>
      <c r="G765" s="189"/>
      <c r="H765" s="42" t="str">
        <f t="shared" si="85"/>
        <v/>
      </c>
      <c r="I765" s="244">
        <v>451</v>
      </c>
      <c r="J765" s="189">
        <v>347</v>
      </c>
      <c r="K765" s="189">
        <v>69</v>
      </c>
      <c r="L765" s="3">
        <f t="shared" si="79"/>
        <v>0.19884726224783861</v>
      </c>
      <c r="M765" s="189">
        <v>3</v>
      </c>
      <c r="N765" s="189">
        <v>101</v>
      </c>
      <c r="O765" s="51">
        <f t="shared" si="80"/>
        <v>0.22394678492239467</v>
      </c>
      <c r="P765" s="4">
        <f t="shared" si="81"/>
        <v>451</v>
      </c>
      <c r="Q765" s="5">
        <f t="shared" si="82"/>
        <v>350</v>
      </c>
      <c r="R765" s="5">
        <f t="shared" si="83"/>
        <v>101</v>
      </c>
      <c r="S765" s="6">
        <f t="shared" si="84"/>
        <v>0.22394678492239467</v>
      </c>
    </row>
    <row r="766" spans="1:19" ht="15" customHeight="1" x14ac:dyDescent="0.2">
      <c r="A766" s="227" t="s">
        <v>442</v>
      </c>
      <c r="B766" s="37" t="s">
        <v>149</v>
      </c>
      <c r="C766" s="47" t="s">
        <v>150</v>
      </c>
      <c r="D766" s="189"/>
      <c r="E766" s="189"/>
      <c r="F766" s="189"/>
      <c r="G766" s="189"/>
      <c r="H766" s="42" t="str">
        <f t="shared" si="85"/>
        <v/>
      </c>
      <c r="I766" s="244">
        <v>524</v>
      </c>
      <c r="J766" s="189">
        <v>235</v>
      </c>
      <c r="K766" s="189">
        <v>92</v>
      </c>
      <c r="L766" s="3">
        <f t="shared" si="79"/>
        <v>0.39148936170212767</v>
      </c>
      <c r="M766" s="189"/>
      <c r="N766" s="189">
        <v>289</v>
      </c>
      <c r="O766" s="51">
        <f t="shared" si="80"/>
        <v>0.55152671755725191</v>
      </c>
      <c r="P766" s="4">
        <f t="shared" si="81"/>
        <v>524</v>
      </c>
      <c r="Q766" s="5">
        <f t="shared" si="82"/>
        <v>235</v>
      </c>
      <c r="R766" s="5">
        <f t="shared" si="83"/>
        <v>289</v>
      </c>
      <c r="S766" s="6">
        <f t="shared" si="84"/>
        <v>0.55152671755725191</v>
      </c>
    </row>
    <row r="767" spans="1:19" ht="15" customHeight="1" x14ac:dyDescent="0.2">
      <c r="A767" s="227" t="s">
        <v>442</v>
      </c>
      <c r="B767" s="37" t="s">
        <v>575</v>
      </c>
      <c r="C767" s="47" t="s">
        <v>424</v>
      </c>
      <c r="D767" s="189"/>
      <c r="E767" s="189"/>
      <c r="F767" s="189"/>
      <c r="G767" s="189"/>
      <c r="H767" s="42" t="str">
        <f t="shared" si="85"/>
        <v/>
      </c>
      <c r="I767" s="244">
        <v>44</v>
      </c>
      <c r="J767" s="189">
        <v>37</v>
      </c>
      <c r="K767" s="189">
        <v>20</v>
      </c>
      <c r="L767" s="3">
        <f t="shared" si="79"/>
        <v>0.54054054054054057</v>
      </c>
      <c r="M767" s="189"/>
      <c r="N767" s="189">
        <v>7</v>
      </c>
      <c r="O767" s="51">
        <f t="shared" si="80"/>
        <v>0.15909090909090909</v>
      </c>
      <c r="P767" s="4">
        <f t="shared" si="81"/>
        <v>44</v>
      </c>
      <c r="Q767" s="5">
        <f t="shared" si="82"/>
        <v>37</v>
      </c>
      <c r="R767" s="5">
        <f t="shared" si="83"/>
        <v>7</v>
      </c>
      <c r="S767" s="6">
        <f t="shared" si="84"/>
        <v>0.15909090909090909</v>
      </c>
    </row>
    <row r="768" spans="1:19" ht="15" customHeight="1" x14ac:dyDescent="0.2">
      <c r="A768" s="227" t="s">
        <v>442</v>
      </c>
      <c r="B768" s="37" t="s">
        <v>575</v>
      </c>
      <c r="C768" s="47" t="s">
        <v>73</v>
      </c>
      <c r="D768" s="189"/>
      <c r="E768" s="189"/>
      <c r="F768" s="189"/>
      <c r="G768" s="189"/>
      <c r="H768" s="42" t="str">
        <f t="shared" si="85"/>
        <v/>
      </c>
      <c r="I768" s="244">
        <v>721</v>
      </c>
      <c r="J768" s="189">
        <v>597</v>
      </c>
      <c r="K768" s="189">
        <v>488</v>
      </c>
      <c r="L768" s="3">
        <f t="shared" si="79"/>
        <v>0.81742043551088772</v>
      </c>
      <c r="M768" s="189">
        <v>89</v>
      </c>
      <c r="N768" s="189">
        <v>35</v>
      </c>
      <c r="O768" s="51">
        <f t="shared" si="80"/>
        <v>4.8543689320388349E-2</v>
      </c>
      <c r="P768" s="4">
        <f t="shared" si="81"/>
        <v>721</v>
      </c>
      <c r="Q768" s="5">
        <f t="shared" si="82"/>
        <v>686</v>
      </c>
      <c r="R768" s="5">
        <f t="shared" si="83"/>
        <v>35</v>
      </c>
      <c r="S768" s="6">
        <f t="shared" si="84"/>
        <v>4.8543689320388349E-2</v>
      </c>
    </row>
    <row r="769" spans="1:19" ht="15" customHeight="1" x14ac:dyDescent="0.2">
      <c r="A769" s="227" t="s">
        <v>442</v>
      </c>
      <c r="B769" s="37" t="s">
        <v>155</v>
      </c>
      <c r="C769" s="47" t="s">
        <v>156</v>
      </c>
      <c r="D769" s="189"/>
      <c r="E769" s="189"/>
      <c r="F769" s="189"/>
      <c r="G769" s="189"/>
      <c r="H769" s="42" t="str">
        <f t="shared" si="85"/>
        <v/>
      </c>
      <c r="I769" s="244">
        <v>734</v>
      </c>
      <c r="J769" s="189">
        <v>405</v>
      </c>
      <c r="K769" s="189">
        <v>70</v>
      </c>
      <c r="L769" s="3">
        <f t="shared" si="79"/>
        <v>0.1728395061728395</v>
      </c>
      <c r="M769" s="189">
        <v>18</v>
      </c>
      <c r="N769" s="189">
        <v>311</v>
      </c>
      <c r="O769" s="51">
        <f t="shared" si="80"/>
        <v>0.42370572207084467</v>
      </c>
      <c r="P769" s="4">
        <f t="shared" si="81"/>
        <v>734</v>
      </c>
      <c r="Q769" s="5">
        <f t="shared" si="82"/>
        <v>423</v>
      </c>
      <c r="R769" s="5">
        <f t="shared" si="83"/>
        <v>311</v>
      </c>
      <c r="S769" s="6">
        <f t="shared" si="84"/>
        <v>0.42370572207084467</v>
      </c>
    </row>
    <row r="770" spans="1:19" ht="15" customHeight="1" x14ac:dyDescent="0.2">
      <c r="A770" s="227" t="s">
        <v>442</v>
      </c>
      <c r="B770" s="37" t="s">
        <v>160</v>
      </c>
      <c r="C770" s="47" t="s">
        <v>161</v>
      </c>
      <c r="D770" s="189"/>
      <c r="E770" s="189"/>
      <c r="F770" s="189"/>
      <c r="G770" s="189"/>
      <c r="H770" s="42" t="str">
        <f t="shared" si="85"/>
        <v/>
      </c>
      <c r="I770" s="244">
        <v>3</v>
      </c>
      <c r="J770" s="189">
        <v>3</v>
      </c>
      <c r="K770" s="189">
        <v>1</v>
      </c>
      <c r="L770" s="3">
        <f t="shared" ref="L770:L833" si="86">IF(J770&lt;&gt;0,K770/J770,"")</f>
        <v>0.33333333333333331</v>
      </c>
      <c r="M770" s="189"/>
      <c r="N770" s="189">
        <v>0</v>
      </c>
      <c r="O770" s="51">
        <f t="shared" ref="O770:O833" si="87">IF(I770&lt;&gt;0,N770/I770,"")</f>
        <v>0</v>
      </c>
      <c r="P770" s="4">
        <f t="shared" ref="P770:P833" si="88">IF(SUM(D770,I770)&gt;0,SUM(D770,I770),"")</f>
        <v>3</v>
      </c>
      <c r="Q770" s="5">
        <f t="shared" ref="Q770:Q833" si="89">IF(SUM(E770,J770, M770)&gt;0,SUM(E770,J770, M770),"")</f>
        <v>3</v>
      </c>
      <c r="R770" s="5" t="str">
        <f t="shared" ref="R770:R833" si="90">IF(SUM(G770,N770)&gt;0,SUM(G770,N770),"")</f>
        <v/>
      </c>
      <c r="S770" s="6" t="str">
        <f t="shared" ref="S770:S833" si="91">IFERROR(IF(P770&lt;&gt;0,R770/P770,""),"")</f>
        <v/>
      </c>
    </row>
    <row r="771" spans="1:19" ht="15" customHeight="1" x14ac:dyDescent="0.2">
      <c r="A771" s="227" t="s">
        <v>442</v>
      </c>
      <c r="B771" s="37" t="s">
        <v>162</v>
      </c>
      <c r="C771" s="47" t="s">
        <v>163</v>
      </c>
      <c r="D771" s="189"/>
      <c r="E771" s="189"/>
      <c r="F771" s="189"/>
      <c r="G771" s="189"/>
      <c r="H771" s="42" t="str">
        <f t="shared" si="85"/>
        <v/>
      </c>
      <c r="I771" s="244">
        <v>4447</v>
      </c>
      <c r="J771" s="189">
        <v>4149</v>
      </c>
      <c r="K771" s="189">
        <v>1873</v>
      </c>
      <c r="L771" s="3">
        <f t="shared" si="86"/>
        <v>0.45143408050132561</v>
      </c>
      <c r="M771" s="189">
        <v>1</v>
      </c>
      <c r="N771" s="189">
        <v>297</v>
      </c>
      <c r="O771" s="51">
        <f t="shared" si="87"/>
        <v>6.6786597706318868E-2</v>
      </c>
      <c r="P771" s="4">
        <f t="shared" si="88"/>
        <v>4447</v>
      </c>
      <c r="Q771" s="5">
        <f t="shared" si="89"/>
        <v>4150</v>
      </c>
      <c r="R771" s="5">
        <f t="shared" si="90"/>
        <v>297</v>
      </c>
      <c r="S771" s="6">
        <f t="shared" si="91"/>
        <v>6.6786597706318868E-2</v>
      </c>
    </row>
    <row r="772" spans="1:19" ht="15" customHeight="1" x14ac:dyDescent="0.2">
      <c r="A772" s="227" t="s">
        <v>442</v>
      </c>
      <c r="B772" s="37" t="s">
        <v>164</v>
      </c>
      <c r="C772" s="47" t="s">
        <v>251</v>
      </c>
      <c r="D772" s="189"/>
      <c r="E772" s="189"/>
      <c r="F772" s="189"/>
      <c r="G772" s="189"/>
      <c r="H772" s="42" t="str">
        <f t="shared" si="85"/>
        <v/>
      </c>
      <c r="I772" s="244">
        <v>2</v>
      </c>
      <c r="J772" s="189">
        <v>2</v>
      </c>
      <c r="K772" s="189">
        <v>0</v>
      </c>
      <c r="L772" s="3">
        <f t="shared" si="86"/>
        <v>0</v>
      </c>
      <c r="M772" s="189"/>
      <c r="N772" s="189">
        <v>0</v>
      </c>
      <c r="O772" s="51">
        <f t="shared" si="87"/>
        <v>0</v>
      </c>
      <c r="P772" s="4">
        <f t="shared" si="88"/>
        <v>2</v>
      </c>
      <c r="Q772" s="5">
        <f t="shared" si="89"/>
        <v>2</v>
      </c>
      <c r="R772" s="5" t="str">
        <f t="shared" si="90"/>
        <v/>
      </c>
      <c r="S772" s="6" t="str">
        <f t="shared" si="91"/>
        <v/>
      </c>
    </row>
    <row r="773" spans="1:19" ht="15" customHeight="1" x14ac:dyDescent="0.2">
      <c r="A773" s="227" t="s">
        <v>442</v>
      </c>
      <c r="B773" s="37" t="s">
        <v>166</v>
      </c>
      <c r="C773" s="47" t="s">
        <v>167</v>
      </c>
      <c r="D773" s="189"/>
      <c r="E773" s="189"/>
      <c r="F773" s="189"/>
      <c r="G773" s="189"/>
      <c r="H773" s="42" t="str">
        <f t="shared" si="85"/>
        <v/>
      </c>
      <c r="I773" s="244">
        <v>2499</v>
      </c>
      <c r="J773" s="189">
        <v>2185</v>
      </c>
      <c r="K773" s="189">
        <v>1098</v>
      </c>
      <c r="L773" s="3">
        <f t="shared" si="86"/>
        <v>0.50251716247139588</v>
      </c>
      <c r="M773" s="189">
        <v>65</v>
      </c>
      <c r="N773" s="189">
        <v>249</v>
      </c>
      <c r="O773" s="51">
        <f t="shared" si="87"/>
        <v>9.9639855942376954E-2</v>
      </c>
      <c r="P773" s="4">
        <f t="shared" si="88"/>
        <v>2499</v>
      </c>
      <c r="Q773" s="5">
        <f t="shared" si="89"/>
        <v>2250</v>
      </c>
      <c r="R773" s="5">
        <f t="shared" si="90"/>
        <v>249</v>
      </c>
      <c r="S773" s="6">
        <f t="shared" si="91"/>
        <v>9.9639855942376954E-2</v>
      </c>
    </row>
    <row r="774" spans="1:19" ht="15" customHeight="1" x14ac:dyDescent="0.2">
      <c r="A774" s="227" t="s">
        <v>442</v>
      </c>
      <c r="B774" s="37" t="s">
        <v>168</v>
      </c>
      <c r="C774" s="47" t="s">
        <v>169</v>
      </c>
      <c r="D774" s="189"/>
      <c r="E774" s="189"/>
      <c r="F774" s="189"/>
      <c r="G774" s="189"/>
      <c r="H774" s="42" t="str">
        <f t="shared" ref="H774:H837" si="92">IF(D774&lt;&gt;0,G774/D774,"")</f>
        <v/>
      </c>
      <c r="I774" s="244">
        <v>434</v>
      </c>
      <c r="J774" s="189">
        <v>413</v>
      </c>
      <c r="K774" s="189">
        <v>247</v>
      </c>
      <c r="L774" s="3">
        <f t="shared" si="86"/>
        <v>0.59806295399515741</v>
      </c>
      <c r="M774" s="189">
        <v>3</v>
      </c>
      <c r="N774" s="189">
        <v>18</v>
      </c>
      <c r="O774" s="51">
        <f t="shared" si="87"/>
        <v>4.1474654377880185E-2</v>
      </c>
      <c r="P774" s="4">
        <f t="shared" si="88"/>
        <v>434</v>
      </c>
      <c r="Q774" s="5">
        <f t="shared" si="89"/>
        <v>416</v>
      </c>
      <c r="R774" s="5">
        <f t="shared" si="90"/>
        <v>18</v>
      </c>
      <c r="S774" s="6">
        <f t="shared" si="91"/>
        <v>4.1474654377880185E-2</v>
      </c>
    </row>
    <row r="775" spans="1:19" ht="26.25" customHeight="1" x14ac:dyDescent="0.2">
      <c r="A775" s="227" t="s">
        <v>442</v>
      </c>
      <c r="B775" s="37" t="s">
        <v>170</v>
      </c>
      <c r="C775" s="47" t="s">
        <v>172</v>
      </c>
      <c r="D775" s="189"/>
      <c r="E775" s="189"/>
      <c r="F775" s="189"/>
      <c r="G775" s="189"/>
      <c r="H775" s="42" t="str">
        <f t="shared" si="92"/>
        <v/>
      </c>
      <c r="I775" s="244">
        <v>350542</v>
      </c>
      <c r="J775" s="189">
        <v>346332</v>
      </c>
      <c r="K775" s="189">
        <v>311390</v>
      </c>
      <c r="L775" s="3">
        <f t="shared" si="86"/>
        <v>0.89910837000334942</v>
      </c>
      <c r="M775" s="189">
        <v>8</v>
      </c>
      <c r="N775" s="189">
        <v>4202</v>
      </c>
      <c r="O775" s="51">
        <f t="shared" si="87"/>
        <v>1.1987151325661404E-2</v>
      </c>
      <c r="P775" s="4">
        <f t="shared" si="88"/>
        <v>350542</v>
      </c>
      <c r="Q775" s="5">
        <f t="shared" si="89"/>
        <v>346340</v>
      </c>
      <c r="R775" s="5">
        <f t="shared" si="90"/>
        <v>4202</v>
      </c>
      <c r="S775" s="6">
        <f t="shared" si="91"/>
        <v>1.1987151325661404E-2</v>
      </c>
    </row>
    <row r="776" spans="1:19" ht="26.25" customHeight="1" x14ac:dyDescent="0.2">
      <c r="A776" s="227" t="s">
        <v>442</v>
      </c>
      <c r="B776" s="37" t="s">
        <v>170</v>
      </c>
      <c r="C776" s="47" t="s">
        <v>444</v>
      </c>
      <c r="D776" s="189"/>
      <c r="E776" s="189"/>
      <c r="F776" s="189"/>
      <c r="G776" s="189"/>
      <c r="H776" s="42" t="str">
        <f t="shared" si="92"/>
        <v/>
      </c>
      <c r="I776" s="244">
        <v>24541</v>
      </c>
      <c r="J776" s="189">
        <v>23967</v>
      </c>
      <c r="K776" s="189">
        <v>11980</v>
      </c>
      <c r="L776" s="3">
        <f t="shared" si="86"/>
        <v>0.49985396586973757</v>
      </c>
      <c r="M776" s="189">
        <v>29</v>
      </c>
      <c r="N776" s="189">
        <v>545</v>
      </c>
      <c r="O776" s="51">
        <f t="shared" si="87"/>
        <v>2.2207733996169675E-2</v>
      </c>
      <c r="P776" s="4">
        <f t="shared" si="88"/>
        <v>24541</v>
      </c>
      <c r="Q776" s="5">
        <f t="shared" si="89"/>
        <v>23996</v>
      </c>
      <c r="R776" s="5">
        <f t="shared" si="90"/>
        <v>545</v>
      </c>
      <c r="S776" s="6">
        <f t="shared" si="91"/>
        <v>2.2207733996169675E-2</v>
      </c>
    </row>
    <row r="777" spans="1:19" ht="26.25" customHeight="1" x14ac:dyDescent="0.2">
      <c r="A777" s="227" t="s">
        <v>442</v>
      </c>
      <c r="B777" s="37" t="s">
        <v>170</v>
      </c>
      <c r="C777" s="47" t="s">
        <v>171</v>
      </c>
      <c r="D777" s="189"/>
      <c r="E777" s="189"/>
      <c r="F777" s="189"/>
      <c r="G777" s="189"/>
      <c r="H777" s="42" t="str">
        <f t="shared" si="92"/>
        <v/>
      </c>
      <c r="I777" s="244">
        <v>32205</v>
      </c>
      <c r="J777" s="189">
        <v>32136</v>
      </c>
      <c r="K777" s="189">
        <v>29740</v>
      </c>
      <c r="L777" s="3">
        <f t="shared" si="86"/>
        <v>0.92544187204381378</v>
      </c>
      <c r="M777" s="189">
        <v>1</v>
      </c>
      <c r="N777" s="189">
        <v>68</v>
      </c>
      <c r="O777" s="51">
        <f t="shared" si="87"/>
        <v>2.1114733736997361E-3</v>
      </c>
      <c r="P777" s="4">
        <f t="shared" si="88"/>
        <v>32205</v>
      </c>
      <c r="Q777" s="5">
        <f t="shared" si="89"/>
        <v>32137</v>
      </c>
      <c r="R777" s="5">
        <f t="shared" si="90"/>
        <v>68</v>
      </c>
      <c r="S777" s="6">
        <f t="shared" si="91"/>
        <v>2.1114733736997361E-3</v>
      </c>
    </row>
    <row r="778" spans="1:19" ht="15" customHeight="1" x14ac:dyDescent="0.2">
      <c r="A778" s="227" t="s">
        <v>442</v>
      </c>
      <c r="B778" s="37" t="s">
        <v>176</v>
      </c>
      <c r="C778" s="47" t="s">
        <v>358</v>
      </c>
      <c r="D778" s="189"/>
      <c r="E778" s="189"/>
      <c r="F778" s="189"/>
      <c r="G778" s="189"/>
      <c r="H778" s="42" t="str">
        <f t="shared" si="92"/>
        <v/>
      </c>
      <c r="I778" s="244">
        <v>4709</v>
      </c>
      <c r="J778" s="189">
        <v>4105</v>
      </c>
      <c r="K778" s="189">
        <v>3631</v>
      </c>
      <c r="L778" s="3">
        <f t="shared" si="86"/>
        <v>0.88453105968331303</v>
      </c>
      <c r="M778" s="189">
        <v>1</v>
      </c>
      <c r="N778" s="189">
        <v>603</v>
      </c>
      <c r="O778" s="51">
        <f t="shared" si="87"/>
        <v>0.12805266510936505</v>
      </c>
      <c r="P778" s="4">
        <f t="shared" si="88"/>
        <v>4709</v>
      </c>
      <c r="Q778" s="5">
        <f t="shared" si="89"/>
        <v>4106</v>
      </c>
      <c r="R778" s="5">
        <f t="shared" si="90"/>
        <v>603</v>
      </c>
      <c r="S778" s="6">
        <f t="shared" si="91"/>
        <v>0.12805266510936505</v>
      </c>
    </row>
    <row r="779" spans="1:19" ht="15" customHeight="1" x14ac:dyDescent="0.2">
      <c r="A779" s="227" t="s">
        <v>442</v>
      </c>
      <c r="B779" s="37" t="s">
        <v>176</v>
      </c>
      <c r="C779" s="47" t="s">
        <v>177</v>
      </c>
      <c r="D779" s="189"/>
      <c r="E779" s="189"/>
      <c r="F779" s="189"/>
      <c r="G779" s="189"/>
      <c r="H779" s="42" t="str">
        <f t="shared" si="92"/>
        <v/>
      </c>
      <c r="I779" s="244">
        <v>6024</v>
      </c>
      <c r="J779" s="189">
        <v>5463</v>
      </c>
      <c r="K779" s="189">
        <v>4578</v>
      </c>
      <c r="L779" s="3">
        <f t="shared" si="86"/>
        <v>0.83800109829763869</v>
      </c>
      <c r="M779" s="189">
        <v>7</v>
      </c>
      <c r="N779" s="189">
        <v>554</v>
      </c>
      <c r="O779" s="51">
        <f t="shared" si="87"/>
        <v>9.1965471447543162E-2</v>
      </c>
      <c r="P779" s="4">
        <f t="shared" si="88"/>
        <v>6024</v>
      </c>
      <c r="Q779" s="5">
        <f t="shared" si="89"/>
        <v>5470</v>
      </c>
      <c r="R779" s="5">
        <f t="shared" si="90"/>
        <v>554</v>
      </c>
      <c r="S779" s="6">
        <f t="shared" si="91"/>
        <v>9.1965471447543162E-2</v>
      </c>
    </row>
    <row r="780" spans="1:19" ht="15" customHeight="1" x14ac:dyDescent="0.2">
      <c r="A780" s="227" t="s">
        <v>442</v>
      </c>
      <c r="B780" s="37" t="s">
        <v>180</v>
      </c>
      <c r="C780" s="47" t="s">
        <v>537</v>
      </c>
      <c r="D780" s="189"/>
      <c r="E780" s="189"/>
      <c r="F780" s="189"/>
      <c r="G780" s="189"/>
      <c r="H780" s="42" t="str">
        <f t="shared" si="92"/>
        <v/>
      </c>
      <c r="I780" s="244">
        <v>216</v>
      </c>
      <c r="J780" s="189">
        <v>210</v>
      </c>
      <c r="K780" s="189">
        <v>212</v>
      </c>
      <c r="L780" s="3">
        <f t="shared" si="86"/>
        <v>1.0095238095238095</v>
      </c>
      <c r="M780" s="189">
        <v>6</v>
      </c>
      <c r="N780" s="189">
        <v>0</v>
      </c>
      <c r="O780" s="51">
        <f t="shared" si="87"/>
        <v>0</v>
      </c>
      <c r="P780" s="4">
        <f t="shared" si="88"/>
        <v>216</v>
      </c>
      <c r="Q780" s="5">
        <f t="shared" si="89"/>
        <v>216</v>
      </c>
      <c r="R780" s="5" t="str">
        <f t="shared" si="90"/>
        <v/>
      </c>
      <c r="S780" s="6" t="str">
        <f t="shared" si="91"/>
        <v/>
      </c>
    </row>
    <row r="781" spans="1:19" ht="15" customHeight="1" x14ac:dyDescent="0.2">
      <c r="A781" s="227" t="s">
        <v>442</v>
      </c>
      <c r="B781" s="37" t="s">
        <v>182</v>
      </c>
      <c r="C781" s="47" t="s">
        <v>182</v>
      </c>
      <c r="D781" s="189"/>
      <c r="E781" s="189"/>
      <c r="F781" s="189"/>
      <c r="G781" s="189"/>
      <c r="H781" s="42" t="str">
        <f t="shared" si="92"/>
        <v/>
      </c>
      <c r="I781" s="244">
        <v>62</v>
      </c>
      <c r="J781" s="189">
        <v>61</v>
      </c>
      <c r="K781" s="189">
        <v>31</v>
      </c>
      <c r="L781" s="3">
        <f t="shared" si="86"/>
        <v>0.50819672131147542</v>
      </c>
      <c r="M781" s="189"/>
      <c r="N781" s="189">
        <v>1</v>
      </c>
      <c r="O781" s="51">
        <f t="shared" si="87"/>
        <v>1.6129032258064516E-2</v>
      </c>
      <c r="P781" s="4">
        <f t="shared" si="88"/>
        <v>62</v>
      </c>
      <c r="Q781" s="5">
        <f t="shared" si="89"/>
        <v>61</v>
      </c>
      <c r="R781" s="5">
        <f t="shared" si="90"/>
        <v>1</v>
      </c>
      <c r="S781" s="6">
        <f t="shared" si="91"/>
        <v>1.6129032258064516E-2</v>
      </c>
    </row>
    <row r="782" spans="1:19" ht="15" customHeight="1" x14ac:dyDescent="0.2">
      <c r="A782" s="227" t="s">
        <v>442</v>
      </c>
      <c r="B782" s="37" t="s">
        <v>184</v>
      </c>
      <c r="C782" s="47" t="s">
        <v>185</v>
      </c>
      <c r="D782" s="189"/>
      <c r="E782" s="189"/>
      <c r="F782" s="189"/>
      <c r="G782" s="189"/>
      <c r="H782" s="42" t="str">
        <f t="shared" si="92"/>
        <v/>
      </c>
      <c r="I782" s="244">
        <v>5144</v>
      </c>
      <c r="J782" s="189">
        <v>4974</v>
      </c>
      <c r="K782" s="189">
        <v>4959</v>
      </c>
      <c r="L782" s="3">
        <f t="shared" si="86"/>
        <v>0.99698431845597102</v>
      </c>
      <c r="M782" s="189"/>
      <c r="N782" s="189">
        <v>170</v>
      </c>
      <c r="O782" s="51">
        <f t="shared" si="87"/>
        <v>3.3048211508553652E-2</v>
      </c>
      <c r="P782" s="4">
        <f t="shared" si="88"/>
        <v>5144</v>
      </c>
      <c r="Q782" s="5">
        <f t="shared" si="89"/>
        <v>4974</v>
      </c>
      <c r="R782" s="5">
        <f t="shared" si="90"/>
        <v>170</v>
      </c>
      <c r="S782" s="6">
        <f t="shared" si="91"/>
        <v>3.3048211508553652E-2</v>
      </c>
    </row>
    <row r="783" spans="1:19" ht="26.25" customHeight="1" x14ac:dyDescent="0.2">
      <c r="A783" s="227" t="s">
        <v>442</v>
      </c>
      <c r="B783" s="37" t="s">
        <v>184</v>
      </c>
      <c r="C783" s="47" t="s">
        <v>361</v>
      </c>
      <c r="D783" s="189"/>
      <c r="E783" s="189"/>
      <c r="F783" s="189"/>
      <c r="G783" s="189"/>
      <c r="H783" s="42" t="str">
        <f t="shared" si="92"/>
        <v/>
      </c>
      <c r="I783" s="244">
        <v>7561</v>
      </c>
      <c r="J783" s="189">
        <v>7260</v>
      </c>
      <c r="K783" s="189">
        <v>3609</v>
      </c>
      <c r="L783" s="3">
        <f t="shared" si="86"/>
        <v>0.4971074380165289</v>
      </c>
      <c r="M783" s="189">
        <v>1</v>
      </c>
      <c r="N783" s="189">
        <v>300</v>
      </c>
      <c r="O783" s="51">
        <f t="shared" si="87"/>
        <v>3.9677291363576249E-2</v>
      </c>
      <c r="P783" s="4">
        <f t="shared" si="88"/>
        <v>7561</v>
      </c>
      <c r="Q783" s="5">
        <f t="shared" si="89"/>
        <v>7261</v>
      </c>
      <c r="R783" s="5">
        <f t="shared" si="90"/>
        <v>300</v>
      </c>
      <c r="S783" s="6">
        <f t="shared" si="91"/>
        <v>3.9677291363576249E-2</v>
      </c>
    </row>
    <row r="784" spans="1:19" ht="15" customHeight="1" x14ac:dyDescent="0.2">
      <c r="A784" s="227" t="s">
        <v>442</v>
      </c>
      <c r="B784" s="37" t="s">
        <v>529</v>
      </c>
      <c r="C784" s="47" t="s">
        <v>120</v>
      </c>
      <c r="D784" s="189"/>
      <c r="E784" s="189"/>
      <c r="F784" s="189"/>
      <c r="G784" s="189"/>
      <c r="H784" s="42" t="str">
        <f t="shared" si="92"/>
        <v/>
      </c>
      <c r="I784" s="244">
        <v>89</v>
      </c>
      <c r="J784" s="189">
        <v>82</v>
      </c>
      <c r="K784" s="189">
        <v>11</v>
      </c>
      <c r="L784" s="3">
        <f t="shared" si="86"/>
        <v>0.13414634146341464</v>
      </c>
      <c r="M784" s="189"/>
      <c r="N784" s="189">
        <v>7</v>
      </c>
      <c r="O784" s="51">
        <f t="shared" si="87"/>
        <v>7.8651685393258425E-2</v>
      </c>
      <c r="P784" s="4">
        <f t="shared" si="88"/>
        <v>89</v>
      </c>
      <c r="Q784" s="5">
        <f t="shared" si="89"/>
        <v>82</v>
      </c>
      <c r="R784" s="5">
        <f t="shared" si="90"/>
        <v>7</v>
      </c>
      <c r="S784" s="6">
        <f t="shared" si="91"/>
        <v>7.8651685393258425E-2</v>
      </c>
    </row>
    <row r="785" spans="1:19" ht="15" customHeight="1" x14ac:dyDescent="0.2">
      <c r="A785" s="227" t="s">
        <v>442</v>
      </c>
      <c r="B785" s="37" t="s">
        <v>187</v>
      </c>
      <c r="C785" s="47" t="s">
        <v>188</v>
      </c>
      <c r="D785" s="189"/>
      <c r="E785" s="189"/>
      <c r="F785" s="189"/>
      <c r="G785" s="189"/>
      <c r="H785" s="42" t="str">
        <f t="shared" si="92"/>
        <v/>
      </c>
      <c r="I785" s="244">
        <v>2</v>
      </c>
      <c r="J785" s="189">
        <v>2</v>
      </c>
      <c r="K785" s="189">
        <v>1</v>
      </c>
      <c r="L785" s="3">
        <f t="shared" si="86"/>
        <v>0.5</v>
      </c>
      <c r="M785" s="189"/>
      <c r="N785" s="189">
        <v>0</v>
      </c>
      <c r="O785" s="51">
        <f t="shared" si="87"/>
        <v>0</v>
      </c>
      <c r="P785" s="4">
        <f t="shared" si="88"/>
        <v>2</v>
      </c>
      <c r="Q785" s="5">
        <f t="shared" si="89"/>
        <v>2</v>
      </c>
      <c r="R785" s="5" t="str">
        <f t="shared" si="90"/>
        <v/>
      </c>
      <c r="S785" s="6" t="str">
        <f t="shared" si="91"/>
        <v/>
      </c>
    </row>
    <row r="786" spans="1:19" ht="15" customHeight="1" x14ac:dyDescent="0.2">
      <c r="A786" s="227" t="s">
        <v>442</v>
      </c>
      <c r="B786" s="37" t="s">
        <v>195</v>
      </c>
      <c r="C786" s="47" t="s">
        <v>196</v>
      </c>
      <c r="D786" s="189"/>
      <c r="E786" s="189"/>
      <c r="F786" s="189"/>
      <c r="G786" s="189"/>
      <c r="H786" s="42" t="str">
        <f t="shared" si="92"/>
        <v/>
      </c>
      <c r="I786" s="244">
        <v>5</v>
      </c>
      <c r="J786" s="189">
        <v>5</v>
      </c>
      <c r="K786" s="189">
        <v>4</v>
      </c>
      <c r="L786" s="3">
        <f t="shared" si="86"/>
        <v>0.8</v>
      </c>
      <c r="M786" s="189"/>
      <c r="N786" s="189">
        <v>0</v>
      </c>
      <c r="O786" s="51">
        <f t="shared" si="87"/>
        <v>0</v>
      </c>
      <c r="P786" s="4">
        <f t="shared" si="88"/>
        <v>5</v>
      </c>
      <c r="Q786" s="5">
        <f t="shared" si="89"/>
        <v>5</v>
      </c>
      <c r="R786" s="5" t="str">
        <f t="shared" si="90"/>
        <v/>
      </c>
      <c r="S786" s="6" t="str">
        <f t="shared" si="91"/>
        <v/>
      </c>
    </row>
    <row r="787" spans="1:19" ht="15" customHeight="1" x14ac:dyDescent="0.2">
      <c r="A787" s="227" t="s">
        <v>442</v>
      </c>
      <c r="B787" s="37" t="s">
        <v>200</v>
      </c>
      <c r="C787" s="47" t="s">
        <v>201</v>
      </c>
      <c r="D787" s="189"/>
      <c r="E787" s="189"/>
      <c r="F787" s="189"/>
      <c r="G787" s="189"/>
      <c r="H787" s="42" t="str">
        <f t="shared" si="92"/>
        <v/>
      </c>
      <c r="I787" s="244">
        <v>3685</v>
      </c>
      <c r="J787" s="189">
        <v>3646</v>
      </c>
      <c r="K787" s="189">
        <v>293</v>
      </c>
      <c r="L787" s="3">
        <f t="shared" si="86"/>
        <v>8.0362040592430059E-2</v>
      </c>
      <c r="M787" s="189"/>
      <c r="N787" s="189">
        <v>39</v>
      </c>
      <c r="O787" s="51">
        <f t="shared" si="87"/>
        <v>1.0583446404341926E-2</v>
      </c>
      <c r="P787" s="4">
        <f t="shared" si="88"/>
        <v>3685</v>
      </c>
      <c r="Q787" s="5">
        <f t="shared" si="89"/>
        <v>3646</v>
      </c>
      <c r="R787" s="5">
        <f t="shared" si="90"/>
        <v>39</v>
      </c>
      <c r="S787" s="6">
        <f t="shared" si="91"/>
        <v>1.0583446404341926E-2</v>
      </c>
    </row>
    <row r="788" spans="1:19" ht="15" customHeight="1" x14ac:dyDescent="0.2">
      <c r="A788" s="227" t="s">
        <v>442</v>
      </c>
      <c r="B788" s="37" t="s">
        <v>204</v>
      </c>
      <c r="C788" s="47" t="s">
        <v>205</v>
      </c>
      <c r="D788" s="189"/>
      <c r="E788" s="189"/>
      <c r="F788" s="189"/>
      <c r="G788" s="189"/>
      <c r="H788" s="42" t="str">
        <f t="shared" si="92"/>
        <v/>
      </c>
      <c r="I788" s="244">
        <v>1685</v>
      </c>
      <c r="J788" s="189">
        <v>1343</v>
      </c>
      <c r="K788" s="189">
        <v>462</v>
      </c>
      <c r="L788" s="3">
        <f t="shared" si="86"/>
        <v>0.34400595681310497</v>
      </c>
      <c r="M788" s="189">
        <v>16</v>
      </c>
      <c r="N788" s="189">
        <v>326</v>
      </c>
      <c r="O788" s="51">
        <f t="shared" si="87"/>
        <v>0.19347181008902078</v>
      </c>
      <c r="P788" s="4">
        <f t="shared" si="88"/>
        <v>1685</v>
      </c>
      <c r="Q788" s="5">
        <f t="shared" si="89"/>
        <v>1359</v>
      </c>
      <c r="R788" s="5">
        <f t="shared" si="90"/>
        <v>326</v>
      </c>
      <c r="S788" s="6">
        <f t="shared" si="91"/>
        <v>0.19347181008902078</v>
      </c>
    </row>
    <row r="789" spans="1:19" ht="15" customHeight="1" x14ac:dyDescent="0.2">
      <c r="A789" s="227" t="s">
        <v>442</v>
      </c>
      <c r="B789" s="37" t="s">
        <v>206</v>
      </c>
      <c r="C789" s="47" t="s">
        <v>207</v>
      </c>
      <c r="D789" s="189"/>
      <c r="E789" s="189"/>
      <c r="F789" s="189"/>
      <c r="G789" s="189"/>
      <c r="H789" s="42" t="str">
        <f t="shared" si="92"/>
        <v/>
      </c>
      <c r="I789" s="244">
        <v>6173</v>
      </c>
      <c r="J789" s="189">
        <v>4505</v>
      </c>
      <c r="K789" s="189">
        <v>2116</v>
      </c>
      <c r="L789" s="3">
        <f t="shared" si="86"/>
        <v>0.46970033296337405</v>
      </c>
      <c r="M789" s="189">
        <v>23</v>
      </c>
      <c r="N789" s="189">
        <v>1645</v>
      </c>
      <c r="O789" s="51">
        <f t="shared" si="87"/>
        <v>0.26648307144014255</v>
      </c>
      <c r="P789" s="4">
        <f t="shared" si="88"/>
        <v>6173</v>
      </c>
      <c r="Q789" s="5">
        <f t="shared" si="89"/>
        <v>4528</v>
      </c>
      <c r="R789" s="5">
        <f t="shared" si="90"/>
        <v>1645</v>
      </c>
      <c r="S789" s="6">
        <f t="shared" si="91"/>
        <v>0.26648307144014255</v>
      </c>
    </row>
    <row r="790" spans="1:19" ht="15" customHeight="1" x14ac:dyDescent="0.2">
      <c r="A790" s="227" t="s">
        <v>442</v>
      </c>
      <c r="B790" s="37" t="s">
        <v>206</v>
      </c>
      <c r="C790" s="47" t="s">
        <v>425</v>
      </c>
      <c r="D790" s="189"/>
      <c r="E790" s="189"/>
      <c r="F790" s="189"/>
      <c r="G790" s="189"/>
      <c r="H790" s="42" t="str">
        <f t="shared" si="92"/>
        <v/>
      </c>
      <c r="I790" s="244">
        <v>19740</v>
      </c>
      <c r="J790" s="189">
        <v>19443</v>
      </c>
      <c r="K790" s="189">
        <v>19370</v>
      </c>
      <c r="L790" s="3">
        <f t="shared" si="86"/>
        <v>0.99624543537519927</v>
      </c>
      <c r="M790" s="189"/>
      <c r="N790" s="189">
        <v>297</v>
      </c>
      <c r="O790" s="51">
        <f t="shared" si="87"/>
        <v>1.5045592705167173E-2</v>
      </c>
      <c r="P790" s="4">
        <f t="shared" si="88"/>
        <v>19740</v>
      </c>
      <c r="Q790" s="5">
        <f t="shared" si="89"/>
        <v>19443</v>
      </c>
      <c r="R790" s="5">
        <f t="shared" si="90"/>
        <v>297</v>
      </c>
      <c r="S790" s="6">
        <f t="shared" si="91"/>
        <v>1.5045592705167173E-2</v>
      </c>
    </row>
    <row r="791" spans="1:19" ht="15" customHeight="1" x14ac:dyDescent="0.2">
      <c r="A791" s="227" t="s">
        <v>442</v>
      </c>
      <c r="B791" s="37" t="s">
        <v>206</v>
      </c>
      <c r="C791" s="47" t="s">
        <v>208</v>
      </c>
      <c r="D791" s="189"/>
      <c r="E791" s="189"/>
      <c r="F791" s="189"/>
      <c r="G791" s="189"/>
      <c r="H791" s="42" t="str">
        <f t="shared" si="92"/>
        <v/>
      </c>
      <c r="I791" s="244">
        <v>83435</v>
      </c>
      <c r="J791" s="189">
        <v>80222</v>
      </c>
      <c r="K791" s="189">
        <v>66719</v>
      </c>
      <c r="L791" s="3">
        <f t="shared" si="86"/>
        <v>0.83167958914013618</v>
      </c>
      <c r="M791" s="189">
        <v>73</v>
      </c>
      <c r="N791" s="189">
        <v>3140</v>
      </c>
      <c r="O791" s="51">
        <f t="shared" si="87"/>
        <v>3.7634086414574219E-2</v>
      </c>
      <c r="P791" s="4">
        <f t="shared" si="88"/>
        <v>83435</v>
      </c>
      <c r="Q791" s="5">
        <f t="shared" si="89"/>
        <v>80295</v>
      </c>
      <c r="R791" s="5">
        <f t="shared" si="90"/>
        <v>3140</v>
      </c>
      <c r="S791" s="6">
        <f t="shared" si="91"/>
        <v>3.7634086414574219E-2</v>
      </c>
    </row>
    <row r="792" spans="1:19" ht="15" customHeight="1" x14ac:dyDescent="0.2">
      <c r="A792" s="227" t="s">
        <v>442</v>
      </c>
      <c r="B792" s="37" t="s">
        <v>206</v>
      </c>
      <c r="C792" s="47" t="s">
        <v>406</v>
      </c>
      <c r="D792" s="189"/>
      <c r="E792" s="189"/>
      <c r="F792" s="189"/>
      <c r="G792" s="189"/>
      <c r="H792" s="42" t="str">
        <f t="shared" si="92"/>
        <v/>
      </c>
      <c r="I792" s="244">
        <v>34045</v>
      </c>
      <c r="J792" s="189">
        <v>32950</v>
      </c>
      <c r="K792" s="189">
        <v>30456</v>
      </c>
      <c r="L792" s="3">
        <f t="shared" si="86"/>
        <v>0.92430955993930197</v>
      </c>
      <c r="M792" s="189">
        <v>11</v>
      </c>
      <c r="N792" s="189">
        <v>1084</v>
      </c>
      <c r="O792" s="51">
        <f t="shared" si="87"/>
        <v>3.1840211484799527E-2</v>
      </c>
      <c r="P792" s="4">
        <f t="shared" si="88"/>
        <v>34045</v>
      </c>
      <c r="Q792" s="5">
        <f t="shared" si="89"/>
        <v>32961</v>
      </c>
      <c r="R792" s="5">
        <f t="shared" si="90"/>
        <v>1084</v>
      </c>
      <c r="S792" s="6">
        <f t="shared" si="91"/>
        <v>3.1840211484799527E-2</v>
      </c>
    </row>
    <row r="793" spans="1:19" ht="15" customHeight="1" x14ac:dyDescent="0.2">
      <c r="A793" s="227" t="s">
        <v>442</v>
      </c>
      <c r="B793" s="37" t="s">
        <v>211</v>
      </c>
      <c r="C793" s="47" t="s">
        <v>533</v>
      </c>
      <c r="D793" s="189"/>
      <c r="E793" s="189"/>
      <c r="F793" s="189"/>
      <c r="G793" s="189"/>
      <c r="H793" s="42" t="str">
        <f t="shared" si="92"/>
        <v/>
      </c>
      <c r="I793" s="244">
        <v>1718</v>
      </c>
      <c r="J793" s="189">
        <v>1641</v>
      </c>
      <c r="K793" s="189">
        <v>870</v>
      </c>
      <c r="L793" s="3">
        <f t="shared" si="86"/>
        <v>0.53016453382084094</v>
      </c>
      <c r="M793" s="189">
        <v>5</v>
      </c>
      <c r="N793" s="189">
        <v>72</v>
      </c>
      <c r="O793" s="51">
        <f t="shared" si="87"/>
        <v>4.190919674039581E-2</v>
      </c>
      <c r="P793" s="4">
        <f t="shared" si="88"/>
        <v>1718</v>
      </c>
      <c r="Q793" s="5">
        <f t="shared" si="89"/>
        <v>1646</v>
      </c>
      <c r="R793" s="5">
        <f t="shared" si="90"/>
        <v>72</v>
      </c>
      <c r="S793" s="6">
        <f t="shared" si="91"/>
        <v>4.190919674039581E-2</v>
      </c>
    </row>
    <row r="794" spans="1:19" ht="15" customHeight="1" x14ac:dyDescent="0.2">
      <c r="A794" s="227" t="s">
        <v>442</v>
      </c>
      <c r="B794" s="37" t="s">
        <v>211</v>
      </c>
      <c r="C794" s="47" t="s">
        <v>445</v>
      </c>
      <c r="D794" s="189"/>
      <c r="E794" s="189"/>
      <c r="F794" s="189"/>
      <c r="G794" s="189"/>
      <c r="H794" s="42" t="str">
        <f t="shared" si="92"/>
        <v/>
      </c>
      <c r="I794" s="244">
        <v>251</v>
      </c>
      <c r="J794" s="189">
        <v>234</v>
      </c>
      <c r="K794" s="189">
        <v>91</v>
      </c>
      <c r="L794" s="3">
        <f t="shared" si="86"/>
        <v>0.3888888888888889</v>
      </c>
      <c r="M794" s="189"/>
      <c r="N794" s="189">
        <v>17</v>
      </c>
      <c r="O794" s="51">
        <f t="shared" si="87"/>
        <v>6.7729083665338641E-2</v>
      </c>
      <c r="P794" s="4">
        <f t="shared" si="88"/>
        <v>251</v>
      </c>
      <c r="Q794" s="5">
        <f t="shared" si="89"/>
        <v>234</v>
      </c>
      <c r="R794" s="5">
        <f t="shared" si="90"/>
        <v>17</v>
      </c>
      <c r="S794" s="6">
        <f t="shared" si="91"/>
        <v>6.7729083665338641E-2</v>
      </c>
    </row>
    <row r="795" spans="1:19" ht="15" customHeight="1" x14ac:dyDescent="0.2">
      <c r="A795" s="227" t="s">
        <v>442</v>
      </c>
      <c r="B795" s="37" t="s">
        <v>211</v>
      </c>
      <c r="C795" s="47" t="s">
        <v>536</v>
      </c>
      <c r="D795" s="189"/>
      <c r="E795" s="189"/>
      <c r="F795" s="189"/>
      <c r="G795" s="189"/>
      <c r="H795" s="42" t="str">
        <f t="shared" si="92"/>
        <v/>
      </c>
      <c r="I795" s="244">
        <v>739</v>
      </c>
      <c r="J795" s="189">
        <v>704</v>
      </c>
      <c r="K795" s="189">
        <v>237</v>
      </c>
      <c r="L795" s="3">
        <f t="shared" si="86"/>
        <v>0.33664772727272729</v>
      </c>
      <c r="M795" s="189"/>
      <c r="N795" s="189">
        <v>35</v>
      </c>
      <c r="O795" s="51">
        <f t="shared" si="87"/>
        <v>4.7361299052774017E-2</v>
      </c>
      <c r="P795" s="4">
        <f t="shared" si="88"/>
        <v>739</v>
      </c>
      <c r="Q795" s="5">
        <f t="shared" si="89"/>
        <v>704</v>
      </c>
      <c r="R795" s="5">
        <f t="shared" si="90"/>
        <v>35</v>
      </c>
      <c r="S795" s="6">
        <f t="shared" si="91"/>
        <v>4.7361299052774017E-2</v>
      </c>
    </row>
    <row r="796" spans="1:19" ht="26.25" customHeight="1" x14ac:dyDescent="0.2">
      <c r="A796" s="227" t="s">
        <v>442</v>
      </c>
      <c r="B796" s="37" t="s">
        <v>214</v>
      </c>
      <c r="C796" s="47" t="s">
        <v>215</v>
      </c>
      <c r="D796" s="189"/>
      <c r="E796" s="189"/>
      <c r="F796" s="189"/>
      <c r="G796" s="189"/>
      <c r="H796" s="42" t="str">
        <f t="shared" si="92"/>
        <v/>
      </c>
      <c r="I796" s="244">
        <v>6739</v>
      </c>
      <c r="J796" s="189">
        <v>4736</v>
      </c>
      <c r="K796" s="189">
        <v>1411</v>
      </c>
      <c r="L796" s="3">
        <f t="shared" si="86"/>
        <v>0.29793074324324326</v>
      </c>
      <c r="M796" s="189">
        <v>193</v>
      </c>
      <c r="N796" s="189">
        <v>1810</v>
      </c>
      <c r="O796" s="51">
        <f t="shared" si="87"/>
        <v>0.26858584359697285</v>
      </c>
      <c r="P796" s="4">
        <f t="shared" si="88"/>
        <v>6739</v>
      </c>
      <c r="Q796" s="5">
        <f t="shared" si="89"/>
        <v>4929</v>
      </c>
      <c r="R796" s="5">
        <f t="shared" si="90"/>
        <v>1810</v>
      </c>
      <c r="S796" s="6">
        <f t="shared" si="91"/>
        <v>0.26858584359697285</v>
      </c>
    </row>
    <row r="797" spans="1:19" ht="15" customHeight="1" x14ac:dyDescent="0.2">
      <c r="A797" s="227" t="s">
        <v>442</v>
      </c>
      <c r="B797" s="37" t="s">
        <v>217</v>
      </c>
      <c r="C797" s="47" t="s">
        <v>219</v>
      </c>
      <c r="D797" s="189"/>
      <c r="E797" s="189"/>
      <c r="F797" s="189"/>
      <c r="G797" s="189"/>
      <c r="H797" s="42" t="str">
        <f t="shared" si="92"/>
        <v/>
      </c>
      <c r="I797" s="244">
        <v>6271</v>
      </c>
      <c r="J797" s="189">
        <v>6191</v>
      </c>
      <c r="K797" s="189">
        <v>3786</v>
      </c>
      <c r="L797" s="3">
        <f t="shared" si="86"/>
        <v>0.61153287029559034</v>
      </c>
      <c r="M797" s="189">
        <v>20</v>
      </c>
      <c r="N797" s="189">
        <v>60</v>
      </c>
      <c r="O797" s="51">
        <f t="shared" si="87"/>
        <v>9.5678520172221334E-3</v>
      </c>
      <c r="P797" s="4">
        <f t="shared" si="88"/>
        <v>6271</v>
      </c>
      <c r="Q797" s="5">
        <f t="shared" si="89"/>
        <v>6211</v>
      </c>
      <c r="R797" s="5">
        <f t="shared" si="90"/>
        <v>60</v>
      </c>
      <c r="S797" s="6">
        <f t="shared" si="91"/>
        <v>9.5678520172221334E-3</v>
      </c>
    </row>
    <row r="798" spans="1:19" ht="15" customHeight="1" x14ac:dyDescent="0.2">
      <c r="A798" s="227" t="s">
        <v>442</v>
      </c>
      <c r="B798" s="37" t="s">
        <v>221</v>
      </c>
      <c r="C798" s="47" t="s">
        <v>312</v>
      </c>
      <c r="D798" s="189"/>
      <c r="E798" s="189"/>
      <c r="F798" s="189"/>
      <c r="G798" s="189"/>
      <c r="H798" s="42" t="str">
        <f t="shared" si="92"/>
        <v/>
      </c>
      <c r="I798" s="244">
        <v>2</v>
      </c>
      <c r="J798" s="189">
        <v>2</v>
      </c>
      <c r="K798" s="189">
        <v>0</v>
      </c>
      <c r="L798" s="3">
        <f t="shared" si="86"/>
        <v>0</v>
      </c>
      <c r="M798" s="189"/>
      <c r="N798" s="189">
        <v>0</v>
      </c>
      <c r="O798" s="51">
        <f t="shared" si="87"/>
        <v>0</v>
      </c>
      <c r="P798" s="4">
        <f t="shared" si="88"/>
        <v>2</v>
      </c>
      <c r="Q798" s="5">
        <f t="shared" si="89"/>
        <v>2</v>
      </c>
      <c r="R798" s="5" t="str">
        <f t="shared" si="90"/>
        <v/>
      </c>
      <c r="S798" s="6" t="str">
        <f t="shared" si="91"/>
        <v/>
      </c>
    </row>
    <row r="799" spans="1:19" ht="15" customHeight="1" x14ac:dyDescent="0.2">
      <c r="A799" s="227" t="s">
        <v>442</v>
      </c>
      <c r="B799" s="37" t="s">
        <v>222</v>
      </c>
      <c r="C799" s="47" t="s">
        <v>368</v>
      </c>
      <c r="D799" s="189"/>
      <c r="E799" s="189"/>
      <c r="F799" s="189"/>
      <c r="G799" s="189"/>
      <c r="H799" s="42" t="str">
        <f t="shared" si="92"/>
        <v/>
      </c>
      <c r="I799" s="244">
        <v>185</v>
      </c>
      <c r="J799" s="189">
        <v>162</v>
      </c>
      <c r="K799" s="189">
        <v>37</v>
      </c>
      <c r="L799" s="3">
        <f t="shared" si="86"/>
        <v>0.22839506172839505</v>
      </c>
      <c r="M799" s="189">
        <v>10</v>
      </c>
      <c r="N799" s="189">
        <v>13</v>
      </c>
      <c r="O799" s="51">
        <f t="shared" si="87"/>
        <v>7.0270270270270274E-2</v>
      </c>
      <c r="P799" s="4">
        <f t="shared" si="88"/>
        <v>185</v>
      </c>
      <c r="Q799" s="5">
        <f t="shared" si="89"/>
        <v>172</v>
      </c>
      <c r="R799" s="5">
        <f t="shared" si="90"/>
        <v>13</v>
      </c>
      <c r="S799" s="6">
        <f t="shared" si="91"/>
        <v>7.0270270270270274E-2</v>
      </c>
    </row>
    <row r="800" spans="1:19" ht="15" customHeight="1" x14ac:dyDescent="0.2">
      <c r="A800" s="227" t="s">
        <v>442</v>
      </c>
      <c r="B800" s="37" t="s">
        <v>222</v>
      </c>
      <c r="C800" s="47" t="s">
        <v>313</v>
      </c>
      <c r="D800" s="189"/>
      <c r="E800" s="189"/>
      <c r="F800" s="189"/>
      <c r="G800" s="189"/>
      <c r="H800" s="42" t="str">
        <f t="shared" si="92"/>
        <v/>
      </c>
      <c r="I800" s="244">
        <v>653</v>
      </c>
      <c r="J800" s="189">
        <v>648</v>
      </c>
      <c r="K800" s="189">
        <v>613</v>
      </c>
      <c r="L800" s="3">
        <f t="shared" si="86"/>
        <v>0.94598765432098764</v>
      </c>
      <c r="M800" s="189">
        <v>5</v>
      </c>
      <c r="N800" s="189">
        <v>0</v>
      </c>
      <c r="O800" s="51">
        <f t="shared" si="87"/>
        <v>0</v>
      </c>
      <c r="P800" s="4">
        <f t="shared" si="88"/>
        <v>653</v>
      </c>
      <c r="Q800" s="5">
        <f t="shared" si="89"/>
        <v>653</v>
      </c>
      <c r="R800" s="5" t="str">
        <f t="shared" si="90"/>
        <v/>
      </c>
      <c r="S800" s="6" t="str">
        <f t="shared" si="91"/>
        <v/>
      </c>
    </row>
    <row r="801" spans="1:19" ht="15" customHeight="1" x14ac:dyDescent="0.2">
      <c r="A801" s="227" t="s">
        <v>442</v>
      </c>
      <c r="B801" s="37" t="s">
        <v>222</v>
      </c>
      <c r="C801" s="47" t="s">
        <v>223</v>
      </c>
      <c r="D801" s="189"/>
      <c r="E801" s="189"/>
      <c r="F801" s="189"/>
      <c r="G801" s="189"/>
      <c r="H801" s="42" t="str">
        <f t="shared" si="92"/>
        <v/>
      </c>
      <c r="I801" s="244">
        <v>609</v>
      </c>
      <c r="J801" s="189">
        <v>596</v>
      </c>
      <c r="K801" s="189">
        <v>601</v>
      </c>
      <c r="L801" s="3">
        <f t="shared" si="86"/>
        <v>1.0083892617449663</v>
      </c>
      <c r="M801" s="189">
        <v>8</v>
      </c>
      <c r="N801" s="189">
        <v>5</v>
      </c>
      <c r="O801" s="51">
        <f t="shared" si="87"/>
        <v>8.2101806239737278E-3</v>
      </c>
      <c r="P801" s="4">
        <f t="shared" si="88"/>
        <v>609</v>
      </c>
      <c r="Q801" s="5">
        <f t="shared" si="89"/>
        <v>604</v>
      </c>
      <c r="R801" s="5">
        <f t="shared" si="90"/>
        <v>5</v>
      </c>
      <c r="S801" s="6">
        <f t="shared" si="91"/>
        <v>8.2101806239737278E-3</v>
      </c>
    </row>
    <row r="802" spans="1:19" ht="15" customHeight="1" x14ac:dyDescent="0.2">
      <c r="A802" s="227" t="s">
        <v>442</v>
      </c>
      <c r="B802" s="37" t="s">
        <v>222</v>
      </c>
      <c r="C802" s="47" t="s">
        <v>314</v>
      </c>
      <c r="D802" s="189"/>
      <c r="E802" s="189"/>
      <c r="F802" s="189"/>
      <c r="G802" s="189"/>
      <c r="H802" s="42" t="str">
        <f t="shared" si="92"/>
        <v/>
      </c>
      <c r="I802" s="244">
        <v>585</v>
      </c>
      <c r="J802" s="189">
        <v>571</v>
      </c>
      <c r="K802" s="189">
        <v>577</v>
      </c>
      <c r="L802" s="3">
        <f t="shared" si="86"/>
        <v>1.0105078809106831</v>
      </c>
      <c r="M802" s="189">
        <v>9</v>
      </c>
      <c r="N802" s="189">
        <v>5</v>
      </c>
      <c r="O802" s="51">
        <f t="shared" si="87"/>
        <v>8.5470085470085479E-3</v>
      </c>
      <c r="P802" s="4">
        <f t="shared" si="88"/>
        <v>585</v>
      </c>
      <c r="Q802" s="5">
        <f t="shared" si="89"/>
        <v>580</v>
      </c>
      <c r="R802" s="5">
        <f t="shared" si="90"/>
        <v>5</v>
      </c>
      <c r="S802" s="6">
        <f t="shared" si="91"/>
        <v>8.5470085470085479E-3</v>
      </c>
    </row>
    <row r="803" spans="1:19" ht="26.25" customHeight="1" x14ac:dyDescent="0.2">
      <c r="A803" s="227" t="s">
        <v>442</v>
      </c>
      <c r="B803" s="37" t="s">
        <v>222</v>
      </c>
      <c r="C803" s="47" t="s">
        <v>224</v>
      </c>
      <c r="D803" s="189"/>
      <c r="E803" s="189"/>
      <c r="F803" s="189"/>
      <c r="G803" s="189"/>
      <c r="H803" s="42" t="str">
        <f t="shared" si="92"/>
        <v/>
      </c>
      <c r="I803" s="244">
        <v>669</v>
      </c>
      <c r="J803" s="189">
        <v>650</v>
      </c>
      <c r="K803" s="189">
        <v>328</v>
      </c>
      <c r="L803" s="3">
        <f t="shared" si="86"/>
        <v>0.50461538461538458</v>
      </c>
      <c r="M803" s="189">
        <v>14</v>
      </c>
      <c r="N803" s="189">
        <v>5</v>
      </c>
      <c r="O803" s="51">
        <f t="shared" si="87"/>
        <v>7.4738415545590429E-3</v>
      </c>
      <c r="P803" s="4">
        <f t="shared" si="88"/>
        <v>669</v>
      </c>
      <c r="Q803" s="5">
        <f t="shared" si="89"/>
        <v>664</v>
      </c>
      <c r="R803" s="5">
        <f t="shared" si="90"/>
        <v>5</v>
      </c>
      <c r="S803" s="6">
        <f t="shared" si="91"/>
        <v>7.4738415545590429E-3</v>
      </c>
    </row>
    <row r="804" spans="1:19" ht="15" customHeight="1" x14ac:dyDescent="0.2">
      <c r="A804" s="227" t="s">
        <v>442</v>
      </c>
      <c r="B804" s="37" t="s">
        <v>222</v>
      </c>
      <c r="C804" s="47" t="s">
        <v>226</v>
      </c>
      <c r="D804" s="189"/>
      <c r="E804" s="189"/>
      <c r="F804" s="189"/>
      <c r="G804" s="189"/>
      <c r="H804" s="42" t="str">
        <f t="shared" si="92"/>
        <v/>
      </c>
      <c r="I804" s="244">
        <v>1941</v>
      </c>
      <c r="J804" s="189">
        <v>1912</v>
      </c>
      <c r="K804" s="189">
        <v>1396</v>
      </c>
      <c r="L804" s="3">
        <f t="shared" si="86"/>
        <v>0.73012552301255229</v>
      </c>
      <c r="M804" s="189">
        <v>20</v>
      </c>
      <c r="N804" s="189">
        <v>9</v>
      </c>
      <c r="O804" s="51">
        <f t="shared" si="87"/>
        <v>4.6367851622874804E-3</v>
      </c>
      <c r="P804" s="4">
        <f t="shared" si="88"/>
        <v>1941</v>
      </c>
      <c r="Q804" s="5">
        <f t="shared" si="89"/>
        <v>1932</v>
      </c>
      <c r="R804" s="5">
        <f t="shared" si="90"/>
        <v>9</v>
      </c>
      <c r="S804" s="6">
        <f t="shared" si="91"/>
        <v>4.6367851622874804E-3</v>
      </c>
    </row>
    <row r="805" spans="1:19" ht="26.25" customHeight="1" x14ac:dyDescent="0.2">
      <c r="A805" s="227" t="s">
        <v>442</v>
      </c>
      <c r="B805" s="37" t="s">
        <v>222</v>
      </c>
      <c r="C805" s="47" t="s">
        <v>227</v>
      </c>
      <c r="D805" s="189"/>
      <c r="E805" s="189"/>
      <c r="F805" s="189"/>
      <c r="G805" s="189"/>
      <c r="H805" s="42" t="str">
        <f t="shared" si="92"/>
        <v/>
      </c>
      <c r="I805" s="244">
        <v>557</v>
      </c>
      <c r="J805" s="189">
        <v>551</v>
      </c>
      <c r="K805" s="189">
        <v>366</v>
      </c>
      <c r="L805" s="3">
        <f t="shared" si="86"/>
        <v>0.66424682395644286</v>
      </c>
      <c r="M805" s="189">
        <v>4</v>
      </c>
      <c r="N805" s="189">
        <v>2</v>
      </c>
      <c r="O805" s="51">
        <f t="shared" si="87"/>
        <v>3.5906642728904849E-3</v>
      </c>
      <c r="P805" s="4">
        <f t="shared" si="88"/>
        <v>557</v>
      </c>
      <c r="Q805" s="5">
        <f t="shared" si="89"/>
        <v>555</v>
      </c>
      <c r="R805" s="5">
        <f t="shared" si="90"/>
        <v>2</v>
      </c>
      <c r="S805" s="6">
        <f t="shared" si="91"/>
        <v>3.5906642728904849E-3</v>
      </c>
    </row>
    <row r="806" spans="1:19" ht="15" customHeight="1" x14ac:dyDescent="0.2">
      <c r="A806" s="227" t="s">
        <v>442</v>
      </c>
      <c r="B806" s="37" t="s">
        <v>222</v>
      </c>
      <c r="C806" s="47" t="s">
        <v>446</v>
      </c>
      <c r="D806" s="189"/>
      <c r="E806" s="189"/>
      <c r="F806" s="189"/>
      <c r="G806" s="189"/>
      <c r="H806" s="42" t="str">
        <f t="shared" si="92"/>
        <v/>
      </c>
      <c r="I806" s="244">
        <v>233</v>
      </c>
      <c r="J806" s="189">
        <v>222</v>
      </c>
      <c r="K806" s="189">
        <v>125</v>
      </c>
      <c r="L806" s="3">
        <f t="shared" si="86"/>
        <v>0.56306306306306309</v>
      </c>
      <c r="M806" s="189">
        <v>11</v>
      </c>
      <c r="N806" s="189">
        <v>0</v>
      </c>
      <c r="O806" s="51">
        <f t="shared" si="87"/>
        <v>0</v>
      </c>
      <c r="P806" s="4">
        <f t="shared" si="88"/>
        <v>233</v>
      </c>
      <c r="Q806" s="5">
        <f t="shared" si="89"/>
        <v>233</v>
      </c>
      <c r="R806" s="5" t="str">
        <f t="shared" si="90"/>
        <v/>
      </c>
      <c r="S806" s="6" t="str">
        <f t="shared" si="91"/>
        <v/>
      </c>
    </row>
    <row r="807" spans="1:19" ht="26.25" customHeight="1" x14ac:dyDescent="0.2">
      <c r="A807" s="227" t="s">
        <v>442</v>
      </c>
      <c r="B807" s="37" t="s">
        <v>222</v>
      </c>
      <c r="C807" s="47" t="s">
        <v>228</v>
      </c>
      <c r="D807" s="189"/>
      <c r="E807" s="189"/>
      <c r="F807" s="189"/>
      <c r="G807" s="189"/>
      <c r="H807" s="42" t="str">
        <f t="shared" si="92"/>
        <v/>
      </c>
      <c r="I807" s="244">
        <v>1568</v>
      </c>
      <c r="J807" s="189">
        <v>553</v>
      </c>
      <c r="K807" s="189">
        <v>1368</v>
      </c>
      <c r="L807" s="3">
        <f t="shared" si="86"/>
        <v>2.4737793851717904</v>
      </c>
      <c r="M807" s="189">
        <v>1011</v>
      </c>
      <c r="N807" s="189">
        <v>4</v>
      </c>
      <c r="O807" s="51">
        <f t="shared" si="87"/>
        <v>2.5510204081632651E-3</v>
      </c>
      <c r="P807" s="4">
        <f t="shared" si="88"/>
        <v>1568</v>
      </c>
      <c r="Q807" s="5">
        <f t="shared" si="89"/>
        <v>1564</v>
      </c>
      <c r="R807" s="5">
        <f t="shared" si="90"/>
        <v>4</v>
      </c>
      <c r="S807" s="6">
        <f t="shared" si="91"/>
        <v>2.5510204081632651E-3</v>
      </c>
    </row>
    <row r="808" spans="1:19" ht="15" customHeight="1" x14ac:dyDescent="0.2">
      <c r="A808" s="227" t="s">
        <v>442</v>
      </c>
      <c r="B808" s="37" t="s">
        <v>231</v>
      </c>
      <c r="C808" s="47" t="s">
        <v>232</v>
      </c>
      <c r="D808" s="189"/>
      <c r="E808" s="189"/>
      <c r="F808" s="189"/>
      <c r="G808" s="189"/>
      <c r="H808" s="42" t="str">
        <f t="shared" si="92"/>
        <v/>
      </c>
      <c r="I808" s="244">
        <v>4</v>
      </c>
      <c r="J808" s="189">
        <v>3</v>
      </c>
      <c r="K808" s="189">
        <v>1</v>
      </c>
      <c r="L808" s="3">
        <f t="shared" si="86"/>
        <v>0.33333333333333331</v>
      </c>
      <c r="M808" s="189"/>
      <c r="N808" s="189">
        <v>1</v>
      </c>
      <c r="O808" s="51">
        <f t="shared" si="87"/>
        <v>0.25</v>
      </c>
      <c r="P808" s="4">
        <f t="shared" si="88"/>
        <v>4</v>
      </c>
      <c r="Q808" s="5">
        <f t="shared" si="89"/>
        <v>3</v>
      </c>
      <c r="R808" s="5">
        <f t="shared" si="90"/>
        <v>1</v>
      </c>
      <c r="S808" s="6">
        <f t="shared" si="91"/>
        <v>0.25</v>
      </c>
    </row>
    <row r="809" spans="1:19" ht="15" customHeight="1" x14ac:dyDescent="0.2">
      <c r="A809" s="227" t="s">
        <v>442</v>
      </c>
      <c r="B809" s="37" t="s">
        <v>524</v>
      </c>
      <c r="C809" s="47" t="s">
        <v>233</v>
      </c>
      <c r="D809" s="189"/>
      <c r="E809" s="189"/>
      <c r="F809" s="189"/>
      <c r="G809" s="189"/>
      <c r="H809" s="42" t="str">
        <f t="shared" si="92"/>
        <v/>
      </c>
      <c r="I809" s="244">
        <v>2049</v>
      </c>
      <c r="J809" s="189">
        <v>1927</v>
      </c>
      <c r="K809" s="189">
        <v>1336</v>
      </c>
      <c r="L809" s="3">
        <f t="shared" si="86"/>
        <v>0.69330565646081987</v>
      </c>
      <c r="M809" s="189"/>
      <c r="N809" s="189">
        <v>122</v>
      </c>
      <c r="O809" s="51">
        <f t="shared" si="87"/>
        <v>5.9541239629087361E-2</v>
      </c>
      <c r="P809" s="4">
        <f t="shared" si="88"/>
        <v>2049</v>
      </c>
      <c r="Q809" s="5">
        <f t="shared" si="89"/>
        <v>1927</v>
      </c>
      <c r="R809" s="5">
        <f t="shared" si="90"/>
        <v>122</v>
      </c>
      <c r="S809" s="6">
        <f t="shared" si="91"/>
        <v>5.9541239629087361E-2</v>
      </c>
    </row>
    <row r="810" spans="1:19" ht="15" customHeight="1" x14ac:dyDescent="0.2">
      <c r="A810" s="227" t="s">
        <v>442</v>
      </c>
      <c r="B810" s="37" t="s">
        <v>236</v>
      </c>
      <c r="C810" s="47" t="s">
        <v>237</v>
      </c>
      <c r="D810" s="189"/>
      <c r="E810" s="189"/>
      <c r="F810" s="189"/>
      <c r="G810" s="189"/>
      <c r="H810" s="42" t="str">
        <f t="shared" si="92"/>
        <v/>
      </c>
      <c r="I810" s="244">
        <v>397</v>
      </c>
      <c r="J810" s="189">
        <v>346</v>
      </c>
      <c r="K810" s="189">
        <v>167</v>
      </c>
      <c r="L810" s="3">
        <f t="shared" si="86"/>
        <v>0.48265895953757226</v>
      </c>
      <c r="M810" s="189"/>
      <c r="N810" s="189">
        <v>51</v>
      </c>
      <c r="O810" s="51">
        <f t="shared" si="87"/>
        <v>0.12846347607052896</v>
      </c>
      <c r="P810" s="4">
        <f t="shared" si="88"/>
        <v>397</v>
      </c>
      <c r="Q810" s="5">
        <f t="shared" si="89"/>
        <v>346</v>
      </c>
      <c r="R810" s="5">
        <f t="shared" si="90"/>
        <v>51</v>
      </c>
      <c r="S810" s="6">
        <f t="shared" si="91"/>
        <v>0.12846347607052896</v>
      </c>
    </row>
    <row r="811" spans="1:19" ht="15" customHeight="1" x14ac:dyDescent="0.2">
      <c r="A811" s="46" t="s">
        <v>414</v>
      </c>
      <c r="B811" s="37" t="s">
        <v>2</v>
      </c>
      <c r="C811" s="43" t="s">
        <v>3</v>
      </c>
      <c r="D811" s="189"/>
      <c r="E811" s="189"/>
      <c r="F811" s="189"/>
      <c r="G811" s="189"/>
      <c r="H811" s="42" t="str">
        <f t="shared" si="92"/>
        <v/>
      </c>
      <c r="I811" s="244">
        <v>108</v>
      </c>
      <c r="J811" s="189">
        <v>107</v>
      </c>
      <c r="K811" s="189">
        <v>87</v>
      </c>
      <c r="L811" s="3">
        <f t="shared" si="86"/>
        <v>0.81308411214953269</v>
      </c>
      <c r="M811" s="259"/>
      <c r="N811" s="189">
        <v>1</v>
      </c>
      <c r="O811" s="51">
        <f t="shared" si="87"/>
        <v>9.2592592592592587E-3</v>
      </c>
      <c r="P811" s="4">
        <f t="shared" si="88"/>
        <v>108</v>
      </c>
      <c r="Q811" s="5">
        <f t="shared" si="89"/>
        <v>107</v>
      </c>
      <c r="R811" s="5">
        <f t="shared" si="90"/>
        <v>1</v>
      </c>
      <c r="S811" s="6">
        <f t="shared" si="91"/>
        <v>9.2592592592592587E-3</v>
      </c>
    </row>
    <row r="812" spans="1:19" ht="15" customHeight="1" x14ac:dyDescent="0.2">
      <c r="A812" s="46" t="s">
        <v>414</v>
      </c>
      <c r="B812" s="37" t="s">
        <v>4</v>
      </c>
      <c r="C812" s="43" t="s">
        <v>5</v>
      </c>
      <c r="D812" s="189"/>
      <c r="E812" s="189"/>
      <c r="F812" s="189"/>
      <c r="G812" s="189"/>
      <c r="H812" s="42" t="str">
        <f t="shared" si="92"/>
        <v/>
      </c>
      <c r="I812" s="244">
        <v>2713</v>
      </c>
      <c r="J812" s="189">
        <v>971</v>
      </c>
      <c r="K812" s="189">
        <v>223</v>
      </c>
      <c r="L812" s="3">
        <f t="shared" si="86"/>
        <v>0.22966014418125644</v>
      </c>
      <c r="M812" s="259"/>
      <c r="N812" s="189">
        <v>1742</v>
      </c>
      <c r="O812" s="51">
        <f t="shared" si="87"/>
        <v>0.64209362329524511</v>
      </c>
      <c r="P812" s="4">
        <f t="shared" si="88"/>
        <v>2713</v>
      </c>
      <c r="Q812" s="5">
        <f t="shared" si="89"/>
        <v>971</v>
      </c>
      <c r="R812" s="5">
        <f t="shared" si="90"/>
        <v>1742</v>
      </c>
      <c r="S812" s="6">
        <f t="shared" si="91"/>
        <v>0.64209362329524511</v>
      </c>
    </row>
    <row r="813" spans="1:19" ht="15" customHeight="1" x14ac:dyDescent="0.2">
      <c r="A813" s="46" t="s">
        <v>414</v>
      </c>
      <c r="B813" s="37" t="s">
        <v>6</v>
      </c>
      <c r="C813" s="43" t="s">
        <v>7</v>
      </c>
      <c r="D813" s="189"/>
      <c r="E813" s="189"/>
      <c r="F813" s="189"/>
      <c r="G813" s="189"/>
      <c r="H813" s="42" t="str">
        <f t="shared" si="92"/>
        <v/>
      </c>
      <c r="I813" s="244">
        <v>73</v>
      </c>
      <c r="J813" s="189">
        <v>37</v>
      </c>
      <c r="K813" s="189">
        <v>9</v>
      </c>
      <c r="L813" s="3">
        <f t="shared" si="86"/>
        <v>0.24324324324324326</v>
      </c>
      <c r="M813" s="259"/>
      <c r="N813" s="189">
        <v>36</v>
      </c>
      <c r="O813" s="51">
        <f t="shared" si="87"/>
        <v>0.49315068493150682</v>
      </c>
      <c r="P813" s="4">
        <f t="shared" si="88"/>
        <v>73</v>
      </c>
      <c r="Q813" s="5">
        <f t="shared" si="89"/>
        <v>37</v>
      </c>
      <c r="R813" s="5">
        <f t="shared" si="90"/>
        <v>36</v>
      </c>
      <c r="S813" s="6">
        <f t="shared" si="91"/>
        <v>0.49315068493150682</v>
      </c>
    </row>
    <row r="814" spans="1:19" ht="15" customHeight="1" x14ac:dyDescent="0.2">
      <c r="A814" s="46" t="s">
        <v>414</v>
      </c>
      <c r="B814" s="37" t="s">
        <v>13</v>
      </c>
      <c r="C814" s="43" t="s">
        <v>14</v>
      </c>
      <c r="D814" s="189"/>
      <c r="E814" s="189"/>
      <c r="F814" s="189"/>
      <c r="G814" s="189"/>
      <c r="H814" s="42" t="str">
        <f t="shared" si="92"/>
        <v/>
      </c>
      <c r="I814" s="244">
        <v>4</v>
      </c>
      <c r="J814" s="189">
        <v>4</v>
      </c>
      <c r="K814" s="189"/>
      <c r="L814" s="3">
        <f t="shared" si="86"/>
        <v>0</v>
      </c>
      <c r="M814" s="259"/>
      <c r="N814" s="189"/>
      <c r="O814" s="51">
        <f t="shared" si="87"/>
        <v>0</v>
      </c>
      <c r="P814" s="4">
        <f t="shared" si="88"/>
        <v>4</v>
      </c>
      <c r="Q814" s="5">
        <f t="shared" si="89"/>
        <v>4</v>
      </c>
      <c r="R814" s="5" t="str">
        <f t="shared" si="90"/>
        <v/>
      </c>
      <c r="S814" s="6" t="str">
        <f t="shared" si="91"/>
        <v/>
      </c>
    </row>
    <row r="815" spans="1:19" ht="15" customHeight="1" x14ac:dyDescent="0.2">
      <c r="A815" s="46" t="s">
        <v>414</v>
      </c>
      <c r="B815" s="37" t="s">
        <v>15</v>
      </c>
      <c r="C815" s="43" t="s">
        <v>16</v>
      </c>
      <c r="D815" s="189"/>
      <c r="E815" s="189"/>
      <c r="F815" s="189"/>
      <c r="G815" s="189"/>
      <c r="H815" s="42" t="str">
        <f t="shared" si="92"/>
        <v/>
      </c>
      <c r="I815" s="244">
        <v>2796</v>
      </c>
      <c r="J815" s="189">
        <v>2533</v>
      </c>
      <c r="K815" s="189">
        <v>455</v>
      </c>
      <c r="L815" s="3">
        <f t="shared" si="86"/>
        <v>0.17962889853928149</v>
      </c>
      <c r="M815" s="259">
        <v>2</v>
      </c>
      <c r="N815" s="189">
        <v>261</v>
      </c>
      <c r="O815" s="51">
        <f t="shared" si="87"/>
        <v>9.334763948497854E-2</v>
      </c>
      <c r="P815" s="4">
        <f t="shared" si="88"/>
        <v>2796</v>
      </c>
      <c r="Q815" s="5">
        <f t="shared" si="89"/>
        <v>2535</v>
      </c>
      <c r="R815" s="5">
        <f t="shared" si="90"/>
        <v>261</v>
      </c>
      <c r="S815" s="6">
        <f t="shared" si="91"/>
        <v>9.334763948497854E-2</v>
      </c>
    </row>
    <row r="816" spans="1:19" ht="15" customHeight="1" x14ac:dyDescent="0.2">
      <c r="A816" s="46" t="s">
        <v>414</v>
      </c>
      <c r="B816" s="37" t="s">
        <v>19</v>
      </c>
      <c r="C816" s="43" t="s">
        <v>20</v>
      </c>
      <c r="D816" s="189"/>
      <c r="E816" s="189"/>
      <c r="F816" s="189"/>
      <c r="G816" s="189"/>
      <c r="H816" s="42" t="str">
        <f t="shared" si="92"/>
        <v/>
      </c>
      <c r="I816" s="244">
        <v>7533</v>
      </c>
      <c r="J816" s="189">
        <v>7502</v>
      </c>
      <c r="K816" s="189">
        <v>4996</v>
      </c>
      <c r="L816" s="3">
        <f t="shared" si="86"/>
        <v>0.66595574513463074</v>
      </c>
      <c r="M816" s="259">
        <v>2</v>
      </c>
      <c r="N816" s="189">
        <v>29</v>
      </c>
      <c r="O816" s="51">
        <f t="shared" si="87"/>
        <v>3.8497278640647818E-3</v>
      </c>
      <c r="P816" s="4">
        <f t="shared" si="88"/>
        <v>7533</v>
      </c>
      <c r="Q816" s="5">
        <f t="shared" si="89"/>
        <v>7504</v>
      </c>
      <c r="R816" s="5">
        <f t="shared" si="90"/>
        <v>29</v>
      </c>
      <c r="S816" s="6">
        <f t="shared" si="91"/>
        <v>3.8497278640647818E-3</v>
      </c>
    </row>
    <row r="817" spans="1:19" ht="26.25" customHeight="1" x14ac:dyDescent="0.2">
      <c r="A817" s="46" t="s">
        <v>414</v>
      </c>
      <c r="B817" s="37" t="s">
        <v>26</v>
      </c>
      <c r="C817" s="43" t="s">
        <v>27</v>
      </c>
      <c r="D817" s="189"/>
      <c r="E817" s="189"/>
      <c r="F817" s="189"/>
      <c r="G817" s="189"/>
      <c r="H817" s="42" t="str">
        <f t="shared" si="92"/>
        <v/>
      </c>
      <c r="I817" s="244">
        <v>79</v>
      </c>
      <c r="J817" s="189">
        <v>73</v>
      </c>
      <c r="K817" s="189">
        <v>45</v>
      </c>
      <c r="L817" s="3">
        <f t="shared" si="86"/>
        <v>0.61643835616438358</v>
      </c>
      <c r="M817" s="259"/>
      <c r="N817" s="189">
        <v>6</v>
      </c>
      <c r="O817" s="51">
        <f t="shared" si="87"/>
        <v>7.5949367088607597E-2</v>
      </c>
      <c r="P817" s="4">
        <f t="shared" si="88"/>
        <v>79</v>
      </c>
      <c r="Q817" s="5">
        <f t="shared" si="89"/>
        <v>73</v>
      </c>
      <c r="R817" s="5">
        <f t="shared" si="90"/>
        <v>6</v>
      </c>
      <c r="S817" s="6">
        <f t="shared" si="91"/>
        <v>7.5949367088607597E-2</v>
      </c>
    </row>
    <row r="818" spans="1:19" ht="15" customHeight="1" x14ac:dyDescent="0.2">
      <c r="A818" s="46" t="s">
        <v>414</v>
      </c>
      <c r="B818" s="37" t="s">
        <v>32</v>
      </c>
      <c r="C818" s="43" t="s">
        <v>33</v>
      </c>
      <c r="D818" s="189"/>
      <c r="E818" s="189"/>
      <c r="F818" s="189"/>
      <c r="G818" s="189"/>
      <c r="H818" s="42" t="str">
        <f t="shared" si="92"/>
        <v/>
      </c>
      <c r="I818" s="244">
        <v>475</v>
      </c>
      <c r="J818" s="189">
        <v>458</v>
      </c>
      <c r="K818" s="189">
        <v>301</v>
      </c>
      <c r="L818" s="3">
        <f t="shared" si="86"/>
        <v>0.65720524017467252</v>
      </c>
      <c r="M818" s="259"/>
      <c r="N818" s="189">
        <v>17</v>
      </c>
      <c r="O818" s="51">
        <f t="shared" si="87"/>
        <v>3.5789473684210524E-2</v>
      </c>
      <c r="P818" s="4">
        <f t="shared" si="88"/>
        <v>475</v>
      </c>
      <c r="Q818" s="5">
        <f t="shared" si="89"/>
        <v>458</v>
      </c>
      <c r="R818" s="5">
        <f t="shared" si="90"/>
        <v>17</v>
      </c>
      <c r="S818" s="6">
        <f t="shared" si="91"/>
        <v>3.5789473684210524E-2</v>
      </c>
    </row>
    <row r="819" spans="1:19" ht="15" customHeight="1" x14ac:dyDescent="0.2">
      <c r="A819" s="46" t="s">
        <v>414</v>
      </c>
      <c r="B819" s="37" t="s">
        <v>35</v>
      </c>
      <c r="C819" s="43" t="s">
        <v>36</v>
      </c>
      <c r="D819" s="189"/>
      <c r="E819" s="189"/>
      <c r="F819" s="189"/>
      <c r="G819" s="189"/>
      <c r="H819" s="42" t="str">
        <f t="shared" si="92"/>
        <v/>
      </c>
      <c r="I819" s="244">
        <v>188</v>
      </c>
      <c r="J819" s="189">
        <v>177</v>
      </c>
      <c r="K819" s="189">
        <v>60</v>
      </c>
      <c r="L819" s="3">
        <f t="shared" si="86"/>
        <v>0.33898305084745761</v>
      </c>
      <c r="M819" s="259">
        <v>2</v>
      </c>
      <c r="N819" s="189">
        <v>9</v>
      </c>
      <c r="O819" s="51">
        <f t="shared" si="87"/>
        <v>4.7872340425531915E-2</v>
      </c>
      <c r="P819" s="4">
        <f t="shared" si="88"/>
        <v>188</v>
      </c>
      <c r="Q819" s="5">
        <f t="shared" si="89"/>
        <v>179</v>
      </c>
      <c r="R819" s="5">
        <f t="shared" si="90"/>
        <v>9</v>
      </c>
      <c r="S819" s="6">
        <f t="shared" si="91"/>
        <v>4.7872340425531915E-2</v>
      </c>
    </row>
    <row r="820" spans="1:19" ht="15" customHeight="1" x14ac:dyDescent="0.2">
      <c r="A820" s="46" t="s">
        <v>414</v>
      </c>
      <c r="B820" s="37" t="s">
        <v>42</v>
      </c>
      <c r="C820" s="43" t="s">
        <v>43</v>
      </c>
      <c r="D820" s="189"/>
      <c r="E820" s="189"/>
      <c r="F820" s="189"/>
      <c r="G820" s="189"/>
      <c r="H820" s="42" t="str">
        <f t="shared" si="92"/>
        <v/>
      </c>
      <c r="I820" s="244">
        <v>16930</v>
      </c>
      <c r="J820" s="189">
        <v>16203</v>
      </c>
      <c r="K820" s="189">
        <v>4059</v>
      </c>
      <c r="L820" s="3">
        <f t="shared" si="86"/>
        <v>0.25050916496945008</v>
      </c>
      <c r="M820" s="259"/>
      <c r="N820" s="189">
        <v>727</v>
      </c>
      <c r="O820" s="51">
        <f t="shared" si="87"/>
        <v>4.2941523922031898E-2</v>
      </c>
      <c r="P820" s="4">
        <f t="shared" si="88"/>
        <v>16930</v>
      </c>
      <c r="Q820" s="5">
        <f t="shared" si="89"/>
        <v>16203</v>
      </c>
      <c r="R820" s="5">
        <f t="shared" si="90"/>
        <v>727</v>
      </c>
      <c r="S820" s="6">
        <f t="shared" si="91"/>
        <v>4.2941523922031898E-2</v>
      </c>
    </row>
    <row r="821" spans="1:19" ht="15" customHeight="1" x14ac:dyDescent="0.2">
      <c r="A821" s="46" t="s">
        <v>414</v>
      </c>
      <c r="B821" s="37" t="s">
        <v>42</v>
      </c>
      <c r="C821" s="43" t="s">
        <v>44</v>
      </c>
      <c r="D821" s="189"/>
      <c r="E821" s="189"/>
      <c r="F821" s="189"/>
      <c r="G821" s="189"/>
      <c r="H821" s="42" t="str">
        <f t="shared" si="92"/>
        <v/>
      </c>
      <c r="I821" s="244">
        <v>4619</v>
      </c>
      <c r="J821" s="189">
        <v>4552</v>
      </c>
      <c r="K821" s="189">
        <v>691</v>
      </c>
      <c r="L821" s="3">
        <f t="shared" si="86"/>
        <v>0.15180140597539543</v>
      </c>
      <c r="M821" s="259">
        <v>1</v>
      </c>
      <c r="N821" s="189">
        <v>66</v>
      </c>
      <c r="O821" s="51">
        <f t="shared" si="87"/>
        <v>1.4288807101104134E-2</v>
      </c>
      <c r="P821" s="4">
        <f t="shared" si="88"/>
        <v>4619</v>
      </c>
      <c r="Q821" s="5">
        <f t="shared" si="89"/>
        <v>4553</v>
      </c>
      <c r="R821" s="5">
        <f t="shared" si="90"/>
        <v>66</v>
      </c>
      <c r="S821" s="6">
        <f t="shared" si="91"/>
        <v>1.4288807101104134E-2</v>
      </c>
    </row>
    <row r="822" spans="1:19" ht="15" customHeight="1" x14ac:dyDescent="0.2">
      <c r="A822" s="46" t="s">
        <v>414</v>
      </c>
      <c r="B822" s="37" t="s">
        <v>42</v>
      </c>
      <c r="C822" s="43" t="s">
        <v>46</v>
      </c>
      <c r="D822" s="189"/>
      <c r="E822" s="189"/>
      <c r="F822" s="189"/>
      <c r="G822" s="189"/>
      <c r="H822" s="42" t="str">
        <f t="shared" si="92"/>
        <v/>
      </c>
      <c r="I822" s="244">
        <v>8952</v>
      </c>
      <c r="J822" s="189">
        <v>8299</v>
      </c>
      <c r="K822" s="189">
        <v>2996</v>
      </c>
      <c r="L822" s="3">
        <f t="shared" si="86"/>
        <v>0.36100735028316666</v>
      </c>
      <c r="M822" s="259">
        <v>1</v>
      </c>
      <c r="N822" s="189">
        <v>652</v>
      </c>
      <c r="O822" s="51">
        <f t="shared" si="87"/>
        <v>7.2832886505808755E-2</v>
      </c>
      <c r="P822" s="4">
        <f t="shared" si="88"/>
        <v>8952</v>
      </c>
      <c r="Q822" s="5">
        <f t="shared" si="89"/>
        <v>8300</v>
      </c>
      <c r="R822" s="5">
        <f t="shared" si="90"/>
        <v>652</v>
      </c>
      <c r="S822" s="6">
        <f t="shared" si="91"/>
        <v>7.2832886505808755E-2</v>
      </c>
    </row>
    <row r="823" spans="1:19" ht="15" customHeight="1" x14ac:dyDescent="0.2">
      <c r="A823" s="46" t="s">
        <v>414</v>
      </c>
      <c r="B823" s="37" t="s">
        <v>53</v>
      </c>
      <c r="C823" s="43" t="s">
        <v>54</v>
      </c>
      <c r="D823" s="189"/>
      <c r="E823" s="189"/>
      <c r="F823" s="189"/>
      <c r="G823" s="189"/>
      <c r="H823" s="42" t="str">
        <f t="shared" si="92"/>
        <v/>
      </c>
      <c r="I823" s="244">
        <v>49</v>
      </c>
      <c r="J823" s="189">
        <v>43</v>
      </c>
      <c r="K823" s="189">
        <v>29</v>
      </c>
      <c r="L823" s="3">
        <f t="shared" si="86"/>
        <v>0.67441860465116277</v>
      </c>
      <c r="M823" s="259"/>
      <c r="N823" s="189">
        <v>6</v>
      </c>
      <c r="O823" s="51">
        <f t="shared" si="87"/>
        <v>0.12244897959183673</v>
      </c>
      <c r="P823" s="4">
        <f t="shared" si="88"/>
        <v>49</v>
      </c>
      <c r="Q823" s="5">
        <f t="shared" si="89"/>
        <v>43</v>
      </c>
      <c r="R823" s="5">
        <f t="shared" si="90"/>
        <v>6</v>
      </c>
      <c r="S823" s="6">
        <f t="shared" si="91"/>
        <v>0.12244897959183673</v>
      </c>
    </row>
    <row r="824" spans="1:19" ht="15" customHeight="1" x14ac:dyDescent="0.2">
      <c r="A824" s="46" t="s">
        <v>414</v>
      </c>
      <c r="B824" s="37" t="s">
        <v>55</v>
      </c>
      <c r="C824" s="43" t="s">
        <v>56</v>
      </c>
      <c r="D824" s="189"/>
      <c r="E824" s="189"/>
      <c r="F824" s="189"/>
      <c r="G824" s="189"/>
      <c r="H824" s="42" t="str">
        <f t="shared" si="92"/>
        <v/>
      </c>
      <c r="I824" s="244">
        <v>203</v>
      </c>
      <c r="J824" s="189">
        <v>160</v>
      </c>
      <c r="K824" s="189">
        <v>43</v>
      </c>
      <c r="L824" s="3">
        <f t="shared" si="86"/>
        <v>0.26874999999999999</v>
      </c>
      <c r="M824" s="259"/>
      <c r="N824" s="189">
        <v>43</v>
      </c>
      <c r="O824" s="51">
        <f t="shared" si="87"/>
        <v>0.21182266009852216</v>
      </c>
      <c r="P824" s="4">
        <f t="shared" si="88"/>
        <v>203</v>
      </c>
      <c r="Q824" s="5">
        <f t="shared" si="89"/>
        <v>160</v>
      </c>
      <c r="R824" s="5">
        <f t="shared" si="90"/>
        <v>43</v>
      </c>
      <c r="S824" s="6">
        <f t="shared" si="91"/>
        <v>0.21182266009852216</v>
      </c>
    </row>
    <row r="825" spans="1:19" ht="15" customHeight="1" x14ac:dyDescent="0.2">
      <c r="A825" s="46" t="s">
        <v>414</v>
      </c>
      <c r="B825" s="37" t="s">
        <v>64</v>
      </c>
      <c r="C825" s="43" t="s">
        <v>273</v>
      </c>
      <c r="D825" s="189"/>
      <c r="E825" s="189"/>
      <c r="F825" s="189"/>
      <c r="G825" s="189"/>
      <c r="H825" s="42" t="str">
        <f t="shared" si="92"/>
        <v/>
      </c>
      <c r="I825" s="244">
        <v>183</v>
      </c>
      <c r="J825" s="189">
        <v>176</v>
      </c>
      <c r="K825" s="189">
        <v>83</v>
      </c>
      <c r="L825" s="3">
        <f t="shared" si="86"/>
        <v>0.47159090909090912</v>
      </c>
      <c r="M825" s="259"/>
      <c r="N825" s="189">
        <v>7</v>
      </c>
      <c r="O825" s="51">
        <f t="shared" si="87"/>
        <v>3.825136612021858E-2</v>
      </c>
      <c r="P825" s="4">
        <f t="shared" si="88"/>
        <v>183</v>
      </c>
      <c r="Q825" s="5">
        <f t="shared" si="89"/>
        <v>176</v>
      </c>
      <c r="R825" s="5">
        <f t="shared" si="90"/>
        <v>7</v>
      </c>
      <c r="S825" s="6">
        <f t="shared" si="91"/>
        <v>3.825136612021858E-2</v>
      </c>
    </row>
    <row r="826" spans="1:19" ht="15" customHeight="1" x14ac:dyDescent="0.2">
      <c r="A826" s="46" t="s">
        <v>414</v>
      </c>
      <c r="B826" s="37" t="s">
        <v>65</v>
      </c>
      <c r="C826" s="43" t="s">
        <v>66</v>
      </c>
      <c r="D826" s="189"/>
      <c r="E826" s="189"/>
      <c r="F826" s="189"/>
      <c r="G826" s="189"/>
      <c r="H826" s="42" t="str">
        <f t="shared" si="92"/>
        <v/>
      </c>
      <c r="I826" s="244">
        <v>2872</v>
      </c>
      <c r="J826" s="189">
        <v>2136</v>
      </c>
      <c r="K826" s="189">
        <v>569</v>
      </c>
      <c r="L826" s="3">
        <f t="shared" si="86"/>
        <v>0.26638576779026218</v>
      </c>
      <c r="M826" s="259">
        <v>12</v>
      </c>
      <c r="N826" s="189">
        <v>724</v>
      </c>
      <c r="O826" s="51">
        <f t="shared" si="87"/>
        <v>0.25208913649025072</v>
      </c>
      <c r="P826" s="4">
        <f t="shared" si="88"/>
        <v>2872</v>
      </c>
      <c r="Q826" s="5">
        <f t="shared" si="89"/>
        <v>2148</v>
      </c>
      <c r="R826" s="5">
        <f t="shared" si="90"/>
        <v>724</v>
      </c>
      <c r="S826" s="6">
        <f t="shared" si="91"/>
        <v>0.25208913649025072</v>
      </c>
    </row>
    <row r="827" spans="1:19" ht="15" customHeight="1" x14ac:dyDescent="0.2">
      <c r="A827" s="46" t="s">
        <v>414</v>
      </c>
      <c r="B827" s="37" t="s">
        <v>69</v>
      </c>
      <c r="C827" s="43" t="s">
        <v>70</v>
      </c>
      <c r="D827" s="189"/>
      <c r="E827" s="189"/>
      <c r="F827" s="189"/>
      <c r="G827" s="189"/>
      <c r="H827" s="42" t="str">
        <f t="shared" si="92"/>
        <v/>
      </c>
      <c r="I827" s="244">
        <v>60</v>
      </c>
      <c r="J827" s="189">
        <v>45</v>
      </c>
      <c r="K827" s="189">
        <v>7</v>
      </c>
      <c r="L827" s="3">
        <f t="shared" si="86"/>
        <v>0.15555555555555556</v>
      </c>
      <c r="M827" s="259">
        <v>1</v>
      </c>
      <c r="N827" s="189">
        <v>14</v>
      </c>
      <c r="O827" s="51">
        <f t="shared" si="87"/>
        <v>0.23333333333333334</v>
      </c>
      <c r="P827" s="4">
        <f t="shared" si="88"/>
        <v>60</v>
      </c>
      <c r="Q827" s="5">
        <f t="shared" si="89"/>
        <v>46</v>
      </c>
      <c r="R827" s="5">
        <f t="shared" si="90"/>
        <v>14</v>
      </c>
      <c r="S827" s="6">
        <f t="shared" si="91"/>
        <v>0.23333333333333334</v>
      </c>
    </row>
    <row r="828" spans="1:19" ht="26.25" customHeight="1" x14ac:dyDescent="0.2">
      <c r="A828" s="46" t="s">
        <v>414</v>
      </c>
      <c r="B828" s="37" t="s">
        <v>81</v>
      </c>
      <c r="C828" s="43" t="s">
        <v>82</v>
      </c>
      <c r="D828" s="189"/>
      <c r="E828" s="189"/>
      <c r="F828" s="189"/>
      <c r="G828" s="189"/>
      <c r="H828" s="42" t="str">
        <f t="shared" si="92"/>
        <v/>
      </c>
      <c r="I828" s="244">
        <v>1192</v>
      </c>
      <c r="J828" s="189">
        <v>474</v>
      </c>
      <c r="K828" s="189">
        <v>149</v>
      </c>
      <c r="L828" s="3">
        <f t="shared" si="86"/>
        <v>0.31434599156118143</v>
      </c>
      <c r="M828" s="259"/>
      <c r="N828" s="189">
        <v>718</v>
      </c>
      <c r="O828" s="51">
        <f t="shared" si="87"/>
        <v>0.6023489932885906</v>
      </c>
      <c r="P828" s="4">
        <f t="shared" si="88"/>
        <v>1192</v>
      </c>
      <c r="Q828" s="5">
        <f t="shared" si="89"/>
        <v>474</v>
      </c>
      <c r="R828" s="5">
        <f t="shared" si="90"/>
        <v>718</v>
      </c>
      <c r="S828" s="6">
        <f t="shared" si="91"/>
        <v>0.6023489932885906</v>
      </c>
    </row>
    <row r="829" spans="1:19" ht="15" customHeight="1" x14ac:dyDescent="0.2">
      <c r="A829" s="46" t="s">
        <v>414</v>
      </c>
      <c r="B829" s="37" t="s">
        <v>93</v>
      </c>
      <c r="C829" s="43" t="s">
        <v>97</v>
      </c>
      <c r="D829" s="189"/>
      <c r="E829" s="189"/>
      <c r="F829" s="189"/>
      <c r="G829" s="189"/>
      <c r="H829" s="42" t="str">
        <f t="shared" si="92"/>
        <v/>
      </c>
      <c r="I829" s="244">
        <v>11909</v>
      </c>
      <c r="J829" s="189">
        <v>11261</v>
      </c>
      <c r="K829" s="189">
        <v>11064</v>
      </c>
      <c r="L829" s="3">
        <f t="shared" si="86"/>
        <v>0.98250599413906403</v>
      </c>
      <c r="M829" s="259">
        <v>2</v>
      </c>
      <c r="N829" s="189">
        <v>646</v>
      </c>
      <c r="O829" s="51">
        <f t="shared" si="87"/>
        <v>5.4244688890754893E-2</v>
      </c>
      <c r="P829" s="4">
        <f t="shared" si="88"/>
        <v>11909</v>
      </c>
      <c r="Q829" s="5">
        <f t="shared" si="89"/>
        <v>11263</v>
      </c>
      <c r="R829" s="5">
        <f t="shared" si="90"/>
        <v>646</v>
      </c>
      <c r="S829" s="6">
        <f t="shared" si="91"/>
        <v>5.4244688890754893E-2</v>
      </c>
    </row>
    <row r="830" spans="1:19" ht="15" customHeight="1" x14ac:dyDescent="0.2">
      <c r="A830" s="46" t="s">
        <v>414</v>
      </c>
      <c r="B830" s="37" t="s">
        <v>93</v>
      </c>
      <c r="C830" s="43" t="s">
        <v>94</v>
      </c>
      <c r="D830" s="189"/>
      <c r="E830" s="189"/>
      <c r="F830" s="189"/>
      <c r="G830" s="189"/>
      <c r="H830" s="42" t="str">
        <f t="shared" si="92"/>
        <v/>
      </c>
      <c r="I830" s="244">
        <v>9795</v>
      </c>
      <c r="J830" s="189">
        <v>8446</v>
      </c>
      <c r="K830" s="189">
        <v>2536</v>
      </c>
      <c r="L830" s="3">
        <f t="shared" si="86"/>
        <v>0.30026047833293867</v>
      </c>
      <c r="M830" s="259"/>
      <c r="N830" s="189">
        <v>1349</v>
      </c>
      <c r="O830" s="51">
        <f t="shared" si="87"/>
        <v>0.1377233282286881</v>
      </c>
      <c r="P830" s="4">
        <f t="shared" si="88"/>
        <v>9795</v>
      </c>
      <c r="Q830" s="5">
        <f t="shared" si="89"/>
        <v>8446</v>
      </c>
      <c r="R830" s="5">
        <f t="shared" si="90"/>
        <v>1349</v>
      </c>
      <c r="S830" s="6">
        <f t="shared" si="91"/>
        <v>0.1377233282286881</v>
      </c>
    </row>
    <row r="831" spans="1:19" ht="15" customHeight="1" x14ac:dyDescent="0.2">
      <c r="A831" s="46" t="s">
        <v>414</v>
      </c>
      <c r="B831" s="37" t="s">
        <v>99</v>
      </c>
      <c r="C831" s="43" t="s">
        <v>100</v>
      </c>
      <c r="D831" s="189"/>
      <c r="E831" s="189"/>
      <c r="F831" s="189"/>
      <c r="G831" s="189"/>
      <c r="H831" s="42" t="str">
        <f t="shared" si="92"/>
        <v/>
      </c>
      <c r="I831" s="244">
        <v>5392</v>
      </c>
      <c r="J831" s="189">
        <v>5357</v>
      </c>
      <c r="K831" s="189">
        <v>3241</v>
      </c>
      <c r="L831" s="3">
        <f t="shared" si="86"/>
        <v>0.60500280007466867</v>
      </c>
      <c r="M831" s="259">
        <v>3</v>
      </c>
      <c r="N831" s="189">
        <v>32</v>
      </c>
      <c r="O831" s="51">
        <f t="shared" si="87"/>
        <v>5.9347181008902079E-3</v>
      </c>
      <c r="P831" s="4">
        <f t="shared" si="88"/>
        <v>5392</v>
      </c>
      <c r="Q831" s="5">
        <f t="shared" si="89"/>
        <v>5360</v>
      </c>
      <c r="R831" s="5">
        <f t="shared" si="90"/>
        <v>32</v>
      </c>
      <c r="S831" s="6">
        <f t="shared" si="91"/>
        <v>5.9347181008902079E-3</v>
      </c>
    </row>
    <row r="832" spans="1:19" ht="15" customHeight="1" x14ac:dyDescent="0.2">
      <c r="A832" s="46" t="s">
        <v>414</v>
      </c>
      <c r="B832" s="37" t="s">
        <v>517</v>
      </c>
      <c r="C832" s="43" t="s">
        <v>101</v>
      </c>
      <c r="D832" s="189"/>
      <c r="E832" s="189"/>
      <c r="F832" s="189"/>
      <c r="G832" s="189"/>
      <c r="H832" s="42" t="str">
        <f t="shared" si="92"/>
        <v/>
      </c>
      <c r="I832" s="244">
        <v>5051</v>
      </c>
      <c r="J832" s="189">
        <v>4505</v>
      </c>
      <c r="K832" s="189">
        <v>1136</v>
      </c>
      <c r="L832" s="3">
        <f t="shared" si="86"/>
        <v>0.25216426193118757</v>
      </c>
      <c r="M832" s="259">
        <v>34</v>
      </c>
      <c r="N832" s="189">
        <v>512</v>
      </c>
      <c r="O832" s="51">
        <f t="shared" si="87"/>
        <v>0.1013660661255197</v>
      </c>
      <c r="P832" s="4">
        <f t="shared" si="88"/>
        <v>5051</v>
      </c>
      <c r="Q832" s="5">
        <f t="shared" si="89"/>
        <v>4539</v>
      </c>
      <c r="R832" s="5">
        <f t="shared" si="90"/>
        <v>512</v>
      </c>
      <c r="S832" s="6">
        <f t="shared" si="91"/>
        <v>0.1013660661255197</v>
      </c>
    </row>
    <row r="833" spans="1:19" ht="15" customHeight="1" x14ac:dyDescent="0.2">
      <c r="A833" s="46" t="s">
        <v>414</v>
      </c>
      <c r="B833" s="37" t="s">
        <v>102</v>
      </c>
      <c r="C833" s="43" t="s">
        <v>103</v>
      </c>
      <c r="D833" s="189"/>
      <c r="E833" s="189"/>
      <c r="F833" s="189"/>
      <c r="G833" s="189"/>
      <c r="H833" s="42" t="str">
        <f t="shared" si="92"/>
        <v/>
      </c>
      <c r="I833" s="244">
        <v>1080</v>
      </c>
      <c r="J833" s="189">
        <v>601</v>
      </c>
      <c r="K833" s="189">
        <v>162</v>
      </c>
      <c r="L833" s="3">
        <f t="shared" si="86"/>
        <v>0.26955074875207985</v>
      </c>
      <c r="M833" s="259">
        <v>14</v>
      </c>
      <c r="N833" s="189">
        <v>465</v>
      </c>
      <c r="O833" s="51">
        <f t="shared" si="87"/>
        <v>0.43055555555555558</v>
      </c>
      <c r="P833" s="4">
        <f t="shared" si="88"/>
        <v>1080</v>
      </c>
      <c r="Q833" s="5">
        <f t="shared" si="89"/>
        <v>615</v>
      </c>
      <c r="R833" s="5">
        <f t="shared" si="90"/>
        <v>465</v>
      </c>
      <c r="S833" s="6">
        <f t="shared" si="91"/>
        <v>0.43055555555555558</v>
      </c>
    </row>
    <row r="834" spans="1:19" ht="15" customHeight="1" x14ac:dyDescent="0.2">
      <c r="A834" s="46" t="s">
        <v>414</v>
      </c>
      <c r="B834" s="37" t="s">
        <v>104</v>
      </c>
      <c r="C834" s="43" t="s">
        <v>105</v>
      </c>
      <c r="D834" s="189"/>
      <c r="E834" s="189"/>
      <c r="F834" s="189"/>
      <c r="G834" s="189"/>
      <c r="H834" s="42" t="str">
        <f t="shared" si="92"/>
        <v/>
      </c>
      <c r="I834" s="244">
        <v>231</v>
      </c>
      <c r="J834" s="189">
        <v>218</v>
      </c>
      <c r="K834" s="189">
        <v>96</v>
      </c>
      <c r="L834" s="3">
        <f t="shared" ref="L834:L897" si="93">IF(J834&lt;&gt;0,K834/J834,"")</f>
        <v>0.44036697247706424</v>
      </c>
      <c r="M834" s="259"/>
      <c r="N834" s="189">
        <v>13</v>
      </c>
      <c r="O834" s="51">
        <f t="shared" ref="O834:O897" si="94">IF(I834&lt;&gt;0,N834/I834,"")</f>
        <v>5.627705627705628E-2</v>
      </c>
      <c r="P834" s="4">
        <f t="shared" ref="P834:P897" si="95">IF(SUM(D834,I834)&gt;0,SUM(D834,I834),"")</f>
        <v>231</v>
      </c>
      <c r="Q834" s="5">
        <f t="shared" ref="Q834:Q897" si="96">IF(SUM(E834,J834, M834)&gt;0,SUM(E834,J834, M834),"")</f>
        <v>218</v>
      </c>
      <c r="R834" s="5">
        <f t="shared" ref="R834:R897" si="97">IF(SUM(G834,N834)&gt;0,SUM(G834,N834),"")</f>
        <v>13</v>
      </c>
      <c r="S834" s="6">
        <f t="shared" ref="S834:S897" si="98">IFERROR(IF(P834&lt;&gt;0,R834/P834,""),"")</f>
        <v>5.627705627705628E-2</v>
      </c>
    </row>
    <row r="835" spans="1:19" ht="15" customHeight="1" x14ac:dyDescent="0.2">
      <c r="A835" s="46" t="s">
        <v>414</v>
      </c>
      <c r="B835" s="37" t="s">
        <v>106</v>
      </c>
      <c r="C835" s="43" t="s">
        <v>107</v>
      </c>
      <c r="D835" s="189"/>
      <c r="E835" s="189"/>
      <c r="F835" s="189"/>
      <c r="G835" s="189"/>
      <c r="H835" s="42" t="str">
        <f t="shared" si="92"/>
        <v/>
      </c>
      <c r="I835" s="244">
        <v>545</v>
      </c>
      <c r="J835" s="189">
        <v>480</v>
      </c>
      <c r="K835" s="189">
        <v>84</v>
      </c>
      <c r="L835" s="3">
        <f t="shared" si="93"/>
        <v>0.17499999999999999</v>
      </c>
      <c r="M835" s="259">
        <v>3</v>
      </c>
      <c r="N835" s="189">
        <v>62</v>
      </c>
      <c r="O835" s="51">
        <f t="shared" si="94"/>
        <v>0.11376146788990826</v>
      </c>
      <c r="P835" s="4">
        <f t="shared" si="95"/>
        <v>545</v>
      </c>
      <c r="Q835" s="5">
        <f t="shared" si="96"/>
        <v>483</v>
      </c>
      <c r="R835" s="5">
        <f t="shared" si="97"/>
        <v>62</v>
      </c>
      <c r="S835" s="6">
        <f t="shared" si="98"/>
        <v>0.11376146788990826</v>
      </c>
    </row>
    <row r="836" spans="1:19" ht="15" customHeight="1" x14ac:dyDescent="0.2">
      <c r="A836" s="46" t="s">
        <v>414</v>
      </c>
      <c r="B836" s="37" t="s">
        <v>111</v>
      </c>
      <c r="C836" s="43" t="s">
        <v>112</v>
      </c>
      <c r="D836" s="189"/>
      <c r="E836" s="189"/>
      <c r="F836" s="189"/>
      <c r="G836" s="189"/>
      <c r="H836" s="42" t="str">
        <f t="shared" si="92"/>
        <v/>
      </c>
      <c r="I836" s="244">
        <v>142</v>
      </c>
      <c r="J836" s="189">
        <v>141</v>
      </c>
      <c r="K836" s="189">
        <v>42</v>
      </c>
      <c r="L836" s="3">
        <f t="shared" si="93"/>
        <v>0.2978723404255319</v>
      </c>
      <c r="M836" s="259"/>
      <c r="N836" s="189">
        <v>1</v>
      </c>
      <c r="O836" s="51">
        <f t="shared" si="94"/>
        <v>7.0422535211267607E-3</v>
      </c>
      <c r="P836" s="4">
        <f t="shared" si="95"/>
        <v>142</v>
      </c>
      <c r="Q836" s="5">
        <f t="shared" si="96"/>
        <v>141</v>
      </c>
      <c r="R836" s="5">
        <f t="shared" si="97"/>
        <v>1</v>
      </c>
      <c r="S836" s="6">
        <f t="shared" si="98"/>
        <v>7.0422535211267607E-3</v>
      </c>
    </row>
    <row r="837" spans="1:19" ht="15" customHeight="1" x14ac:dyDescent="0.2">
      <c r="A837" s="46" t="s">
        <v>414</v>
      </c>
      <c r="B837" s="37" t="s">
        <v>113</v>
      </c>
      <c r="C837" s="43" t="s">
        <v>114</v>
      </c>
      <c r="D837" s="189"/>
      <c r="E837" s="189"/>
      <c r="F837" s="189"/>
      <c r="G837" s="189"/>
      <c r="H837" s="42" t="str">
        <f t="shared" si="92"/>
        <v/>
      </c>
      <c r="I837" s="244">
        <v>1579</v>
      </c>
      <c r="J837" s="189">
        <v>1370</v>
      </c>
      <c r="K837" s="189">
        <v>762</v>
      </c>
      <c r="L837" s="3">
        <f t="shared" si="93"/>
        <v>0.55620437956204383</v>
      </c>
      <c r="M837" s="259">
        <v>5</v>
      </c>
      <c r="N837" s="189">
        <v>204</v>
      </c>
      <c r="O837" s="51">
        <f t="shared" si="94"/>
        <v>0.12919569347688412</v>
      </c>
      <c r="P837" s="4">
        <f t="shared" si="95"/>
        <v>1579</v>
      </c>
      <c r="Q837" s="5">
        <f t="shared" si="96"/>
        <v>1375</v>
      </c>
      <c r="R837" s="5">
        <f t="shared" si="97"/>
        <v>204</v>
      </c>
      <c r="S837" s="6">
        <f t="shared" si="98"/>
        <v>0.12919569347688412</v>
      </c>
    </row>
    <row r="838" spans="1:19" ht="15" customHeight="1" x14ac:dyDescent="0.2">
      <c r="A838" s="46" t="s">
        <v>414</v>
      </c>
      <c r="B838" s="37" t="s">
        <v>115</v>
      </c>
      <c r="C838" s="43" t="s">
        <v>116</v>
      </c>
      <c r="D838" s="189"/>
      <c r="E838" s="189"/>
      <c r="F838" s="189"/>
      <c r="G838" s="189"/>
      <c r="H838" s="42" t="str">
        <f t="shared" ref="H838:H901" si="99">IF(D838&lt;&gt;0,G838/D838,"")</f>
        <v/>
      </c>
      <c r="I838" s="244">
        <v>11991</v>
      </c>
      <c r="J838" s="189">
        <v>11252</v>
      </c>
      <c r="K838" s="189">
        <v>2930</v>
      </c>
      <c r="L838" s="3">
        <f t="shared" si="93"/>
        <v>0.26039815143974404</v>
      </c>
      <c r="M838" s="259">
        <v>2</v>
      </c>
      <c r="N838" s="189">
        <v>737</v>
      </c>
      <c r="O838" s="51">
        <f t="shared" si="94"/>
        <v>6.1462763739471273E-2</v>
      </c>
      <c r="P838" s="4">
        <f t="shared" si="95"/>
        <v>11991</v>
      </c>
      <c r="Q838" s="5">
        <f t="shared" si="96"/>
        <v>11254</v>
      </c>
      <c r="R838" s="5">
        <f t="shared" si="97"/>
        <v>737</v>
      </c>
      <c r="S838" s="6">
        <f t="shared" si="98"/>
        <v>6.1462763739471273E-2</v>
      </c>
    </row>
    <row r="839" spans="1:19" ht="15" customHeight="1" x14ac:dyDescent="0.2">
      <c r="A839" s="46" t="s">
        <v>414</v>
      </c>
      <c r="B839" s="37" t="s">
        <v>118</v>
      </c>
      <c r="C839" s="43" t="s">
        <v>119</v>
      </c>
      <c r="D839" s="189"/>
      <c r="E839" s="189"/>
      <c r="F839" s="189"/>
      <c r="G839" s="189"/>
      <c r="H839" s="42" t="str">
        <f t="shared" si="99"/>
        <v/>
      </c>
      <c r="I839" s="244">
        <v>280</v>
      </c>
      <c r="J839" s="189">
        <v>254</v>
      </c>
      <c r="K839" s="189">
        <v>49</v>
      </c>
      <c r="L839" s="3">
        <f t="shared" si="93"/>
        <v>0.19291338582677164</v>
      </c>
      <c r="M839" s="259"/>
      <c r="N839" s="189">
        <v>26</v>
      </c>
      <c r="O839" s="51">
        <f t="shared" si="94"/>
        <v>9.285714285714286E-2</v>
      </c>
      <c r="P839" s="4">
        <f t="shared" si="95"/>
        <v>280</v>
      </c>
      <c r="Q839" s="5">
        <f t="shared" si="96"/>
        <v>254</v>
      </c>
      <c r="R839" s="5">
        <f t="shared" si="97"/>
        <v>26</v>
      </c>
      <c r="S839" s="6">
        <f t="shared" si="98"/>
        <v>9.285714285714286E-2</v>
      </c>
    </row>
    <row r="840" spans="1:19" ht="15" customHeight="1" x14ac:dyDescent="0.2">
      <c r="A840" s="46" t="s">
        <v>414</v>
      </c>
      <c r="B840" s="37" t="s">
        <v>121</v>
      </c>
      <c r="C840" s="43" t="s">
        <v>122</v>
      </c>
      <c r="D840" s="189"/>
      <c r="E840" s="189"/>
      <c r="F840" s="189"/>
      <c r="G840" s="189"/>
      <c r="H840" s="42" t="str">
        <f t="shared" si="99"/>
        <v/>
      </c>
      <c r="I840" s="244">
        <v>4013</v>
      </c>
      <c r="J840" s="189">
        <v>2815</v>
      </c>
      <c r="K840" s="189">
        <v>1301</v>
      </c>
      <c r="L840" s="3">
        <f t="shared" si="93"/>
        <v>0.46216696269982238</v>
      </c>
      <c r="M840" s="259"/>
      <c r="N840" s="189">
        <v>1198</v>
      </c>
      <c r="O840" s="51">
        <f t="shared" si="94"/>
        <v>0.29852977822078247</v>
      </c>
      <c r="P840" s="4">
        <f t="shared" si="95"/>
        <v>4013</v>
      </c>
      <c r="Q840" s="5">
        <f t="shared" si="96"/>
        <v>2815</v>
      </c>
      <c r="R840" s="5">
        <f t="shared" si="97"/>
        <v>1198</v>
      </c>
      <c r="S840" s="6">
        <f t="shared" si="98"/>
        <v>0.29852977822078247</v>
      </c>
    </row>
    <row r="841" spans="1:19" ht="15" customHeight="1" x14ac:dyDescent="0.2">
      <c r="A841" s="46" t="s">
        <v>414</v>
      </c>
      <c r="B841" s="37" t="s">
        <v>123</v>
      </c>
      <c r="C841" s="43" t="s">
        <v>123</v>
      </c>
      <c r="D841" s="189"/>
      <c r="E841" s="189"/>
      <c r="F841" s="189"/>
      <c r="G841" s="189"/>
      <c r="H841" s="42" t="str">
        <f t="shared" si="99"/>
        <v/>
      </c>
      <c r="I841" s="244">
        <v>822</v>
      </c>
      <c r="J841" s="189">
        <v>760</v>
      </c>
      <c r="K841" s="189">
        <v>559</v>
      </c>
      <c r="L841" s="3">
        <f t="shared" si="93"/>
        <v>0.73552631578947369</v>
      </c>
      <c r="M841" s="259">
        <v>3</v>
      </c>
      <c r="N841" s="189">
        <v>59</v>
      </c>
      <c r="O841" s="51">
        <f t="shared" si="94"/>
        <v>7.1776155717761553E-2</v>
      </c>
      <c r="P841" s="4">
        <f t="shared" si="95"/>
        <v>822</v>
      </c>
      <c r="Q841" s="5">
        <f t="shared" si="96"/>
        <v>763</v>
      </c>
      <c r="R841" s="5">
        <f t="shared" si="97"/>
        <v>59</v>
      </c>
      <c r="S841" s="6">
        <f t="shared" si="98"/>
        <v>7.1776155717761553E-2</v>
      </c>
    </row>
    <row r="842" spans="1:19" ht="15" customHeight="1" x14ac:dyDescent="0.2">
      <c r="A842" s="46" t="s">
        <v>414</v>
      </c>
      <c r="B842" s="37" t="s">
        <v>124</v>
      </c>
      <c r="C842" s="43" t="s">
        <v>125</v>
      </c>
      <c r="D842" s="189"/>
      <c r="E842" s="189"/>
      <c r="F842" s="189"/>
      <c r="G842" s="189"/>
      <c r="H842" s="42" t="str">
        <f t="shared" si="99"/>
        <v/>
      </c>
      <c r="I842" s="244">
        <v>1002</v>
      </c>
      <c r="J842" s="189">
        <v>829</v>
      </c>
      <c r="K842" s="189">
        <v>191</v>
      </c>
      <c r="L842" s="3">
        <f t="shared" si="93"/>
        <v>0.23039806996381182</v>
      </c>
      <c r="M842" s="259">
        <v>4</v>
      </c>
      <c r="N842" s="189">
        <v>169</v>
      </c>
      <c r="O842" s="51">
        <f t="shared" si="94"/>
        <v>0.16866267465069859</v>
      </c>
      <c r="P842" s="4">
        <f t="shared" si="95"/>
        <v>1002</v>
      </c>
      <c r="Q842" s="5">
        <f t="shared" si="96"/>
        <v>833</v>
      </c>
      <c r="R842" s="5">
        <f t="shared" si="97"/>
        <v>169</v>
      </c>
      <c r="S842" s="6">
        <f t="shared" si="98"/>
        <v>0.16866267465069859</v>
      </c>
    </row>
    <row r="843" spans="1:19" ht="15" customHeight="1" x14ac:dyDescent="0.2">
      <c r="A843" s="46" t="s">
        <v>414</v>
      </c>
      <c r="B843" s="37" t="s">
        <v>567</v>
      </c>
      <c r="C843" s="43" t="s">
        <v>568</v>
      </c>
      <c r="D843" s="189"/>
      <c r="E843" s="189"/>
      <c r="F843" s="189"/>
      <c r="G843" s="189"/>
      <c r="H843" s="42" t="str">
        <f t="shared" si="99"/>
        <v/>
      </c>
      <c r="I843" s="244">
        <v>79</v>
      </c>
      <c r="J843" s="189">
        <v>30</v>
      </c>
      <c r="K843" s="189">
        <v>24</v>
      </c>
      <c r="L843" s="3">
        <f t="shared" si="93"/>
        <v>0.8</v>
      </c>
      <c r="M843" s="259">
        <v>1</v>
      </c>
      <c r="N843" s="189">
        <v>48</v>
      </c>
      <c r="O843" s="51">
        <f t="shared" si="94"/>
        <v>0.60759493670886078</v>
      </c>
      <c r="P843" s="4">
        <f t="shared" si="95"/>
        <v>79</v>
      </c>
      <c r="Q843" s="5">
        <f t="shared" si="96"/>
        <v>31</v>
      </c>
      <c r="R843" s="5">
        <f t="shared" si="97"/>
        <v>48</v>
      </c>
      <c r="S843" s="6">
        <f t="shared" si="98"/>
        <v>0.60759493670886078</v>
      </c>
    </row>
    <row r="844" spans="1:19" ht="15" customHeight="1" x14ac:dyDescent="0.2">
      <c r="A844" s="46" t="s">
        <v>414</v>
      </c>
      <c r="B844" s="37" t="s">
        <v>127</v>
      </c>
      <c r="C844" s="43" t="s">
        <v>128</v>
      </c>
      <c r="D844" s="189"/>
      <c r="E844" s="189"/>
      <c r="F844" s="189"/>
      <c r="G844" s="189"/>
      <c r="H844" s="42" t="str">
        <f t="shared" si="99"/>
        <v/>
      </c>
      <c r="I844" s="244">
        <v>165</v>
      </c>
      <c r="J844" s="189">
        <v>85</v>
      </c>
      <c r="K844" s="189">
        <v>45</v>
      </c>
      <c r="L844" s="3">
        <f t="shared" si="93"/>
        <v>0.52941176470588236</v>
      </c>
      <c r="M844" s="259"/>
      <c r="N844" s="189">
        <v>80</v>
      </c>
      <c r="O844" s="51">
        <f t="shared" si="94"/>
        <v>0.48484848484848486</v>
      </c>
      <c r="P844" s="4">
        <f t="shared" si="95"/>
        <v>165</v>
      </c>
      <c r="Q844" s="5">
        <f t="shared" si="96"/>
        <v>85</v>
      </c>
      <c r="R844" s="5">
        <f t="shared" si="97"/>
        <v>80</v>
      </c>
      <c r="S844" s="6">
        <f t="shared" si="98"/>
        <v>0.48484848484848486</v>
      </c>
    </row>
    <row r="845" spans="1:19" ht="15" customHeight="1" x14ac:dyDescent="0.2">
      <c r="A845" s="46" t="s">
        <v>414</v>
      </c>
      <c r="B845" s="37" t="s">
        <v>132</v>
      </c>
      <c r="C845" s="43" t="s">
        <v>133</v>
      </c>
      <c r="D845" s="189"/>
      <c r="E845" s="189"/>
      <c r="F845" s="189"/>
      <c r="G845" s="189"/>
      <c r="H845" s="42" t="str">
        <f t="shared" si="99"/>
        <v/>
      </c>
      <c r="I845" s="244">
        <v>6</v>
      </c>
      <c r="J845" s="189">
        <v>5</v>
      </c>
      <c r="K845" s="189">
        <v>2</v>
      </c>
      <c r="L845" s="3">
        <f t="shared" si="93"/>
        <v>0.4</v>
      </c>
      <c r="M845" s="259"/>
      <c r="N845" s="189">
        <v>1</v>
      </c>
      <c r="O845" s="51">
        <f t="shared" si="94"/>
        <v>0.16666666666666666</v>
      </c>
      <c r="P845" s="4">
        <f t="shared" si="95"/>
        <v>6</v>
      </c>
      <c r="Q845" s="5">
        <f t="shared" si="96"/>
        <v>5</v>
      </c>
      <c r="R845" s="5">
        <f t="shared" si="97"/>
        <v>1</v>
      </c>
      <c r="S845" s="6">
        <f t="shared" si="98"/>
        <v>0.16666666666666666</v>
      </c>
    </row>
    <row r="846" spans="1:19" ht="15" customHeight="1" x14ac:dyDescent="0.2">
      <c r="A846" s="46" t="s">
        <v>414</v>
      </c>
      <c r="B846" s="37" t="s">
        <v>522</v>
      </c>
      <c r="C846" s="43" t="s">
        <v>134</v>
      </c>
      <c r="D846" s="189"/>
      <c r="E846" s="189"/>
      <c r="F846" s="189"/>
      <c r="G846" s="189"/>
      <c r="H846" s="42" t="str">
        <f t="shared" si="99"/>
        <v/>
      </c>
      <c r="I846" s="244">
        <v>461</v>
      </c>
      <c r="J846" s="189">
        <v>432</v>
      </c>
      <c r="K846" s="189">
        <v>352</v>
      </c>
      <c r="L846" s="3">
        <f t="shared" si="93"/>
        <v>0.81481481481481477</v>
      </c>
      <c r="M846" s="259"/>
      <c r="N846" s="189">
        <v>29</v>
      </c>
      <c r="O846" s="51">
        <f t="shared" si="94"/>
        <v>6.2906724511930592E-2</v>
      </c>
      <c r="P846" s="4">
        <f t="shared" si="95"/>
        <v>461</v>
      </c>
      <c r="Q846" s="5">
        <f t="shared" si="96"/>
        <v>432</v>
      </c>
      <c r="R846" s="5">
        <f t="shared" si="97"/>
        <v>29</v>
      </c>
      <c r="S846" s="6">
        <f t="shared" si="98"/>
        <v>6.2906724511930592E-2</v>
      </c>
    </row>
    <row r="847" spans="1:19" ht="15" customHeight="1" x14ac:dyDescent="0.2">
      <c r="A847" s="46" t="s">
        <v>414</v>
      </c>
      <c r="B847" s="37" t="s">
        <v>350</v>
      </c>
      <c r="C847" s="43" t="s">
        <v>351</v>
      </c>
      <c r="D847" s="189"/>
      <c r="E847" s="189"/>
      <c r="F847" s="189"/>
      <c r="G847" s="189"/>
      <c r="H847" s="42" t="str">
        <f t="shared" si="99"/>
        <v/>
      </c>
      <c r="I847" s="244">
        <v>805</v>
      </c>
      <c r="J847" s="189">
        <v>624</v>
      </c>
      <c r="K847" s="189">
        <v>143</v>
      </c>
      <c r="L847" s="3">
        <f t="shared" si="93"/>
        <v>0.22916666666666666</v>
      </c>
      <c r="M847" s="259"/>
      <c r="N847" s="189">
        <v>181</v>
      </c>
      <c r="O847" s="51">
        <f t="shared" si="94"/>
        <v>0.22484472049689441</v>
      </c>
      <c r="P847" s="4">
        <f t="shared" si="95"/>
        <v>805</v>
      </c>
      <c r="Q847" s="5">
        <f t="shared" si="96"/>
        <v>624</v>
      </c>
      <c r="R847" s="5">
        <f t="shared" si="97"/>
        <v>181</v>
      </c>
      <c r="S847" s="6">
        <f t="shared" si="98"/>
        <v>0.22484472049689441</v>
      </c>
    </row>
    <row r="848" spans="1:19" ht="15" customHeight="1" x14ac:dyDescent="0.2">
      <c r="A848" s="46" t="s">
        <v>414</v>
      </c>
      <c r="B848" s="37" t="s">
        <v>135</v>
      </c>
      <c r="C848" s="43" t="s">
        <v>136</v>
      </c>
      <c r="D848" s="189"/>
      <c r="E848" s="189"/>
      <c r="F848" s="189"/>
      <c r="G848" s="189"/>
      <c r="H848" s="42" t="str">
        <f t="shared" si="99"/>
        <v/>
      </c>
      <c r="I848" s="244">
        <v>517</v>
      </c>
      <c r="J848" s="189">
        <v>317</v>
      </c>
      <c r="K848" s="189">
        <v>100</v>
      </c>
      <c r="L848" s="3">
        <f t="shared" si="93"/>
        <v>0.31545741324921134</v>
      </c>
      <c r="M848" s="259">
        <v>6</v>
      </c>
      <c r="N848" s="189">
        <v>194</v>
      </c>
      <c r="O848" s="51">
        <f t="shared" si="94"/>
        <v>0.37524177949709864</v>
      </c>
      <c r="P848" s="4">
        <f t="shared" si="95"/>
        <v>517</v>
      </c>
      <c r="Q848" s="5">
        <f t="shared" si="96"/>
        <v>323</v>
      </c>
      <c r="R848" s="5">
        <f t="shared" si="97"/>
        <v>194</v>
      </c>
      <c r="S848" s="6">
        <f t="shared" si="98"/>
        <v>0.37524177949709864</v>
      </c>
    </row>
    <row r="849" spans="1:19" ht="15" customHeight="1" x14ac:dyDescent="0.2">
      <c r="A849" s="46" t="s">
        <v>414</v>
      </c>
      <c r="B849" s="37" t="s">
        <v>149</v>
      </c>
      <c r="C849" s="43" t="s">
        <v>150</v>
      </c>
      <c r="D849" s="189"/>
      <c r="E849" s="189"/>
      <c r="F849" s="189"/>
      <c r="G849" s="189"/>
      <c r="H849" s="42" t="str">
        <f t="shared" si="99"/>
        <v/>
      </c>
      <c r="I849" s="244">
        <v>1047</v>
      </c>
      <c r="J849" s="189">
        <v>499</v>
      </c>
      <c r="K849" s="189">
        <v>121</v>
      </c>
      <c r="L849" s="3">
        <f t="shared" si="93"/>
        <v>0.24248496993987975</v>
      </c>
      <c r="M849" s="259">
        <v>1</v>
      </c>
      <c r="N849" s="189">
        <v>547</v>
      </c>
      <c r="O849" s="51">
        <f t="shared" si="94"/>
        <v>0.52244508118433619</v>
      </c>
      <c r="P849" s="4">
        <f t="shared" si="95"/>
        <v>1047</v>
      </c>
      <c r="Q849" s="5">
        <f t="shared" si="96"/>
        <v>500</v>
      </c>
      <c r="R849" s="5">
        <f t="shared" si="97"/>
        <v>547</v>
      </c>
      <c r="S849" s="6">
        <f t="shared" si="98"/>
        <v>0.52244508118433619</v>
      </c>
    </row>
    <row r="850" spans="1:19" ht="15" customHeight="1" x14ac:dyDescent="0.2">
      <c r="A850" s="46" t="s">
        <v>414</v>
      </c>
      <c r="B850" s="37" t="s">
        <v>575</v>
      </c>
      <c r="C850" s="43" t="s">
        <v>73</v>
      </c>
      <c r="D850" s="189"/>
      <c r="E850" s="189"/>
      <c r="F850" s="189"/>
      <c r="G850" s="189"/>
      <c r="H850" s="42" t="str">
        <f t="shared" si="99"/>
        <v/>
      </c>
      <c r="I850" s="244">
        <v>40</v>
      </c>
      <c r="J850" s="189">
        <v>39</v>
      </c>
      <c r="K850" s="189">
        <v>19</v>
      </c>
      <c r="L850" s="3">
        <f t="shared" si="93"/>
        <v>0.48717948717948717</v>
      </c>
      <c r="M850" s="259"/>
      <c r="N850" s="189">
        <v>1</v>
      </c>
      <c r="O850" s="51">
        <f t="shared" si="94"/>
        <v>2.5000000000000001E-2</v>
      </c>
      <c r="P850" s="4">
        <f t="shared" si="95"/>
        <v>40</v>
      </c>
      <c r="Q850" s="5">
        <f t="shared" si="96"/>
        <v>39</v>
      </c>
      <c r="R850" s="5">
        <f t="shared" si="97"/>
        <v>1</v>
      </c>
      <c r="S850" s="6">
        <f t="shared" si="98"/>
        <v>2.5000000000000001E-2</v>
      </c>
    </row>
    <row r="851" spans="1:19" ht="15" customHeight="1" x14ac:dyDescent="0.2">
      <c r="A851" s="46" t="s">
        <v>414</v>
      </c>
      <c r="B851" s="37" t="s">
        <v>155</v>
      </c>
      <c r="C851" s="43" t="s">
        <v>156</v>
      </c>
      <c r="D851" s="189"/>
      <c r="E851" s="189"/>
      <c r="F851" s="189"/>
      <c r="G851" s="189"/>
      <c r="H851" s="42" t="str">
        <f t="shared" si="99"/>
        <v/>
      </c>
      <c r="I851" s="244">
        <v>2135</v>
      </c>
      <c r="J851" s="189">
        <v>1114</v>
      </c>
      <c r="K851" s="189">
        <v>273</v>
      </c>
      <c r="L851" s="3">
        <f t="shared" si="93"/>
        <v>0.24506283662477557</v>
      </c>
      <c r="M851" s="259">
        <v>8</v>
      </c>
      <c r="N851" s="189">
        <v>1013</v>
      </c>
      <c r="O851" s="51">
        <f t="shared" si="94"/>
        <v>0.47447306791569088</v>
      </c>
      <c r="P851" s="4">
        <f t="shared" si="95"/>
        <v>2135</v>
      </c>
      <c r="Q851" s="5">
        <f t="shared" si="96"/>
        <v>1122</v>
      </c>
      <c r="R851" s="5">
        <f t="shared" si="97"/>
        <v>1013</v>
      </c>
      <c r="S851" s="6">
        <f t="shared" si="98"/>
        <v>0.47447306791569088</v>
      </c>
    </row>
    <row r="852" spans="1:19" ht="15" customHeight="1" x14ac:dyDescent="0.2">
      <c r="A852" s="46" t="s">
        <v>414</v>
      </c>
      <c r="B852" s="37" t="s">
        <v>160</v>
      </c>
      <c r="C852" s="43" t="s">
        <v>161</v>
      </c>
      <c r="D852" s="189"/>
      <c r="E852" s="189"/>
      <c r="F852" s="189"/>
      <c r="G852" s="189"/>
      <c r="H852" s="42" t="str">
        <f t="shared" si="99"/>
        <v/>
      </c>
      <c r="I852" s="244">
        <v>4</v>
      </c>
      <c r="J852" s="189">
        <v>4</v>
      </c>
      <c r="K852" s="189">
        <v>2</v>
      </c>
      <c r="L852" s="3">
        <f t="shared" si="93"/>
        <v>0.5</v>
      </c>
      <c r="M852" s="259"/>
      <c r="N852" s="189"/>
      <c r="O852" s="51">
        <f t="shared" si="94"/>
        <v>0</v>
      </c>
      <c r="P852" s="4">
        <f t="shared" si="95"/>
        <v>4</v>
      </c>
      <c r="Q852" s="5">
        <f t="shared" si="96"/>
        <v>4</v>
      </c>
      <c r="R852" s="5" t="str">
        <f t="shared" si="97"/>
        <v/>
      </c>
      <c r="S852" s="6" t="str">
        <f t="shared" si="98"/>
        <v/>
      </c>
    </row>
    <row r="853" spans="1:19" ht="15" customHeight="1" x14ac:dyDescent="0.2">
      <c r="A853" s="46" t="s">
        <v>414</v>
      </c>
      <c r="B853" s="37" t="s">
        <v>162</v>
      </c>
      <c r="C853" s="43" t="s">
        <v>163</v>
      </c>
      <c r="D853" s="189"/>
      <c r="E853" s="189"/>
      <c r="F853" s="189"/>
      <c r="G853" s="189"/>
      <c r="H853" s="42" t="str">
        <f t="shared" si="99"/>
        <v/>
      </c>
      <c r="I853" s="244">
        <v>625</v>
      </c>
      <c r="J853" s="189">
        <v>590</v>
      </c>
      <c r="K853" s="189">
        <v>336</v>
      </c>
      <c r="L853" s="3">
        <f t="shared" si="93"/>
        <v>0.56949152542372883</v>
      </c>
      <c r="M853" s="259"/>
      <c r="N853" s="189">
        <v>35</v>
      </c>
      <c r="O853" s="51">
        <f t="shared" si="94"/>
        <v>5.6000000000000001E-2</v>
      </c>
      <c r="P853" s="4">
        <f t="shared" si="95"/>
        <v>625</v>
      </c>
      <c r="Q853" s="5">
        <f t="shared" si="96"/>
        <v>590</v>
      </c>
      <c r="R853" s="5">
        <f t="shared" si="97"/>
        <v>35</v>
      </c>
      <c r="S853" s="6">
        <f t="shared" si="98"/>
        <v>5.6000000000000001E-2</v>
      </c>
    </row>
    <row r="854" spans="1:19" ht="15" customHeight="1" x14ac:dyDescent="0.2">
      <c r="A854" s="46" t="s">
        <v>414</v>
      </c>
      <c r="B854" s="37" t="s">
        <v>165</v>
      </c>
      <c r="C854" s="43" t="s">
        <v>252</v>
      </c>
      <c r="D854" s="189"/>
      <c r="E854" s="189"/>
      <c r="F854" s="189"/>
      <c r="G854" s="189"/>
      <c r="H854" s="42" t="str">
        <f t="shared" si="99"/>
        <v/>
      </c>
      <c r="I854" s="244">
        <v>2</v>
      </c>
      <c r="J854" s="189">
        <v>1</v>
      </c>
      <c r="K854" s="189"/>
      <c r="L854" s="3">
        <f t="shared" si="93"/>
        <v>0</v>
      </c>
      <c r="M854" s="259"/>
      <c r="N854" s="189">
        <v>1</v>
      </c>
      <c r="O854" s="51">
        <f t="shared" si="94"/>
        <v>0.5</v>
      </c>
      <c r="P854" s="4">
        <f t="shared" si="95"/>
        <v>2</v>
      </c>
      <c r="Q854" s="5">
        <f t="shared" si="96"/>
        <v>1</v>
      </c>
      <c r="R854" s="5">
        <f t="shared" si="97"/>
        <v>1</v>
      </c>
      <c r="S854" s="6">
        <f t="shared" si="98"/>
        <v>0.5</v>
      </c>
    </row>
    <row r="855" spans="1:19" ht="15" customHeight="1" x14ac:dyDescent="0.2">
      <c r="A855" s="46" t="s">
        <v>414</v>
      </c>
      <c r="B855" s="37" t="s">
        <v>166</v>
      </c>
      <c r="C855" s="43" t="s">
        <v>167</v>
      </c>
      <c r="D855" s="189"/>
      <c r="E855" s="189"/>
      <c r="F855" s="189"/>
      <c r="G855" s="189"/>
      <c r="H855" s="42" t="str">
        <f t="shared" si="99"/>
        <v/>
      </c>
      <c r="I855" s="244">
        <v>1982</v>
      </c>
      <c r="J855" s="189">
        <v>1736</v>
      </c>
      <c r="K855" s="189">
        <v>1349</v>
      </c>
      <c r="L855" s="3">
        <f t="shared" si="93"/>
        <v>0.77707373271889402</v>
      </c>
      <c r="M855" s="259">
        <v>2</v>
      </c>
      <c r="N855" s="189">
        <v>244</v>
      </c>
      <c r="O855" s="51">
        <f t="shared" si="94"/>
        <v>0.12310797174571141</v>
      </c>
      <c r="P855" s="4">
        <f t="shared" si="95"/>
        <v>1982</v>
      </c>
      <c r="Q855" s="5">
        <f t="shared" si="96"/>
        <v>1738</v>
      </c>
      <c r="R855" s="5">
        <f t="shared" si="97"/>
        <v>244</v>
      </c>
      <c r="S855" s="6">
        <f t="shared" si="98"/>
        <v>0.12310797174571141</v>
      </c>
    </row>
    <row r="856" spans="1:19" ht="15" customHeight="1" x14ac:dyDescent="0.2">
      <c r="A856" s="46" t="s">
        <v>414</v>
      </c>
      <c r="B856" s="37" t="s">
        <v>168</v>
      </c>
      <c r="C856" s="43" t="s">
        <v>169</v>
      </c>
      <c r="D856" s="189"/>
      <c r="E856" s="189"/>
      <c r="F856" s="189"/>
      <c r="G856" s="189"/>
      <c r="H856" s="42" t="str">
        <f t="shared" si="99"/>
        <v/>
      </c>
      <c r="I856" s="244">
        <v>351</v>
      </c>
      <c r="J856" s="189">
        <v>312</v>
      </c>
      <c r="K856" s="189">
        <v>122</v>
      </c>
      <c r="L856" s="3">
        <f t="shared" si="93"/>
        <v>0.39102564102564102</v>
      </c>
      <c r="M856" s="259">
        <v>1</v>
      </c>
      <c r="N856" s="189">
        <v>38</v>
      </c>
      <c r="O856" s="51">
        <f t="shared" si="94"/>
        <v>0.10826210826210826</v>
      </c>
      <c r="P856" s="4">
        <f t="shared" si="95"/>
        <v>351</v>
      </c>
      <c r="Q856" s="5">
        <f t="shared" si="96"/>
        <v>313</v>
      </c>
      <c r="R856" s="5">
        <f t="shared" si="97"/>
        <v>38</v>
      </c>
      <c r="S856" s="6">
        <f t="shared" si="98"/>
        <v>0.10826210826210826</v>
      </c>
    </row>
    <row r="857" spans="1:19" ht="26.25" customHeight="1" x14ac:dyDescent="0.2">
      <c r="A857" s="46" t="s">
        <v>414</v>
      </c>
      <c r="B857" s="37" t="s">
        <v>170</v>
      </c>
      <c r="C857" s="43" t="s">
        <v>569</v>
      </c>
      <c r="D857" s="189"/>
      <c r="E857" s="189"/>
      <c r="F857" s="189"/>
      <c r="G857" s="189"/>
      <c r="H857" s="42" t="str">
        <f t="shared" si="99"/>
        <v/>
      </c>
      <c r="I857" s="244">
        <v>4102</v>
      </c>
      <c r="J857" s="189">
        <v>4091</v>
      </c>
      <c r="K857" s="189">
        <v>2271</v>
      </c>
      <c r="L857" s="3">
        <f t="shared" si="93"/>
        <v>0.55512099731117082</v>
      </c>
      <c r="M857" s="259"/>
      <c r="N857" s="189">
        <v>11</v>
      </c>
      <c r="O857" s="51">
        <f t="shared" si="94"/>
        <v>2.6816187225743538E-3</v>
      </c>
      <c r="P857" s="4">
        <f t="shared" si="95"/>
        <v>4102</v>
      </c>
      <c r="Q857" s="5">
        <f t="shared" si="96"/>
        <v>4091</v>
      </c>
      <c r="R857" s="5">
        <f t="shared" si="97"/>
        <v>11</v>
      </c>
      <c r="S857" s="6">
        <f t="shared" si="98"/>
        <v>2.6816187225743538E-3</v>
      </c>
    </row>
    <row r="858" spans="1:19" ht="26.25" customHeight="1" x14ac:dyDescent="0.2">
      <c r="A858" s="46" t="s">
        <v>414</v>
      </c>
      <c r="B858" s="37" t="s">
        <v>170</v>
      </c>
      <c r="C858" s="43" t="s">
        <v>172</v>
      </c>
      <c r="D858" s="189"/>
      <c r="E858" s="189"/>
      <c r="F858" s="189"/>
      <c r="G858" s="189"/>
      <c r="H858" s="42" t="str">
        <f t="shared" si="99"/>
        <v/>
      </c>
      <c r="I858" s="244">
        <v>47873</v>
      </c>
      <c r="J858" s="189">
        <v>47113</v>
      </c>
      <c r="K858" s="189">
        <v>23534</v>
      </c>
      <c r="L858" s="3">
        <f t="shared" si="93"/>
        <v>0.49952242480843928</v>
      </c>
      <c r="M858" s="259">
        <v>5</v>
      </c>
      <c r="N858" s="189">
        <v>755</v>
      </c>
      <c r="O858" s="51">
        <f t="shared" si="94"/>
        <v>1.5770893823240657E-2</v>
      </c>
      <c r="P858" s="4">
        <f t="shared" si="95"/>
        <v>47873</v>
      </c>
      <c r="Q858" s="5">
        <f t="shared" si="96"/>
        <v>47118</v>
      </c>
      <c r="R858" s="5">
        <f t="shared" si="97"/>
        <v>755</v>
      </c>
      <c r="S858" s="6">
        <f t="shared" si="98"/>
        <v>1.5770893823240657E-2</v>
      </c>
    </row>
    <row r="859" spans="1:19" ht="26.25" customHeight="1" x14ac:dyDescent="0.2">
      <c r="A859" s="46" t="s">
        <v>414</v>
      </c>
      <c r="B859" s="37" t="s">
        <v>170</v>
      </c>
      <c r="C859" s="43" t="s">
        <v>171</v>
      </c>
      <c r="D859" s="189"/>
      <c r="E859" s="189"/>
      <c r="F859" s="189"/>
      <c r="G859" s="189"/>
      <c r="H859" s="42" t="str">
        <f t="shared" si="99"/>
        <v/>
      </c>
      <c r="I859" s="244">
        <v>2470</v>
      </c>
      <c r="J859" s="189">
        <v>2464</v>
      </c>
      <c r="K859" s="189">
        <v>1605</v>
      </c>
      <c r="L859" s="3">
        <f t="shared" si="93"/>
        <v>0.65137987012987009</v>
      </c>
      <c r="M859" s="259">
        <v>1</v>
      </c>
      <c r="N859" s="189">
        <v>5</v>
      </c>
      <c r="O859" s="51">
        <f t="shared" si="94"/>
        <v>2.0242914979757085E-3</v>
      </c>
      <c r="P859" s="4">
        <f t="shared" si="95"/>
        <v>2470</v>
      </c>
      <c r="Q859" s="5">
        <f t="shared" si="96"/>
        <v>2465</v>
      </c>
      <c r="R859" s="5">
        <f t="shared" si="97"/>
        <v>5</v>
      </c>
      <c r="S859" s="6">
        <f t="shared" si="98"/>
        <v>2.0242914979757085E-3</v>
      </c>
    </row>
    <row r="860" spans="1:19" ht="26.25" customHeight="1" x14ac:dyDescent="0.2">
      <c r="A860" s="46" t="s">
        <v>414</v>
      </c>
      <c r="B860" s="37" t="s">
        <v>170</v>
      </c>
      <c r="C860" s="43" t="s">
        <v>173</v>
      </c>
      <c r="D860" s="189"/>
      <c r="E860" s="189"/>
      <c r="F860" s="189"/>
      <c r="G860" s="189"/>
      <c r="H860" s="42" t="str">
        <f t="shared" si="99"/>
        <v/>
      </c>
      <c r="I860" s="244">
        <v>9650</v>
      </c>
      <c r="J860" s="189">
        <v>9603</v>
      </c>
      <c r="K860" s="189">
        <v>4361</v>
      </c>
      <c r="L860" s="3">
        <f t="shared" si="93"/>
        <v>0.45412891804644384</v>
      </c>
      <c r="M860" s="259"/>
      <c r="N860" s="189">
        <v>47</v>
      </c>
      <c r="O860" s="51">
        <f t="shared" si="94"/>
        <v>4.8704663212435235E-3</v>
      </c>
      <c r="P860" s="4">
        <f t="shared" si="95"/>
        <v>9650</v>
      </c>
      <c r="Q860" s="5">
        <f t="shared" si="96"/>
        <v>9603</v>
      </c>
      <c r="R860" s="5">
        <f t="shared" si="97"/>
        <v>47</v>
      </c>
      <c r="S860" s="6">
        <f t="shared" si="98"/>
        <v>4.8704663212435235E-3</v>
      </c>
    </row>
    <row r="861" spans="1:19" ht="15" customHeight="1" x14ac:dyDescent="0.2">
      <c r="A861" s="46" t="s">
        <v>414</v>
      </c>
      <c r="B861" s="37" t="s">
        <v>176</v>
      </c>
      <c r="C861" s="43" t="s">
        <v>177</v>
      </c>
      <c r="D861" s="189"/>
      <c r="E861" s="189"/>
      <c r="F861" s="189"/>
      <c r="G861" s="189"/>
      <c r="H861" s="42" t="str">
        <f t="shared" si="99"/>
        <v/>
      </c>
      <c r="I861" s="244">
        <v>1821</v>
      </c>
      <c r="J861" s="189">
        <v>1540</v>
      </c>
      <c r="K861" s="189">
        <v>1327</v>
      </c>
      <c r="L861" s="3">
        <f t="shared" si="93"/>
        <v>0.86168831168831173</v>
      </c>
      <c r="M861" s="259">
        <v>3</v>
      </c>
      <c r="N861" s="189">
        <v>278</v>
      </c>
      <c r="O861" s="51">
        <f t="shared" si="94"/>
        <v>0.15266337177375069</v>
      </c>
      <c r="P861" s="4">
        <f t="shared" si="95"/>
        <v>1821</v>
      </c>
      <c r="Q861" s="5">
        <f t="shared" si="96"/>
        <v>1543</v>
      </c>
      <c r="R861" s="5">
        <f t="shared" si="97"/>
        <v>278</v>
      </c>
      <c r="S861" s="6">
        <f t="shared" si="98"/>
        <v>0.15266337177375069</v>
      </c>
    </row>
    <row r="862" spans="1:19" ht="15" customHeight="1" x14ac:dyDescent="0.2">
      <c r="A862" s="46" t="s">
        <v>414</v>
      </c>
      <c r="B862" s="37" t="s">
        <v>180</v>
      </c>
      <c r="C862" s="43" t="s">
        <v>537</v>
      </c>
      <c r="D862" s="189"/>
      <c r="E862" s="189"/>
      <c r="F862" s="189"/>
      <c r="G862" s="189"/>
      <c r="H862" s="42" t="str">
        <f t="shared" si="99"/>
        <v/>
      </c>
      <c r="I862" s="244">
        <v>1310</v>
      </c>
      <c r="J862" s="189">
        <v>1269</v>
      </c>
      <c r="K862" s="189">
        <v>1079</v>
      </c>
      <c r="L862" s="3">
        <f t="shared" si="93"/>
        <v>0.85027580772261624</v>
      </c>
      <c r="M862" s="259">
        <v>12</v>
      </c>
      <c r="N862" s="189">
        <v>29</v>
      </c>
      <c r="O862" s="51">
        <f t="shared" si="94"/>
        <v>2.2137404580152672E-2</v>
      </c>
      <c r="P862" s="4">
        <f t="shared" si="95"/>
        <v>1310</v>
      </c>
      <c r="Q862" s="5">
        <f t="shared" si="96"/>
        <v>1281</v>
      </c>
      <c r="R862" s="5">
        <f t="shared" si="97"/>
        <v>29</v>
      </c>
      <c r="S862" s="6">
        <f t="shared" si="98"/>
        <v>2.2137404580152672E-2</v>
      </c>
    </row>
    <row r="863" spans="1:19" ht="15" customHeight="1" x14ac:dyDescent="0.2">
      <c r="A863" s="46" t="s">
        <v>414</v>
      </c>
      <c r="B863" s="37" t="s">
        <v>180</v>
      </c>
      <c r="C863" s="43" t="s">
        <v>181</v>
      </c>
      <c r="D863" s="189"/>
      <c r="E863" s="189"/>
      <c r="F863" s="189"/>
      <c r="G863" s="189"/>
      <c r="H863" s="42" t="str">
        <f t="shared" si="99"/>
        <v/>
      </c>
      <c r="I863" s="244">
        <v>21</v>
      </c>
      <c r="J863" s="189">
        <v>20</v>
      </c>
      <c r="K863" s="189">
        <v>8</v>
      </c>
      <c r="L863" s="3">
        <f t="shared" si="93"/>
        <v>0.4</v>
      </c>
      <c r="M863" s="259">
        <v>1</v>
      </c>
      <c r="N863" s="189"/>
      <c r="O863" s="51">
        <f t="shared" si="94"/>
        <v>0</v>
      </c>
      <c r="P863" s="4">
        <f t="shared" si="95"/>
        <v>21</v>
      </c>
      <c r="Q863" s="5">
        <f t="shared" si="96"/>
        <v>21</v>
      </c>
      <c r="R863" s="5" t="str">
        <f t="shared" si="97"/>
        <v/>
      </c>
      <c r="S863" s="6" t="str">
        <f t="shared" si="98"/>
        <v/>
      </c>
    </row>
    <row r="864" spans="1:19" ht="15" customHeight="1" x14ac:dyDescent="0.2">
      <c r="A864" s="46" t="s">
        <v>414</v>
      </c>
      <c r="B864" s="37" t="s">
        <v>182</v>
      </c>
      <c r="C864" s="43" t="s">
        <v>182</v>
      </c>
      <c r="D864" s="189"/>
      <c r="E864" s="189"/>
      <c r="F864" s="189"/>
      <c r="G864" s="189"/>
      <c r="H864" s="42" t="str">
        <f t="shared" si="99"/>
        <v/>
      </c>
      <c r="I864" s="244">
        <v>883</v>
      </c>
      <c r="J864" s="189">
        <v>874</v>
      </c>
      <c r="K864" s="189">
        <v>247</v>
      </c>
      <c r="L864" s="3">
        <f t="shared" si="93"/>
        <v>0.28260869565217389</v>
      </c>
      <c r="M864" s="259"/>
      <c r="N864" s="189">
        <v>9</v>
      </c>
      <c r="O864" s="51">
        <f t="shared" si="94"/>
        <v>1.0192525481313703E-2</v>
      </c>
      <c r="P864" s="4">
        <f t="shared" si="95"/>
        <v>883</v>
      </c>
      <c r="Q864" s="5">
        <f t="shared" si="96"/>
        <v>874</v>
      </c>
      <c r="R864" s="5">
        <f t="shared" si="97"/>
        <v>9</v>
      </c>
      <c r="S864" s="6">
        <f t="shared" si="98"/>
        <v>1.0192525481313703E-2</v>
      </c>
    </row>
    <row r="865" spans="1:19" ht="15" customHeight="1" x14ac:dyDescent="0.2">
      <c r="A865" s="46" t="s">
        <v>414</v>
      </c>
      <c r="B865" s="37" t="s">
        <v>402</v>
      </c>
      <c r="C865" s="43" t="s">
        <v>403</v>
      </c>
      <c r="D865" s="189"/>
      <c r="E865" s="189"/>
      <c r="F865" s="189"/>
      <c r="G865" s="189"/>
      <c r="H865" s="42" t="str">
        <f t="shared" si="99"/>
        <v/>
      </c>
      <c r="I865" s="244">
        <v>1</v>
      </c>
      <c r="J865" s="189"/>
      <c r="K865" s="189"/>
      <c r="L865" s="3" t="str">
        <f t="shared" si="93"/>
        <v/>
      </c>
      <c r="M865" s="259"/>
      <c r="N865" s="189">
        <v>1</v>
      </c>
      <c r="O865" s="51">
        <f t="shared" si="94"/>
        <v>1</v>
      </c>
      <c r="P865" s="4">
        <f t="shared" si="95"/>
        <v>1</v>
      </c>
      <c r="Q865" s="5" t="str">
        <f t="shared" si="96"/>
        <v/>
      </c>
      <c r="R865" s="5">
        <f t="shared" si="97"/>
        <v>1</v>
      </c>
      <c r="S865" s="6">
        <f t="shared" si="98"/>
        <v>1</v>
      </c>
    </row>
    <row r="866" spans="1:19" ht="15" customHeight="1" x14ac:dyDescent="0.2">
      <c r="A866" s="46" t="s">
        <v>414</v>
      </c>
      <c r="B866" s="37" t="s">
        <v>184</v>
      </c>
      <c r="C866" s="43" t="s">
        <v>186</v>
      </c>
      <c r="D866" s="189"/>
      <c r="E866" s="189"/>
      <c r="F866" s="189"/>
      <c r="G866" s="189"/>
      <c r="H866" s="42" t="str">
        <f t="shared" si="99"/>
        <v/>
      </c>
      <c r="I866" s="244">
        <v>1729</v>
      </c>
      <c r="J866" s="189">
        <v>1679</v>
      </c>
      <c r="K866" s="189">
        <v>1131</v>
      </c>
      <c r="L866" s="3">
        <f t="shared" si="93"/>
        <v>0.67361524717093513</v>
      </c>
      <c r="M866" s="259">
        <v>2</v>
      </c>
      <c r="N866" s="189">
        <v>48</v>
      </c>
      <c r="O866" s="51">
        <f t="shared" si="94"/>
        <v>2.7761711972238288E-2</v>
      </c>
      <c r="P866" s="4">
        <f t="shared" si="95"/>
        <v>1729</v>
      </c>
      <c r="Q866" s="5">
        <f t="shared" si="96"/>
        <v>1681</v>
      </c>
      <c r="R866" s="5">
        <f t="shared" si="97"/>
        <v>48</v>
      </c>
      <c r="S866" s="6">
        <f t="shared" si="98"/>
        <v>2.7761711972238288E-2</v>
      </c>
    </row>
    <row r="867" spans="1:19" ht="15" customHeight="1" x14ac:dyDescent="0.2">
      <c r="A867" s="46" t="s">
        <v>414</v>
      </c>
      <c r="B867" s="37" t="s">
        <v>529</v>
      </c>
      <c r="C867" s="43" t="s">
        <v>120</v>
      </c>
      <c r="D867" s="189"/>
      <c r="E867" s="189"/>
      <c r="F867" s="189"/>
      <c r="G867" s="189"/>
      <c r="H867" s="42" t="str">
        <f t="shared" si="99"/>
        <v/>
      </c>
      <c r="I867" s="244">
        <v>73</v>
      </c>
      <c r="J867" s="189">
        <v>68</v>
      </c>
      <c r="K867" s="189">
        <v>11</v>
      </c>
      <c r="L867" s="3">
        <f t="shared" si="93"/>
        <v>0.16176470588235295</v>
      </c>
      <c r="M867" s="259"/>
      <c r="N867" s="189">
        <v>5</v>
      </c>
      <c r="O867" s="51">
        <f t="shared" si="94"/>
        <v>6.8493150684931503E-2</v>
      </c>
      <c r="P867" s="4">
        <f t="shared" si="95"/>
        <v>73</v>
      </c>
      <c r="Q867" s="5">
        <f t="shared" si="96"/>
        <v>68</v>
      </c>
      <c r="R867" s="5">
        <f t="shared" si="97"/>
        <v>5</v>
      </c>
      <c r="S867" s="6">
        <f t="shared" si="98"/>
        <v>6.8493150684931503E-2</v>
      </c>
    </row>
    <row r="868" spans="1:19" ht="15" customHeight="1" x14ac:dyDescent="0.2">
      <c r="A868" s="46" t="s">
        <v>414</v>
      </c>
      <c r="B868" s="37" t="s">
        <v>532</v>
      </c>
      <c r="C868" s="43" t="s">
        <v>198</v>
      </c>
      <c r="D868" s="189"/>
      <c r="E868" s="189"/>
      <c r="F868" s="189"/>
      <c r="G868" s="189"/>
      <c r="H868" s="42" t="str">
        <f t="shared" si="99"/>
        <v/>
      </c>
      <c r="I868" s="244">
        <v>26</v>
      </c>
      <c r="J868" s="189">
        <v>25</v>
      </c>
      <c r="K868" s="189">
        <v>11</v>
      </c>
      <c r="L868" s="3">
        <f t="shared" si="93"/>
        <v>0.44</v>
      </c>
      <c r="M868" s="259"/>
      <c r="N868" s="189">
        <v>1</v>
      </c>
      <c r="O868" s="51">
        <f t="shared" si="94"/>
        <v>3.8461538461538464E-2</v>
      </c>
      <c r="P868" s="4">
        <f t="shared" si="95"/>
        <v>26</v>
      </c>
      <c r="Q868" s="5">
        <f t="shared" si="96"/>
        <v>25</v>
      </c>
      <c r="R868" s="5">
        <f t="shared" si="97"/>
        <v>1</v>
      </c>
      <c r="S868" s="6">
        <f t="shared" si="98"/>
        <v>3.8461538461538464E-2</v>
      </c>
    </row>
    <row r="869" spans="1:19" ht="15" customHeight="1" x14ac:dyDescent="0.2">
      <c r="A869" s="46" t="s">
        <v>414</v>
      </c>
      <c r="B869" s="37" t="s">
        <v>200</v>
      </c>
      <c r="C869" s="43" t="s">
        <v>201</v>
      </c>
      <c r="D869" s="189"/>
      <c r="E869" s="189"/>
      <c r="F869" s="189"/>
      <c r="G869" s="189"/>
      <c r="H869" s="42" t="str">
        <f t="shared" si="99"/>
        <v/>
      </c>
      <c r="I869" s="244">
        <v>2069</v>
      </c>
      <c r="J869" s="189">
        <v>2011</v>
      </c>
      <c r="K869" s="189">
        <v>395</v>
      </c>
      <c r="L869" s="3">
        <f t="shared" si="93"/>
        <v>0.1964196916956738</v>
      </c>
      <c r="M869" s="259"/>
      <c r="N869" s="189">
        <v>58</v>
      </c>
      <c r="O869" s="51">
        <f t="shared" si="94"/>
        <v>2.803286611889802E-2</v>
      </c>
      <c r="P869" s="4">
        <f t="shared" si="95"/>
        <v>2069</v>
      </c>
      <c r="Q869" s="5">
        <f t="shared" si="96"/>
        <v>2011</v>
      </c>
      <c r="R869" s="5">
        <f t="shared" si="97"/>
        <v>58</v>
      </c>
      <c r="S869" s="6">
        <f t="shared" si="98"/>
        <v>2.803286611889802E-2</v>
      </c>
    </row>
    <row r="870" spans="1:19" ht="15" customHeight="1" x14ac:dyDescent="0.2">
      <c r="A870" s="46" t="s">
        <v>414</v>
      </c>
      <c r="B870" s="37" t="s">
        <v>204</v>
      </c>
      <c r="C870" s="43" t="s">
        <v>205</v>
      </c>
      <c r="D870" s="189"/>
      <c r="E870" s="189"/>
      <c r="F870" s="189"/>
      <c r="G870" s="189"/>
      <c r="H870" s="42" t="str">
        <f t="shared" si="99"/>
        <v/>
      </c>
      <c r="I870" s="244">
        <v>387</v>
      </c>
      <c r="J870" s="189">
        <v>286</v>
      </c>
      <c r="K870" s="189">
        <v>62</v>
      </c>
      <c r="L870" s="3">
        <f t="shared" si="93"/>
        <v>0.21678321678321677</v>
      </c>
      <c r="M870" s="259">
        <v>5</v>
      </c>
      <c r="N870" s="189">
        <v>96</v>
      </c>
      <c r="O870" s="51">
        <f t="shared" si="94"/>
        <v>0.24806201550387597</v>
      </c>
      <c r="P870" s="4">
        <f t="shared" si="95"/>
        <v>387</v>
      </c>
      <c r="Q870" s="5">
        <f t="shared" si="96"/>
        <v>291</v>
      </c>
      <c r="R870" s="5">
        <f t="shared" si="97"/>
        <v>96</v>
      </c>
      <c r="S870" s="6">
        <f t="shared" si="98"/>
        <v>0.24806201550387597</v>
      </c>
    </row>
    <row r="871" spans="1:19" ht="15" customHeight="1" x14ac:dyDescent="0.2">
      <c r="A871" s="46" t="s">
        <v>414</v>
      </c>
      <c r="B871" s="37" t="s">
        <v>206</v>
      </c>
      <c r="C871" s="43" t="s">
        <v>207</v>
      </c>
      <c r="D871" s="189"/>
      <c r="E871" s="189"/>
      <c r="F871" s="189"/>
      <c r="G871" s="189"/>
      <c r="H871" s="42" t="str">
        <f t="shared" si="99"/>
        <v/>
      </c>
      <c r="I871" s="244">
        <v>7130</v>
      </c>
      <c r="J871" s="189">
        <v>6795</v>
      </c>
      <c r="K871" s="189">
        <v>5200</v>
      </c>
      <c r="L871" s="3">
        <f t="shared" si="93"/>
        <v>0.76526857983811625</v>
      </c>
      <c r="M871" s="259">
        <v>5</v>
      </c>
      <c r="N871" s="189">
        <v>330</v>
      </c>
      <c r="O871" s="51">
        <f t="shared" si="94"/>
        <v>4.6283309957924262E-2</v>
      </c>
      <c r="P871" s="4">
        <f t="shared" si="95"/>
        <v>7130</v>
      </c>
      <c r="Q871" s="5">
        <f t="shared" si="96"/>
        <v>6800</v>
      </c>
      <c r="R871" s="5">
        <f t="shared" si="97"/>
        <v>330</v>
      </c>
      <c r="S871" s="6">
        <f t="shared" si="98"/>
        <v>4.6283309957924262E-2</v>
      </c>
    </row>
    <row r="872" spans="1:19" ht="15" customHeight="1" x14ac:dyDescent="0.2">
      <c r="A872" s="46" t="s">
        <v>414</v>
      </c>
      <c r="B872" s="37" t="s">
        <v>206</v>
      </c>
      <c r="C872" s="43" t="s">
        <v>208</v>
      </c>
      <c r="D872" s="189"/>
      <c r="E872" s="189"/>
      <c r="F872" s="189"/>
      <c r="G872" s="189"/>
      <c r="H872" s="42" t="str">
        <f t="shared" si="99"/>
        <v/>
      </c>
      <c r="I872" s="244">
        <v>20212</v>
      </c>
      <c r="J872" s="189">
        <v>18845</v>
      </c>
      <c r="K872" s="189">
        <v>16865</v>
      </c>
      <c r="L872" s="3">
        <f t="shared" si="93"/>
        <v>0.89493234279649769</v>
      </c>
      <c r="M872" s="259">
        <v>28</v>
      </c>
      <c r="N872" s="189">
        <v>1339</v>
      </c>
      <c r="O872" s="51">
        <f t="shared" si="94"/>
        <v>6.6247773599841672E-2</v>
      </c>
      <c r="P872" s="4">
        <f t="shared" si="95"/>
        <v>20212</v>
      </c>
      <c r="Q872" s="5">
        <f t="shared" si="96"/>
        <v>18873</v>
      </c>
      <c r="R872" s="5">
        <f t="shared" si="97"/>
        <v>1339</v>
      </c>
      <c r="S872" s="6">
        <f t="shared" si="98"/>
        <v>6.6247773599841672E-2</v>
      </c>
    </row>
    <row r="873" spans="1:19" ht="15" customHeight="1" x14ac:dyDescent="0.2">
      <c r="A873" s="46" t="s">
        <v>414</v>
      </c>
      <c r="B873" s="37" t="s">
        <v>211</v>
      </c>
      <c r="C873" s="43" t="s">
        <v>212</v>
      </c>
      <c r="D873" s="189"/>
      <c r="E873" s="189"/>
      <c r="F873" s="189"/>
      <c r="G873" s="189"/>
      <c r="H873" s="42" t="str">
        <f t="shared" si="99"/>
        <v/>
      </c>
      <c r="I873" s="244">
        <v>2445</v>
      </c>
      <c r="J873" s="189">
        <v>2290</v>
      </c>
      <c r="K873" s="189">
        <v>2004</v>
      </c>
      <c r="L873" s="3">
        <f t="shared" si="93"/>
        <v>0.87510917030567681</v>
      </c>
      <c r="M873" s="259"/>
      <c r="N873" s="189">
        <v>155</v>
      </c>
      <c r="O873" s="51">
        <f t="shared" si="94"/>
        <v>6.3394683026584867E-2</v>
      </c>
      <c r="P873" s="4">
        <f t="shared" si="95"/>
        <v>2445</v>
      </c>
      <c r="Q873" s="5">
        <f t="shared" si="96"/>
        <v>2290</v>
      </c>
      <c r="R873" s="5">
        <f t="shared" si="97"/>
        <v>155</v>
      </c>
      <c r="S873" s="6">
        <f t="shared" si="98"/>
        <v>6.3394683026584867E-2</v>
      </c>
    </row>
    <row r="874" spans="1:19" ht="15" customHeight="1" x14ac:dyDescent="0.2">
      <c r="A874" s="46" t="s">
        <v>414</v>
      </c>
      <c r="B874" s="37" t="s">
        <v>211</v>
      </c>
      <c r="C874" s="43" t="s">
        <v>533</v>
      </c>
      <c r="D874" s="189"/>
      <c r="E874" s="189"/>
      <c r="F874" s="189"/>
      <c r="G874" s="189"/>
      <c r="H874" s="42" t="str">
        <f t="shared" si="99"/>
        <v/>
      </c>
      <c r="I874" s="244">
        <v>1284</v>
      </c>
      <c r="J874" s="189">
        <v>1236</v>
      </c>
      <c r="K874" s="189">
        <v>674</v>
      </c>
      <c r="L874" s="3">
        <f t="shared" si="93"/>
        <v>0.54530744336569581</v>
      </c>
      <c r="M874" s="259">
        <v>1</v>
      </c>
      <c r="N874" s="189">
        <v>47</v>
      </c>
      <c r="O874" s="51">
        <f t="shared" si="94"/>
        <v>3.6604361370716508E-2</v>
      </c>
      <c r="P874" s="4">
        <f t="shared" si="95"/>
        <v>1284</v>
      </c>
      <c r="Q874" s="5">
        <f t="shared" si="96"/>
        <v>1237</v>
      </c>
      <c r="R874" s="5">
        <f t="shared" si="97"/>
        <v>47</v>
      </c>
      <c r="S874" s="6">
        <f t="shared" si="98"/>
        <v>3.6604361370716508E-2</v>
      </c>
    </row>
    <row r="875" spans="1:19" ht="15" customHeight="1" x14ac:dyDescent="0.2">
      <c r="A875" s="46" t="s">
        <v>414</v>
      </c>
      <c r="B875" s="37" t="s">
        <v>211</v>
      </c>
      <c r="C875" s="43" t="s">
        <v>213</v>
      </c>
      <c r="D875" s="189"/>
      <c r="E875" s="189"/>
      <c r="F875" s="189"/>
      <c r="G875" s="189"/>
      <c r="H875" s="42" t="str">
        <f t="shared" si="99"/>
        <v/>
      </c>
      <c r="I875" s="244">
        <v>4099</v>
      </c>
      <c r="J875" s="189">
        <v>4046</v>
      </c>
      <c r="K875" s="189">
        <v>3830</v>
      </c>
      <c r="L875" s="3">
        <f t="shared" si="93"/>
        <v>0.94661393969352448</v>
      </c>
      <c r="M875" s="259">
        <v>13</v>
      </c>
      <c r="N875" s="189">
        <v>40</v>
      </c>
      <c r="O875" s="51">
        <f t="shared" si="94"/>
        <v>9.7584776774823131E-3</v>
      </c>
      <c r="P875" s="4">
        <f t="shared" si="95"/>
        <v>4099</v>
      </c>
      <c r="Q875" s="5">
        <f t="shared" si="96"/>
        <v>4059</v>
      </c>
      <c r="R875" s="5">
        <f t="shared" si="97"/>
        <v>40</v>
      </c>
      <c r="S875" s="6">
        <f t="shared" si="98"/>
        <v>9.7584776774823131E-3</v>
      </c>
    </row>
    <row r="876" spans="1:19" ht="26.25" customHeight="1" x14ac:dyDescent="0.2">
      <c r="A876" s="46" t="s">
        <v>414</v>
      </c>
      <c r="B876" s="37" t="s">
        <v>214</v>
      </c>
      <c r="C876" s="43" t="s">
        <v>215</v>
      </c>
      <c r="D876" s="189"/>
      <c r="E876" s="189"/>
      <c r="F876" s="189"/>
      <c r="G876" s="189"/>
      <c r="H876" s="42" t="str">
        <f t="shared" si="99"/>
        <v/>
      </c>
      <c r="I876" s="244">
        <v>4007</v>
      </c>
      <c r="J876" s="189">
        <v>3204</v>
      </c>
      <c r="K876" s="189">
        <v>1722</v>
      </c>
      <c r="L876" s="3">
        <f t="shared" si="93"/>
        <v>0.53745318352059923</v>
      </c>
      <c r="M876" s="259">
        <v>3</v>
      </c>
      <c r="N876" s="189">
        <v>800</v>
      </c>
      <c r="O876" s="51">
        <f t="shared" si="94"/>
        <v>0.19965061142999752</v>
      </c>
      <c r="P876" s="4">
        <f t="shared" si="95"/>
        <v>4007</v>
      </c>
      <c r="Q876" s="5">
        <f t="shared" si="96"/>
        <v>3207</v>
      </c>
      <c r="R876" s="5">
        <f t="shared" si="97"/>
        <v>800</v>
      </c>
      <c r="S876" s="6">
        <f t="shared" si="98"/>
        <v>0.19965061142999752</v>
      </c>
    </row>
    <row r="877" spans="1:19" ht="15" customHeight="1" x14ac:dyDescent="0.2">
      <c r="A877" s="46" t="s">
        <v>414</v>
      </c>
      <c r="B877" s="37" t="s">
        <v>217</v>
      </c>
      <c r="C877" s="43" t="s">
        <v>219</v>
      </c>
      <c r="D877" s="189"/>
      <c r="E877" s="189"/>
      <c r="F877" s="189"/>
      <c r="G877" s="189"/>
      <c r="H877" s="42" t="str">
        <f t="shared" si="99"/>
        <v/>
      </c>
      <c r="I877" s="244">
        <v>1198</v>
      </c>
      <c r="J877" s="189">
        <v>1126</v>
      </c>
      <c r="K877" s="189">
        <v>604</v>
      </c>
      <c r="L877" s="3">
        <f t="shared" si="93"/>
        <v>0.53641207815275316</v>
      </c>
      <c r="M877" s="259">
        <v>6</v>
      </c>
      <c r="N877" s="189">
        <v>66</v>
      </c>
      <c r="O877" s="51">
        <f t="shared" si="94"/>
        <v>5.5091819699499167E-2</v>
      </c>
      <c r="P877" s="4">
        <f t="shared" si="95"/>
        <v>1198</v>
      </c>
      <c r="Q877" s="5">
        <f t="shared" si="96"/>
        <v>1132</v>
      </c>
      <c r="R877" s="5">
        <f t="shared" si="97"/>
        <v>66</v>
      </c>
      <c r="S877" s="6">
        <f t="shared" si="98"/>
        <v>5.5091819699499167E-2</v>
      </c>
    </row>
    <row r="878" spans="1:19" ht="15" customHeight="1" x14ac:dyDescent="0.2">
      <c r="A878" s="46" t="s">
        <v>414</v>
      </c>
      <c r="B878" s="37" t="s">
        <v>222</v>
      </c>
      <c r="C878" s="43" t="s">
        <v>223</v>
      </c>
      <c r="D878" s="189"/>
      <c r="E878" s="189"/>
      <c r="F878" s="189"/>
      <c r="G878" s="189"/>
      <c r="H878" s="42" t="str">
        <f t="shared" si="99"/>
        <v/>
      </c>
      <c r="I878" s="244">
        <v>243</v>
      </c>
      <c r="J878" s="189">
        <v>239</v>
      </c>
      <c r="K878" s="189">
        <v>231</v>
      </c>
      <c r="L878" s="3">
        <f t="shared" si="93"/>
        <v>0.96652719665271969</v>
      </c>
      <c r="M878" s="259">
        <v>1</v>
      </c>
      <c r="N878" s="189">
        <v>3</v>
      </c>
      <c r="O878" s="51">
        <f t="shared" si="94"/>
        <v>1.2345679012345678E-2</v>
      </c>
      <c r="P878" s="4">
        <f t="shared" si="95"/>
        <v>243</v>
      </c>
      <c r="Q878" s="5">
        <f t="shared" si="96"/>
        <v>240</v>
      </c>
      <c r="R878" s="5">
        <f t="shared" si="97"/>
        <v>3</v>
      </c>
      <c r="S878" s="6">
        <f t="shared" si="98"/>
        <v>1.2345679012345678E-2</v>
      </c>
    </row>
    <row r="879" spans="1:19" ht="26.25" customHeight="1" x14ac:dyDescent="0.2">
      <c r="A879" s="46" t="s">
        <v>414</v>
      </c>
      <c r="B879" s="37" t="s">
        <v>222</v>
      </c>
      <c r="C879" s="43" t="s">
        <v>224</v>
      </c>
      <c r="D879" s="189"/>
      <c r="E879" s="189"/>
      <c r="F879" s="189"/>
      <c r="G879" s="189"/>
      <c r="H879" s="42" t="str">
        <f t="shared" si="99"/>
        <v/>
      </c>
      <c r="I879" s="244">
        <v>239</v>
      </c>
      <c r="J879" s="189">
        <v>235</v>
      </c>
      <c r="K879" s="189">
        <v>42</v>
      </c>
      <c r="L879" s="3">
        <f t="shared" si="93"/>
        <v>0.17872340425531916</v>
      </c>
      <c r="M879" s="259">
        <v>1</v>
      </c>
      <c r="N879" s="189">
        <v>3</v>
      </c>
      <c r="O879" s="51">
        <f t="shared" si="94"/>
        <v>1.2552301255230125E-2</v>
      </c>
      <c r="P879" s="4">
        <f t="shared" si="95"/>
        <v>239</v>
      </c>
      <c r="Q879" s="5">
        <f t="shared" si="96"/>
        <v>236</v>
      </c>
      <c r="R879" s="5">
        <f t="shared" si="97"/>
        <v>3</v>
      </c>
      <c r="S879" s="6">
        <f t="shared" si="98"/>
        <v>1.2552301255230125E-2</v>
      </c>
    </row>
    <row r="880" spans="1:19" ht="15" customHeight="1" x14ac:dyDescent="0.2">
      <c r="A880" s="46" t="s">
        <v>414</v>
      </c>
      <c r="B880" s="37" t="s">
        <v>222</v>
      </c>
      <c r="C880" s="43" t="s">
        <v>226</v>
      </c>
      <c r="D880" s="189"/>
      <c r="E880" s="189"/>
      <c r="F880" s="189"/>
      <c r="G880" s="189"/>
      <c r="H880" s="42" t="str">
        <f t="shared" si="99"/>
        <v/>
      </c>
      <c r="I880" s="244">
        <v>422</v>
      </c>
      <c r="J880" s="189">
        <v>413</v>
      </c>
      <c r="K880" s="189">
        <v>95</v>
      </c>
      <c r="L880" s="3">
        <f t="shared" si="93"/>
        <v>0.23002421307506055</v>
      </c>
      <c r="M880" s="259">
        <v>2</v>
      </c>
      <c r="N880" s="189">
        <v>7</v>
      </c>
      <c r="O880" s="51">
        <f t="shared" si="94"/>
        <v>1.6587677725118485E-2</v>
      </c>
      <c r="P880" s="4">
        <f t="shared" si="95"/>
        <v>422</v>
      </c>
      <c r="Q880" s="5">
        <f t="shared" si="96"/>
        <v>415</v>
      </c>
      <c r="R880" s="5">
        <f t="shared" si="97"/>
        <v>7</v>
      </c>
      <c r="S880" s="6">
        <f t="shared" si="98"/>
        <v>1.6587677725118485E-2</v>
      </c>
    </row>
    <row r="881" spans="1:19" ht="26.25" customHeight="1" x14ac:dyDescent="0.2">
      <c r="A881" s="46" t="s">
        <v>414</v>
      </c>
      <c r="B881" s="37" t="s">
        <v>222</v>
      </c>
      <c r="C881" s="43" t="s">
        <v>228</v>
      </c>
      <c r="D881" s="189"/>
      <c r="E881" s="189"/>
      <c r="F881" s="189"/>
      <c r="G881" s="189"/>
      <c r="H881" s="42" t="str">
        <f t="shared" si="99"/>
        <v/>
      </c>
      <c r="I881" s="244">
        <v>240</v>
      </c>
      <c r="J881" s="189">
        <v>237</v>
      </c>
      <c r="K881" s="189">
        <v>171</v>
      </c>
      <c r="L881" s="3">
        <f t="shared" si="93"/>
        <v>0.72151898734177211</v>
      </c>
      <c r="M881" s="259"/>
      <c r="N881" s="189">
        <v>3</v>
      </c>
      <c r="O881" s="51">
        <f t="shared" si="94"/>
        <v>1.2500000000000001E-2</v>
      </c>
      <c r="P881" s="4">
        <f t="shared" si="95"/>
        <v>240</v>
      </c>
      <c r="Q881" s="5">
        <f t="shared" si="96"/>
        <v>237</v>
      </c>
      <c r="R881" s="5">
        <f t="shared" si="97"/>
        <v>3</v>
      </c>
      <c r="S881" s="6">
        <f t="shared" si="98"/>
        <v>1.2500000000000001E-2</v>
      </c>
    </row>
    <row r="882" spans="1:19" ht="26.25" customHeight="1" x14ac:dyDescent="0.2">
      <c r="A882" s="46" t="s">
        <v>414</v>
      </c>
      <c r="B882" s="37" t="s">
        <v>229</v>
      </c>
      <c r="C882" s="43" t="s">
        <v>230</v>
      </c>
      <c r="D882" s="189"/>
      <c r="E882" s="189"/>
      <c r="F882" s="189"/>
      <c r="G882" s="189"/>
      <c r="H882" s="42" t="str">
        <f t="shared" si="99"/>
        <v/>
      </c>
      <c r="I882" s="244">
        <v>1351</v>
      </c>
      <c r="J882" s="189">
        <v>951</v>
      </c>
      <c r="K882" s="189">
        <v>117</v>
      </c>
      <c r="L882" s="3">
        <f t="shared" si="93"/>
        <v>0.12302839116719243</v>
      </c>
      <c r="M882" s="259">
        <v>2</v>
      </c>
      <c r="N882" s="189">
        <v>398</v>
      </c>
      <c r="O882" s="51">
        <f t="shared" si="94"/>
        <v>0.29459659511472985</v>
      </c>
      <c r="P882" s="4">
        <f t="shared" si="95"/>
        <v>1351</v>
      </c>
      <c r="Q882" s="5">
        <f t="shared" si="96"/>
        <v>953</v>
      </c>
      <c r="R882" s="5">
        <f t="shared" si="97"/>
        <v>398</v>
      </c>
      <c r="S882" s="6">
        <f t="shared" si="98"/>
        <v>0.29459659511472985</v>
      </c>
    </row>
    <row r="883" spans="1:19" ht="15" customHeight="1" x14ac:dyDescent="0.2">
      <c r="A883" s="46" t="s">
        <v>414</v>
      </c>
      <c r="B883" s="37" t="s">
        <v>524</v>
      </c>
      <c r="C883" s="43" t="s">
        <v>233</v>
      </c>
      <c r="D883" s="189"/>
      <c r="E883" s="189"/>
      <c r="F883" s="189"/>
      <c r="G883" s="189"/>
      <c r="H883" s="42" t="str">
        <f t="shared" si="99"/>
        <v/>
      </c>
      <c r="I883" s="244">
        <v>812</v>
      </c>
      <c r="J883" s="189">
        <v>735</v>
      </c>
      <c r="K883" s="189">
        <v>81</v>
      </c>
      <c r="L883" s="3">
        <f t="shared" si="93"/>
        <v>0.11020408163265306</v>
      </c>
      <c r="M883" s="259">
        <v>2</v>
      </c>
      <c r="N883" s="189">
        <v>75</v>
      </c>
      <c r="O883" s="51">
        <f t="shared" si="94"/>
        <v>9.2364532019704432E-2</v>
      </c>
      <c r="P883" s="4">
        <f t="shared" si="95"/>
        <v>812</v>
      </c>
      <c r="Q883" s="5">
        <f t="shared" si="96"/>
        <v>737</v>
      </c>
      <c r="R883" s="5">
        <f t="shared" si="97"/>
        <v>75</v>
      </c>
      <c r="S883" s="6">
        <f t="shared" si="98"/>
        <v>9.2364532019704432E-2</v>
      </c>
    </row>
    <row r="884" spans="1:19" ht="15" customHeight="1" x14ac:dyDescent="0.2">
      <c r="A884" s="46" t="s">
        <v>414</v>
      </c>
      <c r="B884" s="37" t="s">
        <v>524</v>
      </c>
      <c r="C884" s="43" t="s">
        <v>234</v>
      </c>
      <c r="D884" s="189"/>
      <c r="E884" s="189"/>
      <c r="F884" s="189"/>
      <c r="G884" s="189"/>
      <c r="H884" s="42" t="str">
        <f t="shared" si="99"/>
        <v/>
      </c>
      <c r="I884" s="244">
        <v>1616</v>
      </c>
      <c r="J884" s="189">
        <v>1405</v>
      </c>
      <c r="K884" s="189">
        <v>126</v>
      </c>
      <c r="L884" s="3">
        <f t="shared" si="93"/>
        <v>8.9679715302491109E-2</v>
      </c>
      <c r="M884" s="259">
        <v>1</v>
      </c>
      <c r="N884" s="189">
        <v>210</v>
      </c>
      <c r="O884" s="51">
        <f t="shared" si="94"/>
        <v>0.12995049504950495</v>
      </c>
      <c r="P884" s="4">
        <f t="shared" si="95"/>
        <v>1616</v>
      </c>
      <c r="Q884" s="5">
        <f t="shared" si="96"/>
        <v>1406</v>
      </c>
      <c r="R884" s="5">
        <f t="shared" si="97"/>
        <v>210</v>
      </c>
      <c r="S884" s="6">
        <f t="shared" si="98"/>
        <v>0.12995049504950495</v>
      </c>
    </row>
    <row r="885" spans="1:19" ht="15" customHeight="1" x14ac:dyDescent="0.2">
      <c r="A885" s="227" t="s">
        <v>407</v>
      </c>
      <c r="B885" s="37" t="s">
        <v>42</v>
      </c>
      <c r="C885" s="47" t="s">
        <v>43</v>
      </c>
      <c r="D885" s="189"/>
      <c r="E885" s="189"/>
      <c r="F885" s="189"/>
      <c r="G885" s="189"/>
      <c r="H885" s="42" t="str">
        <f t="shared" si="99"/>
        <v/>
      </c>
      <c r="I885" s="244">
        <v>7343</v>
      </c>
      <c r="J885" s="189">
        <v>6869</v>
      </c>
      <c r="K885" s="189">
        <v>1604</v>
      </c>
      <c r="L885" s="3">
        <f t="shared" si="93"/>
        <v>0.233512883971466</v>
      </c>
      <c r="M885" s="259"/>
      <c r="N885" s="189">
        <v>151</v>
      </c>
      <c r="O885" s="51">
        <f t="shared" si="94"/>
        <v>2.0563802260656409E-2</v>
      </c>
      <c r="P885" s="4">
        <f t="shared" si="95"/>
        <v>7343</v>
      </c>
      <c r="Q885" s="5">
        <f t="shared" si="96"/>
        <v>6869</v>
      </c>
      <c r="R885" s="5">
        <f t="shared" si="97"/>
        <v>151</v>
      </c>
      <c r="S885" s="6">
        <f t="shared" si="98"/>
        <v>2.0563802260656409E-2</v>
      </c>
    </row>
    <row r="886" spans="1:19" ht="26.25" customHeight="1" x14ac:dyDescent="0.2">
      <c r="A886" s="227" t="s">
        <v>407</v>
      </c>
      <c r="B886" s="37" t="s">
        <v>170</v>
      </c>
      <c r="C886" s="47" t="s">
        <v>172</v>
      </c>
      <c r="D886" s="189"/>
      <c r="E886" s="189"/>
      <c r="F886" s="189"/>
      <c r="G886" s="189"/>
      <c r="H886" s="42" t="str">
        <f t="shared" si="99"/>
        <v/>
      </c>
      <c r="I886" s="244">
        <v>1991</v>
      </c>
      <c r="J886" s="189">
        <v>1987</v>
      </c>
      <c r="K886" s="189">
        <v>1006</v>
      </c>
      <c r="L886" s="3">
        <f t="shared" si="93"/>
        <v>0.50629089079013589</v>
      </c>
      <c r="M886" s="259"/>
      <c r="N886" s="189">
        <v>5</v>
      </c>
      <c r="O886" s="51">
        <f t="shared" si="94"/>
        <v>2.5113008538422904E-3</v>
      </c>
      <c r="P886" s="4">
        <f t="shared" si="95"/>
        <v>1991</v>
      </c>
      <c r="Q886" s="5">
        <f t="shared" si="96"/>
        <v>1987</v>
      </c>
      <c r="R886" s="5">
        <f t="shared" si="97"/>
        <v>5</v>
      </c>
      <c r="S886" s="6">
        <f t="shared" si="98"/>
        <v>2.5113008538422904E-3</v>
      </c>
    </row>
    <row r="887" spans="1:19" ht="15" customHeight="1" x14ac:dyDescent="0.2">
      <c r="A887" s="227" t="s">
        <v>426</v>
      </c>
      <c r="B887" s="37" t="s">
        <v>0</v>
      </c>
      <c r="C887" s="47" t="s">
        <v>1</v>
      </c>
      <c r="D887" s="189"/>
      <c r="E887" s="189"/>
      <c r="F887" s="189"/>
      <c r="G887" s="189"/>
      <c r="H887" s="42" t="str">
        <f t="shared" si="99"/>
        <v/>
      </c>
      <c r="I887" s="244">
        <v>128</v>
      </c>
      <c r="J887" s="189">
        <v>89</v>
      </c>
      <c r="K887" s="189">
        <v>49</v>
      </c>
      <c r="L887" s="3">
        <f t="shared" si="93"/>
        <v>0.550561797752809</v>
      </c>
      <c r="M887" s="259">
        <v>35</v>
      </c>
      <c r="N887" s="189">
        <v>4</v>
      </c>
      <c r="O887" s="51">
        <f t="shared" si="94"/>
        <v>3.125E-2</v>
      </c>
      <c r="P887" s="4">
        <f t="shared" si="95"/>
        <v>128</v>
      </c>
      <c r="Q887" s="5">
        <f t="shared" si="96"/>
        <v>124</v>
      </c>
      <c r="R887" s="5">
        <f t="shared" si="97"/>
        <v>4</v>
      </c>
      <c r="S887" s="6">
        <f t="shared" si="98"/>
        <v>3.125E-2</v>
      </c>
    </row>
    <row r="888" spans="1:19" ht="15" customHeight="1" x14ac:dyDescent="0.2">
      <c r="A888" s="227" t="s">
        <v>426</v>
      </c>
      <c r="B888" s="37" t="s">
        <v>2</v>
      </c>
      <c r="C888" s="47" t="s">
        <v>3</v>
      </c>
      <c r="D888" s="189"/>
      <c r="E888" s="189"/>
      <c r="F888" s="189"/>
      <c r="G888" s="189"/>
      <c r="H888" s="42" t="str">
        <f t="shared" si="99"/>
        <v/>
      </c>
      <c r="I888" s="244">
        <v>461</v>
      </c>
      <c r="J888" s="189">
        <v>424</v>
      </c>
      <c r="K888" s="189">
        <v>321</v>
      </c>
      <c r="L888" s="3">
        <f t="shared" si="93"/>
        <v>0.75707547169811318</v>
      </c>
      <c r="M888" s="259">
        <v>15</v>
      </c>
      <c r="N888" s="189">
        <v>22</v>
      </c>
      <c r="O888" s="51">
        <f t="shared" si="94"/>
        <v>4.7722342733188719E-2</v>
      </c>
      <c r="P888" s="4">
        <f t="shared" si="95"/>
        <v>461</v>
      </c>
      <c r="Q888" s="5">
        <f t="shared" si="96"/>
        <v>439</v>
      </c>
      <c r="R888" s="5">
        <f t="shared" si="97"/>
        <v>22</v>
      </c>
      <c r="S888" s="6">
        <f t="shared" si="98"/>
        <v>4.7722342733188719E-2</v>
      </c>
    </row>
    <row r="889" spans="1:19" ht="15" customHeight="1" x14ac:dyDescent="0.2">
      <c r="A889" s="227" t="s">
        <v>426</v>
      </c>
      <c r="B889" s="37" t="s">
        <v>2</v>
      </c>
      <c r="C889" s="47" t="s">
        <v>427</v>
      </c>
      <c r="D889" s="189"/>
      <c r="E889" s="189"/>
      <c r="F889" s="189"/>
      <c r="G889" s="189"/>
      <c r="H889" s="42" t="str">
        <f t="shared" si="99"/>
        <v/>
      </c>
      <c r="I889" s="244">
        <v>90</v>
      </c>
      <c r="J889" s="189">
        <v>89</v>
      </c>
      <c r="K889" s="189">
        <v>86</v>
      </c>
      <c r="L889" s="3">
        <f t="shared" si="93"/>
        <v>0.9662921348314607</v>
      </c>
      <c r="M889" s="259"/>
      <c r="N889" s="189">
        <v>1</v>
      </c>
      <c r="O889" s="51">
        <f t="shared" si="94"/>
        <v>1.1111111111111112E-2</v>
      </c>
      <c r="P889" s="4">
        <f t="shared" si="95"/>
        <v>90</v>
      </c>
      <c r="Q889" s="5">
        <f t="shared" si="96"/>
        <v>89</v>
      </c>
      <c r="R889" s="5">
        <f t="shared" si="97"/>
        <v>1</v>
      </c>
      <c r="S889" s="6">
        <f t="shared" si="98"/>
        <v>1.1111111111111112E-2</v>
      </c>
    </row>
    <row r="890" spans="1:19" ht="15" customHeight="1" x14ac:dyDescent="0.2">
      <c r="A890" s="227" t="s">
        <v>426</v>
      </c>
      <c r="B890" s="37" t="s">
        <v>4</v>
      </c>
      <c r="C890" s="47" t="s">
        <v>5</v>
      </c>
      <c r="D890" s="189"/>
      <c r="E890" s="189"/>
      <c r="F890" s="189"/>
      <c r="G890" s="189"/>
      <c r="H890" s="42" t="str">
        <f t="shared" si="99"/>
        <v/>
      </c>
      <c r="I890" s="244">
        <v>23464</v>
      </c>
      <c r="J890" s="189">
        <v>13958</v>
      </c>
      <c r="K890" s="189">
        <v>8600</v>
      </c>
      <c r="L890" s="3">
        <f t="shared" si="93"/>
        <v>0.61613411663562112</v>
      </c>
      <c r="M890" s="259">
        <v>321</v>
      </c>
      <c r="N890" s="189">
        <v>9185</v>
      </c>
      <c r="O890" s="51">
        <f t="shared" si="94"/>
        <v>0.39145073303784522</v>
      </c>
      <c r="P890" s="4">
        <f t="shared" si="95"/>
        <v>23464</v>
      </c>
      <c r="Q890" s="5">
        <f t="shared" si="96"/>
        <v>14279</v>
      </c>
      <c r="R890" s="5">
        <f t="shared" si="97"/>
        <v>9185</v>
      </c>
      <c r="S890" s="6">
        <f t="shared" si="98"/>
        <v>0.39145073303784522</v>
      </c>
    </row>
    <row r="891" spans="1:19" ht="15" customHeight="1" x14ac:dyDescent="0.2">
      <c r="A891" s="227" t="s">
        <v>426</v>
      </c>
      <c r="B891" s="37" t="s">
        <v>6</v>
      </c>
      <c r="C891" s="47" t="s">
        <v>7</v>
      </c>
      <c r="D891" s="189"/>
      <c r="E891" s="189"/>
      <c r="F891" s="189"/>
      <c r="G891" s="189"/>
      <c r="H891" s="42" t="str">
        <f t="shared" si="99"/>
        <v/>
      </c>
      <c r="I891" s="244">
        <v>1173</v>
      </c>
      <c r="J891" s="189">
        <v>1036</v>
      </c>
      <c r="K891" s="189">
        <v>238</v>
      </c>
      <c r="L891" s="3">
        <f t="shared" si="93"/>
        <v>0.22972972972972974</v>
      </c>
      <c r="M891" s="259"/>
      <c r="N891" s="189">
        <v>137</v>
      </c>
      <c r="O891" s="51">
        <f t="shared" si="94"/>
        <v>0.11679454390451834</v>
      </c>
      <c r="P891" s="4">
        <f t="shared" si="95"/>
        <v>1173</v>
      </c>
      <c r="Q891" s="5">
        <f t="shared" si="96"/>
        <v>1036</v>
      </c>
      <c r="R891" s="5">
        <f t="shared" si="97"/>
        <v>137</v>
      </c>
      <c r="S891" s="6">
        <f t="shared" si="98"/>
        <v>0.11679454390451834</v>
      </c>
    </row>
    <row r="892" spans="1:19" ht="16.25" customHeight="1" x14ac:dyDescent="0.2">
      <c r="A892" s="227" t="s">
        <v>426</v>
      </c>
      <c r="B892" s="37" t="s">
        <v>8</v>
      </c>
      <c r="C892" s="47" t="s">
        <v>9</v>
      </c>
      <c r="D892" s="189">
        <v>2</v>
      </c>
      <c r="E892" s="189">
        <v>2</v>
      </c>
      <c r="F892" s="189"/>
      <c r="G892" s="189"/>
      <c r="H892" s="42">
        <f t="shared" si="99"/>
        <v>0</v>
      </c>
      <c r="I892" s="244">
        <v>101</v>
      </c>
      <c r="J892" s="189">
        <v>99</v>
      </c>
      <c r="K892" s="189">
        <v>33</v>
      </c>
      <c r="L892" s="3">
        <f t="shared" si="93"/>
        <v>0.33333333333333331</v>
      </c>
      <c r="M892" s="259">
        <v>1</v>
      </c>
      <c r="N892" s="189">
        <v>1</v>
      </c>
      <c r="O892" s="51">
        <f t="shared" si="94"/>
        <v>9.9009900990099011E-3</v>
      </c>
      <c r="P892" s="4">
        <f t="shared" si="95"/>
        <v>103</v>
      </c>
      <c r="Q892" s="5">
        <f t="shared" si="96"/>
        <v>102</v>
      </c>
      <c r="R892" s="5">
        <f t="shared" si="97"/>
        <v>1</v>
      </c>
      <c r="S892" s="6">
        <f t="shared" si="98"/>
        <v>9.7087378640776691E-3</v>
      </c>
    </row>
    <row r="893" spans="1:19" ht="15" customHeight="1" x14ac:dyDescent="0.2">
      <c r="A893" s="227" t="s">
        <v>426</v>
      </c>
      <c r="B893" s="37" t="s">
        <v>316</v>
      </c>
      <c r="C893" s="47" t="s">
        <v>317</v>
      </c>
      <c r="D893" s="189"/>
      <c r="E893" s="189"/>
      <c r="F893" s="189"/>
      <c r="G893" s="189"/>
      <c r="H893" s="42" t="str">
        <f t="shared" si="99"/>
        <v/>
      </c>
      <c r="I893" s="244">
        <v>8731</v>
      </c>
      <c r="J893" s="189">
        <v>7582</v>
      </c>
      <c r="K893" s="189">
        <v>2545</v>
      </c>
      <c r="L893" s="3">
        <f t="shared" si="93"/>
        <v>0.33566341334740174</v>
      </c>
      <c r="M893" s="259">
        <v>1</v>
      </c>
      <c r="N893" s="189">
        <v>1148</v>
      </c>
      <c r="O893" s="51">
        <f t="shared" si="94"/>
        <v>0.13148551139617454</v>
      </c>
      <c r="P893" s="4">
        <f t="shared" si="95"/>
        <v>8731</v>
      </c>
      <c r="Q893" s="5">
        <f t="shared" si="96"/>
        <v>7583</v>
      </c>
      <c r="R893" s="5">
        <f t="shared" si="97"/>
        <v>1148</v>
      </c>
      <c r="S893" s="6">
        <f t="shared" si="98"/>
        <v>0.13148551139617454</v>
      </c>
    </row>
    <row r="894" spans="1:19" ht="15" customHeight="1" x14ac:dyDescent="0.2">
      <c r="A894" s="227" t="s">
        <v>426</v>
      </c>
      <c r="B894" s="37" t="s">
        <v>10</v>
      </c>
      <c r="C894" s="47" t="s">
        <v>428</v>
      </c>
      <c r="D894" s="189"/>
      <c r="E894" s="189"/>
      <c r="F894" s="189"/>
      <c r="G894" s="189"/>
      <c r="H894" s="42" t="str">
        <f t="shared" si="99"/>
        <v/>
      </c>
      <c r="I894" s="244">
        <v>176</v>
      </c>
      <c r="J894" s="189">
        <v>165</v>
      </c>
      <c r="K894" s="189">
        <v>11</v>
      </c>
      <c r="L894" s="3">
        <f t="shared" si="93"/>
        <v>6.6666666666666666E-2</v>
      </c>
      <c r="M894" s="259"/>
      <c r="N894" s="189">
        <v>11</v>
      </c>
      <c r="O894" s="51">
        <f t="shared" si="94"/>
        <v>6.25E-2</v>
      </c>
      <c r="P894" s="4">
        <f t="shared" si="95"/>
        <v>176</v>
      </c>
      <c r="Q894" s="5">
        <f t="shared" si="96"/>
        <v>165</v>
      </c>
      <c r="R894" s="5">
        <f t="shared" si="97"/>
        <v>11</v>
      </c>
      <c r="S894" s="6">
        <f t="shared" si="98"/>
        <v>6.25E-2</v>
      </c>
    </row>
    <row r="895" spans="1:19" ht="15" customHeight="1" x14ac:dyDescent="0.2">
      <c r="A895" s="227" t="s">
        <v>426</v>
      </c>
      <c r="B895" s="37" t="s">
        <v>10</v>
      </c>
      <c r="C895" s="47" t="s">
        <v>429</v>
      </c>
      <c r="D895" s="189"/>
      <c r="E895" s="189"/>
      <c r="F895" s="189"/>
      <c r="G895" s="189"/>
      <c r="H895" s="42" t="str">
        <f t="shared" si="99"/>
        <v/>
      </c>
      <c r="I895" s="244">
        <v>449</v>
      </c>
      <c r="J895" s="189">
        <v>443</v>
      </c>
      <c r="K895" s="189">
        <v>46</v>
      </c>
      <c r="L895" s="3">
        <f t="shared" si="93"/>
        <v>0.10383747178329571</v>
      </c>
      <c r="M895" s="259"/>
      <c r="N895" s="189">
        <v>6</v>
      </c>
      <c r="O895" s="51">
        <f t="shared" si="94"/>
        <v>1.3363028953229399E-2</v>
      </c>
      <c r="P895" s="4">
        <f t="shared" si="95"/>
        <v>449</v>
      </c>
      <c r="Q895" s="5">
        <f t="shared" si="96"/>
        <v>443</v>
      </c>
      <c r="R895" s="5">
        <f t="shared" si="97"/>
        <v>6</v>
      </c>
      <c r="S895" s="6">
        <f t="shared" si="98"/>
        <v>1.3363028953229399E-2</v>
      </c>
    </row>
    <row r="896" spans="1:19" ht="15" customHeight="1" x14ac:dyDescent="0.2">
      <c r="A896" s="227" t="s">
        <v>426</v>
      </c>
      <c r="B896" s="37" t="s">
        <v>10</v>
      </c>
      <c r="C896" s="47" t="s">
        <v>11</v>
      </c>
      <c r="D896" s="189"/>
      <c r="E896" s="189"/>
      <c r="F896" s="189"/>
      <c r="G896" s="189"/>
      <c r="H896" s="42" t="str">
        <f t="shared" si="99"/>
        <v/>
      </c>
      <c r="I896" s="244">
        <v>182</v>
      </c>
      <c r="J896" s="189">
        <v>178</v>
      </c>
      <c r="K896" s="189">
        <v>62</v>
      </c>
      <c r="L896" s="3">
        <f t="shared" si="93"/>
        <v>0.34831460674157305</v>
      </c>
      <c r="M896" s="259"/>
      <c r="N896" s="189">
        <v>4</v>
      </c>
      <c r="O896" s="51">
        <f t="shared" si="94"/>
        <v>2.197802197802198E-2</v>
      </c>
      <c r="P896" s="4">
        <f t="shared" si="95"/>
        <v>182</v>
      </c>
      <c r="Q896" s="5">
        <f t="shared" si="96"/>
        <v>178</v>
      </c>
      <c r="R896" s="5">
        <f t="shared" si="97"/>
        <v>4</v>
      </c>
      <c r="S896" s="6">
        <f t="shared" si="98"/>
        <v>2.197802197802198E-2</v>
      </c>
    </row>
    <row r="897" spans="1:19" ht="15" customHeight="1" x14ac:dyDescent="0.2">
      <c r="A897" s="227" t="s">
        <v>426</v>
      </c>
      <c r="B897" s="37" t="s">
        <v>10</v>
      </c>
      <c r="C897" s="47" t="s">
        <v>263</v>
      </c>
      <c r="D897" s="189"/>
      <c r="E897" s="189"/>
      <c r="F897" s="189"/>
      <c r="G897" s="189"/>
      <c r="H897" s="42" t="str">
        <f t="shared" si="99"/>
        <v/>
      </c>
      <c r="I897" s="244">
        <v>1666</v>
      </c>
      <c r="J897" s="189">
        <v>1661</v>
      </c>
      <c r="K897" s="189">
        <v>78</v>
      </c>
      <c r="L897" s="3">
        <f t="shared" si="93"/>
        <v>4.6959662853702587E-2</v>
      </c>
      <c r="M897" s="259"/>
      <c r="N897" s="189">
        <v>5</v>
      </c>
      <c r="O897" s="51">
        <f t="shared" si="94"/>
        <v>3.0012004801920769E-3</v>
      </c>
      <c r="P897" s="4">
        <f t="shared" si="95"/>
        <v>1666</v>
      </c>
      <c r="Q897" s="5">
        <f t="shared" si="96"/>
        <v>1661</v>
      </c>
      <c r="R897" s="5">
        <f t="shared" si="97"/>
        <v>5</v>
      </c>
      <c r="S897" s="6">
        <f t="shared" si="98"/>
        <v>3.0012004801920769E-3</v>
      </c>
    </row>
    <row r="898" spans="1:19" ht="15" customHeight="1" x14ac:dyDescent="0.2">
      <c r="A898" s="227" t="s">
        <v>426</v>
      </c>
      <c r="B898" s="37" t="s">
        <v>10</v>
      </c>
      <c r="C898" s="47" t="s">
        <v>430</v>
      </c>
      <c r="D898" s="189"/>
      <c r="E898" s="189"/>
      <c r="F898" s="189"/>
      <c r="G898" s="189"/>
      <c r="H898" s="42" t="str">
        <f t="shared" si="99"/>
        <v/>
      </c>
      <c r="I898" s="244">
        <v>415</v>
      </c>
      <c r="J898" s="189">
        <v>405</v>
      </c>
      <c r="K898" s="189">
        <v>118</v>
      </c>
      <c r="L898" s="3">
        <f t="shared" ref="L898:L961" si="100">IF(J898&lt;&gt;0,K898/J898,"")</f>
        <v>0.29135802469135802</v>
      </c>
      <c r="M898" s="259"/>
      <c r="N898" s="189">
        <v>10</v>
      </c>
      <c r="O898" s="51">
        <f t="shared" ref="O898:O961" si="101">IF(I898&lt;&gt;0,N898/I898,"")</f>
        <v>2.4096385542168676E-2</v>
      </c>
      <c r="P898" s="4">
        <f t="shared" ref="P898:P961" si="102">IF(SUM(D898,I898)&gt;0,SUM(D898,I898),"")</f>
        <v>415</v>
      </c>
      <c r="Q898" s="5">
        <f t="shared" ref="Q898:Q961" si="103">IF(SUM(E898,J898, M898)&gt;0,SUM(E898,J898, M898),"")</f>
        <v>405</v>
      </c>
      <c r="R898" s="5">
        <f t="shared" ref="R898:R961" si="104">IF(SUM(G898,N898)&gt;0,SUM(G898,N898),"")</f>
        <v>10</v>
      </c>
      <c r="S898" s="6">
        <f t="shared" ref="S898:S961" si="105">IFERROR(IF(P898&lt;&gt;0,R898/P898,""),"")</f>
        <v>2.4096385542168676E-2</v>
      </c>
    </row>
    <row r="899" spans="1:19" ht="15" customHeight="1" x14ac:dyDescent="0.2">
      <c r="A899" s="227" t="s">
        <v>426</v>
      </c>
      <c r="B899" s="37" t="s">
        <v>10</v>
      </c>
      <c r="C899" s="47" t="s">
        <v>12</v>
      </c>
      <c r="D899" s="189"/>
      <c r="E899" s="189"/>
      <c r="F899" s="189"/>
      <c r="G899" s="189"/>
      <c r="H899" s="42" t="str">
        <f t="shared" si="99"/>
        <v/>
      </c>
      <c r="I899" s="244">
        <v>1394</v>
      </c>
      <c r="J899" s="189">
        <v>1390</v>
      </c>
      <c r="K899" s="189">
        <v>287</v>
      </c>
      <c r="L899" s="3">
        <f t="shared" si="100"/>
        <v>0.20647482014388488</v>
      </c>
      <c r="M899" s="259">
        <v>1</v>
      </c>
      <c r="N899" s="189">
        <v>3</v>
      </c>
      <c r="O899" s="51">
        <f t="shared" si="101"/>
        <v>2.152080344332855E-3</v>
      </c>
      <c r="P899" s="4">
        <f t="shared" si="102"/>
        <v>1394</v>
      </c>
      <c r="Q899" s="5">
        <f t="shared" si="103"/>
        <v>1391</v>
      </c>
      <c r="R899" s="5">
        <f t="shared" si="104"/>
        <v>3</v>
      </c>
      <c r="S899" s="6">
        <f t="shared" si="105"/>
        <v>2.152080344332855E-3</v>
      </c>
    </row>
    <row r="900" spans="1:19" ht="15" customHeight="1" x14ac:dyDescent="0.2">
      <c r="A900" s="227" t="s">
        <v>426</v>
      </c>
      <c r="B900" s="37" t="s">
        <v>13</v>
      </c>
      <c r="C900" s="47" t="s">
        <v>14</v>
      </c>
      <c r="D900" s="189"/>
      <c r="E900" s="189"/>
      <c r="F900" s="189"/>
      <c r="G900" s="189"/>
      <c r="H900" s="42" t="str">
        <f t="shared" si="99"/>
        <v/>
      </c>
      <c r="I900" s="244">
        <v>14</v>
      </c>
      <c r="J900" s="189">
        <v>14</v>
      </c>
      <c r="K900" s="189">
        <v>12</v>
      </c>
      <c r="L900" s="3">
        <f t="shared" si="100"/>
        <v>0.8571428571428571</v>
      </c>
      <c r="M900" s="259"/>
      <c r="N900" s="189"/>
      <c r="O900" s="51">
        <f t="shared" si="101"/>
        <v>0</v>
      </c>
      <c r="P900" s="4">
        <f t="shared" si="102"/>
        <v>14</v>
      </c>
      <c r="Q900" s="5">
        <f t="shared" si="103"/>
        <v>14</v>
      </c>
      <c r="R900" s="5" t="str">
        <f t="shared" si="104"/>
        <v/>
      </c>
      <c r="S900" s="6" t="str">
        <f t="shared" si="105"/>
        <v/>
      </c>
    </row>
    <row r="901" spans="1:19" ht="15" customHeight="1" x14ac:dyDescent="0.2">
      <c r="A901" s="227" t="s">
        <v>426</v>
      </c>
      <c r="B901" s="37" t="s">
        <v>15</v>
      </c>
      <c r="C901" s="47" t="s">
        <v>16</v>
      </c>
      <c r="D901" s="189"/>
      <c r="E901" s="189"/>
      <c r="F901" s="189"/>
      <c r="G901" s="189"/>
      <c r="H901" s="42" t="str">
        <f t="shared" si="99"/>
        <v/>
      </c>
      <c r="I901" s="244">
        <v>9981</v>
      </c>
      <c r="J901" s="189">
        <v>8796</v>
      </c>
      <c r="K901" s="189">
        <v>4162</v>
      </c>
      <c r="L901" s="3">
        <f t="shared" si="100"/>
        <v>0.47316962255570716</v>
      </c>
      <c r="M901" s="259"/>
      <c r="N901" s="189">
        <v>1185</v>
      </c>
      <c r="O901" s="51">
        <f t="shared" si="101"/>
        <v>0.11872557859933874</v>
      </c>
      <c r="P901" s="4">
        <f t="shared" si="102"/>
        <v>9981</v>
      </c>
      <c r="Q901" s="5">
        <f t="shared" si="103"/>
        <v>8796</v>
      </c>
      <c r="R901" s="5">
        <f t="shared" si="104"/>
        <v>1185</v>
      </c>
      <c r="S901" s="6">
        <f t="shared" si="105"/>
        <v>0.11872557859933874</v>
      </c>
    </row>
    <row r="902" spans="1:19" ht="15" customHeight="1" x14ac:dyDescent="0.2">
      <c r="A902" s="227" t="s">
        <v>426</v>
      </c>
      <c r="B902" s="37" t="s">
        <v>318</v>
      </c>
      <c r="C902" s="47" t="s">
        <v>319</v>
      </c>
      <c r="D902" s="189"/>
      <c r="E902" s="189"/>
      <c r="F902" s="189"/>
      <c r="G902" s="189"/>
      <c r="H902" s="42" t="str">
        <f t="shared" ref="H902:H965" si="106">IF(D902&lt;&gt;0,G902/D902,"")</f>
        <v/>
      </c>
      <c r="I902" s="244">
        <v>6013</v>
      </c>
      <c r="J902" s="189">
        <v>5592</v>
      </c>
      <c r="K902" s="189">
        <v>5414</v>
      </c>
      <c r="L902" s="3">
        <f t="shared" si="100"/>
        <v>0.96816881258941345</v>
      </c>
      <c r="M902" s="259">
        <v>42</v>
      </c>
      <c r="N902" s="189">
        <v>379</v>
      </c>
      <c r="O902" s="51">
        <f t="shared" si="101"/>
        <v>6.3030101446865119E-2</v>
      </c>
      <c r="P902" s="4">
        <f t="shared" si="102"/>
        <v>6013</v>
      </c>
      <c r="Q902" s="5">
        <f t="shared" si="103"/>
        <v>5634</v>
      </c>
      <c r="R902" s="5">
        <f t="shared" si="104"/>
        <v>379</v>
      </c>
      <c r="S902" s="6">
        <f t="shared" si="105"/>
        <v>6.3030101446865119E-2</v>
      </c>
    </row>
    <row r="903" spans="1:19" ht="15" customHeight="1" x14ac:dyDescent="0.2">
      <c r="A903" s="227" t="s">
        <v>426</v>
      </c>
      <c r="B903" s="37" t="s">
        <v>17</v>
      </c>
      <c r="C903" s="47" t="s">
        <v>18</v>
      </c>
      <c r="D903" s="189"/>
      <c r="E903" s="189"/>
      <c r="F903" s="189"/>
      <c r="G903" s="189"/>
      <c r="H903" s="42" t="str">
        <f t="shared" si="106"/>
        <v/>
      </c>
      <c r="I903" s="244">
        <v>6935</v>
      </c>
      <c r="J903" s="189">
        <v>3774</v>
      </c>
      <c r="K903" s="189">
        <v>2703</v>
      </c>
      <c r="L903" s="3">
        <f t="shared" si="100"/>
        <v>0.71621621621621623</v>
      </c>
      <c r="M903" s="259">
        <v>37</v>
      </c>
      <c r="N903" s="189">
        <v>3124</v>
      </c>
      <c r="O903" s="51">
        <f t="shared" si="101"/>
        <v>0.45046863734679166</v>
      </c>
      <c r="P903" s="4">
        <f t="shared" si="102"/>
        <v>6935</v>
      </c>
      <c r="Q903" s="5">
        <f t="shared" si="103"/>
        <v>3811</v>
      </c>
      <c r="R903" s="5">
        <f t="shared" si="104"/>
        <v>3124</v>
      </c>
      <c r="S903" s="6">
        <f t="shared" si="105"/>
        <v>0.45046863734679166</v>
      </c>
    </row>
    <row r="904" spans="1:19" ht="15" customHeight="1" x14ac:dyDescent="0.2">
      <c r="A904" s="227" t="s">
        <v>426</v>
      </c>
      <c r="B904" s="37" t="s">
        <v>19</v>
      </c>
      <c r="C904" s="47" t="s">
        <v>20</v>
      </c>
      <c r="D904" s="189"/>
      <c r="E904" s="189"/>
      <c r="F904" s="189"/>
      <c r="G904" s="189"/>
      <c r="H904" s="42" t="str">
        <f t="shared" si="106"/>
        <v/>
      </c>
      <c r="I904" s="244">
        <v>23978</v>
      </c>
      <c r="J904" s="189">
        <v>23835</v>
      </c>
      <c r="K904" s="189">
        <v>14892</v>
      </c>
      <c r="L904" s="3">
        <f t="shared" si="100"/>
        <v>0.62479546884833226</v>
      </c>
      <c r="M904" s="259">
        <v>8</v>
      </c>
      <c r="N904" s="189">
        <v>135</v>
      </c>
      <c r="O904" s="51">
        <f t="shared" si="101"/>
        <v>5.6301609808991574E-3</v>
      </c>
      <c r="P904" s="4">
        <f t="shared" si="102"/>
        <v>23978</v>
      </c>
      <c r="Q904" s="5">
        <f t="shared" si="103"/>
        <v>23843</v>
      </c>
      <c r="R904" s="5">
        <f t="shared" si="104"/>
        <v>135</v>
      </c>
      <c r="S904" s="6">
        <f t="shared" si="105"/>
        <v>5.6301609808991574E-3</v>
      </c>
    </row>
    <row r="905" spans="1:19" ht="15" customHeight="1" x14ac:dyDescent="0.2">
      <c r="A905" s="227" t="s">
        <v>426</v>
      </c>
      <c r="B905" s="37" t="s">
        <v>21</v>
      </c>
      <c r="C905" s="47" t="s">
        <v>22</v>
      </c>
      <c r="D905" s="189"/>
      <c r="E905" s="189"/>
      <c r="F905" s="189"/>
      <c r="G905" s="189"/>
      <c r="H905" s="42" t="str">
        <f t="shared" si="106"/>
        <v/>
      </c>
      <c r="I905" s="244">
        <v>2</v>
      </c>
      <c r="J905" s="189">
        <v>2</v>
      </c>
      <c r="K905" s="189">
        <v>1</v>
      </c>
      <c r="L905" s="3">
        <f t="shared" si="100"/>
        <v>0.5</v>
      </c>
      <c r="M905" s="259"/>
      <c r="N905" s="189"/>
      <c r="O905" s="51">
        <f t="shared" si="101"/>
        <v>0</v>
      </c>
      <c r="P905" s="4">
        <f t="shared" si="102"/>
        <v>2</v>
      </c>
      <c r="Q905" s="5">
        <f t="shared" si="103"/>
        <v>2</v>
      </c>
      <c r="R905" s="5" t="str">
        <f t="shared" si="104"/>
        <v/>
      </c>
      <c r="S905" s="6" t="str">
        <f t="shared" si="105"/>
        <v/>
      </c>
    </row>
    <row r="906" spans="1:19" ht="15" customHeight="1" x14ac:dyDescent="0.2">
      <c r="A906" s="227" t="s">
        <v>426</v>
      </c>
      <c r="B906" s="37" t="s">
        <v>25</v>
      </c>
      <c r="C906" s="47" t="s">
        <v>264</v>
      </c>
      <c r="D906" s="189"/>
      <c r="E906" s="189"/>
      <c r="F906" s="189"/>
      <c r="G906" s="189"/>
      <c r="H906" s="42" t="str">
        <f t="shared" si="106"/>
        <v/>
      </c>
      <c r="I906" s="244">
        <v>1867</v>
      </c>
      <c r="J906" s="189">
        <v>1310</v>
      </c>
      <c r="K906" s="189">
        <v>252</v>
      </c>
      <c r="L906" s="3">
        <f t="shared" si="100"/>
        <v>0.19236641221374046</v>
      </c>
      <c r="M906" s="259">
        <v>1</v>
      </c>
      <c r="N906" s="189">
        <v>556</v>
      </c>
      <c r="O906" s="51">
        <f t="shared" si="101"/>
        <v>0.29780396357793248</v>
      </c>
      <c r="P906" s="4">
        <f t="shared" si="102"/>
        <v>1867</v>
      </c>
      <c r="Q906" s="5">
        <f t="shared" si="103"/>
        <v>1311</v>
      </c>
      <c r="R906" s="5">
        <f t="shared" si="104"/>
        <v>556</v>
      </c>
      <c r="S906" s="6">
        <f t="shared" si="105"/>
        <v>0.29780396357793248</v>
      </c>
    </row>
    <row r="907" spans="1:19" ht="26.25" customHeight="1" x14ac:dyDescent="0.2">
      <c r="A907" s="227" t="s">
        <v>426</v>
      </c>
      <c r="B907" s="37" t="s">
        <v>26</v>
      </c>
      <c r="C907" s="47" t="s">
        <v>27</v>
      </c>
      <c r="D907" s="189"/>
      <c r="E907" s="189"/>
      <c r="F907" s="189"/>
      <c r="G907" s="189"/>
      <c r="H907" s="42" t="str">
        <f t="shared" si="106"/>
        <v/>
      </c>
      <c r="I907" s="244">
        <v>234</v>
      </c>
      <c r="J907" s="189">
        <v>219</v>
      </c>
      <c r="K907" s="189">
        <v>219</v>
      </c>
      <c r="L907" s="3">
        <f t="shared" si="100"/>
        <v>1</v>
      </c>
      <c r="M907" s="259"/>
      <c r="N907" s="189">
        <v>15</v>
      </c>
      <c r="O907" s="51">
        <f t="shared" si="101"/>
        <v>6.4102564102564097E-2</v>
      </c>
      <c r="P907" s="4">
        <f t="shared" si="102"/>
        <v>234</v>
      </c>
      <c r="Q907" s="5">
        <f t="shared" si="103"/>
        <v>219</v>
      </c>
      <c r="R907" s="5">
        <f t="shared" si="104"/>
        <v>15</v>
      </c>
      <c r="S907" s="6">
        <f t="shared" si="105"/>
        <v>6.4102564102564097E-2</v>
      </c>
    </row>
    <row r="908" spans="1:19" ht="26.25" customHeight="1" x14ac:dyDescent="0.2">
      <c r="A908" s="227" t="s">
        <v>426</v>
      </c>
      <c r="B908" s="37" t="s">
        <v>28</v>
      </c>
      <c r="C908" s="47" t="s">
        <v>380</v>
      </c>
      <c r="D908" s="189"/>
      <c r="E908" s="189"/>
      <c r="F908" s="189"/>
      <c r="G908" s="189"/>
      <c r="H908" s="42" t="str">
        <f t="shared" si="106"/>
        <v/>
      </c>
      <c r="I908" s="244">
        <v>11</v>
      </c>
      <c r="J908" s="189">
        <v>11</v>
      </c>
      <c r="K908" s="189">
        <v>5</v>
      </c>
      <c r="L908" s="3">
        <f t="shared" si="100"/>
        <v>0.45454545454545453</v>
      </c>
      <c r="M908" s="259"/>
      <c r="N908" s="189"/>
      <c r="O908" s="51">
        <f t="shared" si="101"/>
        <v>0</v>
      </c>
      <c r="P908" s="4">
        <f t="shared" si="102"/>
        <v>11</v>
      </c>
      <c r="Q908" s="5">
        <f t="shared" si="103"/>
        <v>11</v>
      </c>
      <c r="R908" s="5" t="str">
        <f t="shared" si="104"/>
        <v/>
      </c>
      <c r="S908" s="6" t="str">
        <f t="shared" si="105"/>
        <v/>
      </c>
    </row>
    <row r="909" spans="1:19" ht="15" customHeight="1" x14ac:dyDescent="0.2">
      <c r="A909" s="227" t="s">
        <v>426</v>
      </c>
      <c r="B909" s="37" t="s">
        <v>28</v>
      </c>
      <c r="C909" s="47" t="s">
        <v>29</v>
      </c>
      <c r="D909" s="189"/>
      <c r="E909" s="189"/>
      <c r="F909" s="189"/>
      <c r="G909" s="189"/>
      <c r="H909" s="42" t="str">
        <f t="shared" si="106"/>
        <v/>
      </c>
      <c r="I909" s="244">
        <v>17</v>
      </c>
      <c r="J909" s="189">
        <v>14</v>
      </c>
      <c r="K909" s="189">
        <v>4</v>
      </c>
      <c r="L909" s="3">
        <f t="shared" si="100"/>
        <v>0.2857142857142857</v>
      </c>
      <c r="M909" s="259"/>
      <c r="N909" s="189">
        <v>3</v>
      </c>
      <c r="O909" s="51">
        <f t="shared" si="101"/>
        <v>0.17647058823529413</v>
      </c>
      <c r="P909" s="4">
        <f t="shared" si="102"/>
        <v>17</v>
      </c>
      <c r="Q909" s="5">
        <f t="shared" si="103"/>
        <v>14</v>
      </c>
      <c r="R909" s="5">
        <f t="shared" si="104"/>
        <v>3</v>
      </c>
      <c r="S909" s="6">
        <f t="shared" si="105"/>
        <v>0.17647058823529413</v>
      </c>
    </row>
    <row r="910" spans="1:19" ht="15" customHeight="1" x14ac:dyDescent="0.2">
      <c r="A910" s="227" t="s">
        <v>426</v>
      </c>
      <c r="B910" s="37" t="s">
        <v>28</v>
      </c>
      <c r="C910" s="47" t="s">
        <v>431</v>
      </c>
      <c r="D910" s="189"/>
      <c r="E910" s="189"/>
      <c r="F910" s="189"/>
      <c r="G910" s="189"/>
      <c r="H910" s="42" t="str">
        <f t="shared" si="106"/>
        <v/>
      </c>
      <c r="I910" s="244">
        <v>31</v>
      </c>
      <c r="J910" s="189">
        <v>31</v>
      </c>
      <c r="K910" s="189">
        <v>31</v>
      </c>
      <c r="L910" s="3">
        <f t="shared" si="100"/>
        <v>1</v>
      </c>
      <c r="M910" s="259"/>
      <c r="N910" s="189"/>
      <c r="O910" s="51">
        <f t="shared" si="101"/>
        <v>0</v>
      </c>
      <c r="P910" s="4">
        <f t="shared" si="102"/>
        <v>31</v>
      </c>
      <c r="Q910" s="5">
        <f t="shared" si="103"/>
        <v>31</v>
      </c>
      <c r="R910" s="5" t="str">
        <f t="shared" si="104"/>
        <v/>
      </c>
      <c r="S910" s="6" t="str">
        <f t="shared" si="105"/>
        <v/>
      </c>
    </row>
    <row r="911" spans="1:19" ht="16.25" customHeight="1" x14ac:dyDescent="0.2">
      <c r="A911" s="227" t="s">
        <v>426</v>
      </c>
      <c r="B911" s="37" t="s">
        <v>28</v>
      </c>
      <c r="C911" s="47" t="s">
        <v>266</v>
      </c>
      <c r="D911" s="189"/>
      <c r="E911" s="189"/>
      <c r="F911" s="189"/>
      <c r="G911" s="189"/>
      <c r="H911" s="42" t="str">
        <f t="shared" si="106"/>
        <v/>
      </c>
      <c r="I911" s="244">
        <v>2</v>
      </c>
      <c r="J911" s="189">
        <v>2</v>
      </c>
      <c r="K911" s="189">
        <v>2</v>
      </c>
      <c r="L911" s="3">
        <f t="shared" si="100"/>
        <v>1</v>
      </c>
      <c r="M911" s="259"/>
      <c r="N911" s="189"/>
      <c r="O911" s="51">
        <f t="shared" si="101"/>
        <v>0</v>
      </c>
      <c r="P911" s="4">
        <f t="shared" si="102"/>
        <v>2</v>
      </c>
      <c r="Q911" s="5">
        <f t="shared" si="103"/>
        <v>2</v>
      </c>
      <c r="R911" s="5" t="str">
        <f t="shared" si="104"/>
        <v/>
      </c>
      <c r="S911" s="6" t="str">
        <f t="shared" si="105"/>
        <v/>
      </c>
    </row>
    <row r="912" spans="1:19" ht="15" customHeight="1" x14ac:dyDescent="0.2">
      <c r="A912" s="227" t="s">
        <v>426</v>
      </c>
      <c r="B912" s="37" t="s">
        <v>28</v>
      </c>
      <c r="C912" s="47" t="s">
        <v>391</v>
      </c>
      <c r="D912" s="189"/>
      <c r="E912" s="189"/>
      <c r="F912" s="189"/>
      <c r="G912" s="189"/>
      <c r="H912" s="42" t="str">
        <f t="shared" si="106"/>
        <v/>
      </c>
      <c r="I912" s="244">
        <v>26</v>
      </c>
      <c r="J912" s="189">
        <v>24</v>
      </c>
      <c r="K912" s="189">
        <v>24</v>
      </c>
      <c r="L912" s="3">
        <f t="shared" si="100"/>
        <v>1</v>
      </c>
      <c r="M912" s="259"/>
      <c r="N912" s="189">
        <v>2</v>
      </c>
      <c r="O912" s="51">
        <f t="shared" si="101"/>
        <v>7.6923076923076927E-2</v>
      </c>
      <c r="P912" s="4">
        <f t="shared" si="102"/>
        <v>26</v>
      </c>
      <c r="Q912" s="5">
        <f t="shared" si="103"/>
        <v>24</v>
      </c>
      <c r="R912" s="5">
        <f t="shared" si="104"/>
        <v>2</v>
      </c>
      <c r="S912" s="6">
        <f t="shared" si="105"/>
        <v>7.6923076923076927E-2</v>
      </c>
    </row>
    <row r="913" spans="1:19" ht="16.25" customHeight="1" x14ac:dyDescent="0.2">
      <c r="A913" s="227" t="s">
        <v>426</v>
      </c>
      <c r="B913" s="37" t="s">
        <v>28</v>
      </c>
      <c r="C913" s="47" t="s">
        <v>30</v>
      </c>
      <c r="D913" s="189">
        <v>3</v>
      </c>
      <c r="E913" s="189">
        <v>3</v>
      </c>
      <c r="F913" s="189"/>
      <c r="G913" s="189"/>
      <c r="H913" s="42">
        <f t="shared" si="106"/>
        <v>0</v>
      </c>
      <c r="I913" s="244">
        <v>73</v>
      </c>
      <c r="J913" s="189">
        <v>53</v>
      </c>
      <c r="K913" s="189">
        <v>20</v>
      </c>
      <c r="L913" s="3">
        <f t="shared" si="100"/>
        <v>0.37735849056603776</v>
      </c>
      <c r="M913" s="259"/>
      <c r="N913" s="189">
        <v>20</v>
      </c>
      <c r="O913" s="51">
        <f t="shared" si="101"/>
        <v>0.27397260273972601</v>
      </c>
      <c r="P913" s="4">
        <f t="shared" si="102"/>
        <v>76</v>
      </c>
      <c r="Q913" s="5">
        <f t="shared" si="103"/>
        <v>56</v>
      </c>
      <c r="R913" s="5">
        <f t="shared" si="104"/>
        <v>20</v>
      </c>
      <c r="S913" s="6">
        <f t="shared" si="105"/>
        <v>0.26315789473684209</v>
      </c>
    </row>
    <row r="914" spans="1:19" ht="15" customHeight="1" x14ac:dyDescent="0.2">
      <c r="A914" s="227" t="s">
        <v>426</v>
      </c>
      <c r="B914" s="37" t="s">
        <v>28</v>
      </c>
      <c r="C914" s="47" t="s">
        <v>31</v>
      </c>
      <c r="D914" s="189">
        <v>4</v>
      </c>
      <c r="E914" s="189">
        <v>1</v>
      </c>
      <c r="F914" s="189"/>
      <c r="G914" s="189">
        <v>3</v>
      </c>
      <c r="H914" s="42">
        <f t="shared" si="106"/>
        <v>0.75</v>
      </c>
      <c r="I914" s="244">
        <v>262</v>
      </c>
      <c r="J914" s="189">
        <v>190</v>
      </c>
      <c r="K914" s="189">
        <v>109</v>
      </c>
      <c r="L914" s="3">
        <f t="shared" si="100"/>
        <v>0.5736842105263158</v>
      </c>
      <c r="M914" s="259"/>
      <c r="N914" s="189">
        <v>72</v>
      </c>
      <c r="O914" s="51">
        <f t="shared" si="101"/>
        <v>0.27480916030534353</v>
      </c>
      <c r="P914" s="4">
        <f t="shared" si="102"/>
        <v>266</v>
      </c>
      <c r="Q914" s="5">
        <f t="shared" si="103"/>
        <v>191</v>
      </c>
      <c r="R914" s="5">
        <f t="shared" si="104"/>
        <v>75</v>
      </c>
      <c r="S914" s="6">
        <f t="shared" si="105"/>
        <v>0.28195488721804512</v>
      </c>
    </row>
    <row r="915" spans="1:19" ht="15" customHeight="1" x14ac:dyDescent="0.2">
      <c r="A915" s="227" t="s">
        <v>426</v>
      </c>
      <c r="B915" s="37" t="s">
        <v>32</v>
      </c>
      <c r="C915" s="47" t="s">
        <v>33</v>
      </c>
      <c r="D915" s="189">
        <v>3</v>
      </c>
      <c r="E915" s="189">
        <v>3</v>
      </c>
      <c r="F915" s="189"/>
      <c r="G915" s="189"/>
      <c r="H915" s="42">
        <f t="shared" si="106"/>
        <v>0</v>
      </c>
      <c r="I915" s="244">
        <v>416</v>
      </c>
      <c r="J915" s="189">
        <v>410</v>
      </c>
      <c r="K915" s="189">
        <v>154</v>
      </c>
      <c r="L915" s="3">
        <f t="shared" si="100"/>
        <v>0.37560975609756098</v>
      </c>
      <c r="M915" s="259"/>
      <c r="N915" s="189">
        <v>6</v>
      </c>
      <c r="O915" s="51">
        <f t="shared" si="101"/>
        <v>1.4423076923076924E-2</v>
      </c>
      <c r="P915" s="4">
        <f t="shared" si="102"/>
        <v>419</v>
      </c>
      <c r="Q915" s="5">
        <f t="shared" si="103"/>
        <v>413</v>
      </c>
      <c r="R915" s="5">
        <f t="shared" si="104"/>
        <v>6</v>
      </c>
      <c r="S915" s="6">
        <f t="shared" si="105"/>
        <v>1.4319809069212411E-2</v>
      </c>
    </row>
    <row r="916" spans="1:19" ht="15" customHeight="1" x14ac:dyDescent="0.2">
      <c r="A916" s="227" t="s">
        <v>426</v>
      </c>
      <c r="B916" s="37" t="s">
        <v>34</v>
      </c>
      <c r="C916" s="47" t="s">
        <v>268</v>
      </c>
      <c r="D916" s="189"/>
      <c r="E916" s="189"/>
      <c r="F916" s="189"/>
      <c r="G916" s="189"/>
      <c r="H916" s="42" t="str">
        <f t="shared" si="106"/>
        <v/>
      </c>
      <c r="I916" s="244">
        <v>3658</v>
      </c>
      <c r="J916" s="189">
        <v>2137</v>
      </c>
      <c r="K916" s="189">
        <v>522</v>
      </c>
      <c r="L916" s="3">
        <f t="shared" si="100"/>
        <v>0.24426766495086569</v>
      </c>
      <c r="M916" s="259">
        <v>2</v>
      </c>
      <c r="N916" s="189">
        <v>1519</v>
      </c>
      <c r="O916" s="51">
        <f t="shared" si="101"/>
        <v>0.4152542372881356</v>
      </c>
      <c r="P916" s="4">
        <f t="shared" si="102"/>
        <v>3658</v>
      </c>
      <c r="Q916" s="5">
        <f t="shared" si="103"/>
        <v>2139</v>
      </c>
      <c r="R916" s="5">
        <f t="shared" si="104"/>
        <v>1519</v>
      </c>
      <c r="S916" s="6">
        <f t="shared" si="105"/>
        <v>0.4152542372881356</v>
      </c>
    </row>
    <row r="917" spans="1:19" ht="15" customHeight="1" x14ac:dyDescent="0.2">
      <c r="A917" s="227" t="s">
        <v>426</v>
      </c>
      <c r="B917" s="37" t="s">
        <v>35</v>
      </c>
      <c r="C917" s="47" t="s">
        <v>269</v>
      </c>
      <c r="D917" s="189"/>
      <c r="E917" s="189"/>
      <c r="F917" s="189"/>
      <c r="G917" s="189"/>
      <c r="H917" s="42" t="str">
        <f t="shared" si="106"/>
        <v/>
      </c>
      <c r="I917" s="244">
        <v>851</v>
      </c>
      <c r="J917" s="189">
        <v>803</v>
      </c>
      <c r="K917" s="189">
        <v>797</v>
      </c>
      <c r="L917" s="3">
        <f t="shared" si="100"/>
        <v>0.99252801992528017</v>
      </c>
      <c r="M917" s="259"/>
      <c r="N917" s="189">
        <v>48</v>
      </c>
      <c r="O917" s="51">
        <f t="shared" si="101"/>
        <v>5.6404230317273797E-2</v>
      </c>
      <c r="P917" s="4">
        <f t="shared" si="102"/>
        <v>851</v>
      </c>
      <c r="Q917" s="5">
        <f t="shared" si="103"/>
        <v>803</v>
      </c>
      <c r="R917" s="5">
        <f t="shared" si="104"/>
        <v>48</v>
      </c>
      <c r="S917" s="6">
        <f t="shared" si="105"/>
        <v>5.6404230317273797E-2</v>
      </c>
    </row>
    <row r="918" spans="1:19" ht="15" customHeight="1" x14ac:dyDescent="0.2">
      <c r="A918" s="227" t="s">
        <v>426</v>
      </c>
      <c r="B918" s="37" t="s">
        <v>35</v>
      </c>
      <c r="C918" s="47" t="s">
        <v>36</v>
      </c>
      <c r="D918" s="189"/>
      <c r="E918" s="189"/>
      <c r="F918" s="189"/>
      <c r="G918" s="189"/>
      <c r="H918" s="42" t="str">
        <f t="shared" si="106"/>
        <v/>
      </c>
      <c r="I918" s="244">
        <v>223</v>
      </c>
      <c r="J918" s="189">
        <v>219</v>
      </c>
      <c r="K918" s="189">
        <v>219</v>
      </c>
      <c r="L918" s="3">
        <f t="shared" si="100"/>
        <v>1</v>
      </c>
      <c r="M918" s="259"/>
      <c r="N918" s="189">
        <v>4</v>
      </c>
      <c r="O918" s="51">
        <f t="shared" si="101"/>
        <v>1.7937219730941704E-2</v>
      </c>
      <c r="P918" s="4">
        <f t="shared" si="102"/>
        <v>223</v>
      </c>
      <c r="Q918" s="5">
        <f t="shared" si="103"/>
        <v>219</v>
      </c>
      <c r="R918" s="5">
        <f t="shared" si="104"/>
        <v>4</v>
      </c>
      <c r="S918" s="6">
        <f t="shared" si="105"/>
        <v>1.7937219730941704E-2</v>
      </c>
    </row>
    <row r="919" spans="1:19" ht="15" customHeight="1" x14ac:dyDescent="0.2">
      <c r="A919" s="227" t="s">
        <v>426</v>
      </c>
      <c r="B919" s="37" t="s">
        <v>35</v>
      </c>
      <c r="C919" s="47" t="s">
        <v>37</v>
      </c>
      <c r="D919" s="189"/>
      <c r="E919" s="189"/>
      <c r="F919" s="189"/>
      <c r="G919" s="189"/>
      <c r="H919" s="42" t="str">
        <f t="shared" si="106"/>
        <v/>
      </c>
      <c r="I919" s="244">
        <v>1818</v>
      </c>
      <c r="J919" s="189">
        <v>1801</v>
      </c>
      <c r="K919" s="189">
        <v>1780</v>
      </c>
      <c r="L919" s="3">
        <f t="shared" si="100"/>
        <v>0.98833981121599113</v>
      </c>
      <c r="M919" s="259"/>
      <c r="N919" s="189">
        <v>17</v>
      </c>
      <c r="O919" s="51">
        <f t="shared" si="101"/>
        <v>9.3509350935093508E-3</v>
      </c>
      <c r="P919" s="4">
        <f t="shared" si="102"/>
        <v>1818</v>
      </c>
      <c r="Q919" s="5">
        <f t="shared" si="103"/>
        <v>1801</v>
      </c>
      <c r="R919" s="5">
        <f t="shared" si="104"/>
        <v>17</v>
      </c>
      <c r="S919" s="6">
        <f t="shared" si="105"/>
        <v>9.3509350935093508E-3</v>
      </c>
    </row>
    <row r="920" spans="1:19" ht="15" customHeight="1" x14ac:dyDescent="0.2">
      <c r="A920" s="227" t="s">
        <v>426</v>
      </c>
      <c r="B920" s="37" t="s">
        <v>35</v>
      </c>
      <c r="C920" s="47" t="s">
        <v>38</v>
      </c>
      <c r="D920" s="189"/>
      <c r="E920" s="189"/>
      <c r="F920" s="189"/>
      <c r="G920" s="189"/>
      <c r="H920" s="42" t="str">
        <f t="shared" si="106"/>
        <v/>
      </c>
      <c r="I920" s="244">
        <v>1020</v>
      </c>
      <c r="J920" s="189">
        <v>1011</v>
      </c>
      <c r="K920" s="189">
        <v>252</v>
      </c>
      <c r="L920" s="3">
        <f t="shared" si="100"/>
        <v>0.24925816023738873</v>
      </c>
      <c r="M920" s="259">
        <v>2</v>
      </c>
      <c r="N920" s="189">
        <v>7</v>
      </c>
      <c r="O920" s="51">
        <f t="shared" si="101"/>
        <v>6.8627450980392156E-3</v>
      </c>
      <c r="P920" s="4">
        <f t="shared" si="102"/>
        <v>1020</v>
      </c>
      <c r="Q920" s="5">
        <f t="shared" si="103"/>
        <v>1013</v>
      </c>
      <c r="R920" s="5">
        <f t="shared" si="104"/>
        <v>7</v>
      </c>
      <c r="S920" s="6">
        <f t="shared" si="105"/>
        <v>6.8627450980392156E-3</v>
      </c>
    </row>
    <row r="921" spans="1:19" ht="26.25" customHeight="1" x14ac:dyDescent="0.2">
      <c r="A921" s="227" t="s">
        <v>426</v>
      </c>
      <c r="B921" s="37" t="s">
        <v>40</v>
      </c>
      <c r="C921" s="47" t="s">
        <v>41</v>
      </c>
      <c r="D921" s="189"/>
      <c r="E921" s="189"/>
      <c r="F921" s="189"/>
      <c r="G921" s="189"/>
      <c r="H921" s="42" t="str">
        <f t="shared" si="106"/>
        <v/>
      </c>
      <c r="I921" s="244">
        <v>214</v>
      </c>
      <c r="J921" s="189">
        <v>209</v>
      </c>
      <c r="K921" s="189">
        <v>197</v>
      </c>
      <c r="L921" s="3">
        <f t="shared" si="100"/>
        <v>0.9425837320574163</v>
      </c>
      <c r="M921" s="259"/>
      <c r="N921" s="189">
        <v>5</v>
      </c>
      <c r="O921" s="51">
        <f t="shared" si="101"/>
        <v>2.336448598130841E-2</v>
      </c>
      <c r="P921" s="4">
        <f t="shared" si="102"/>
        <v>214</v>
      </c>
      <c r="Q921" s="5">
        <f t="shared" si="103"/>
        <v>209</v>
      </c>
      <c r="R921" s="5">
        <f t="shared" si="104"/>
        <v>5</v>
      </c>
      <c r="S921" s="6">
        <f t="shared" si="105"/>
        <v>2.336448598130841E-2</v>
      </c>
    </row>
    <row r="922" spans="1:19" ht="15" customHeight="1" x14ac:dyDescent="0.2">
      <c r="A922" s="227" t="s">
        <v>426</v>
      </c>
      <c r="B922" s="37" t="s">
        <v>42</v>
      </c>
      <c r="C922" s="47" t="s">
        <v>43</v>
      </c>
      <c r="D922" s="189"/>
      <c r="E922" s="189"/>
      <c r="F922" s="189"/>
      <c r="G922" s="189"/>
      <c r="H922" s="42" t="str">
        <f t="shared" si="106"/>
        <v/>
      </c>
      <c r="I922" s="244">
        <v>203064</v>
      </c>
      <c r="J922" s="189">
        <v>198433</v>
      </c>
      <c r="K922" s="189">
        <v>77993</v>
      </c>
      <c r="L922" s="3">
        <f t="shared" si="100"/>
        <v>0.39304450368638283</v>
      </c>
      <c r="M922" s="259">
        <v>3</v>
      </c>
      <c r="N922" s="189">
        <v>4628</v>
      </c>
      <c r="O922" s="51">
        <f t="shared" si="101"/>
        <v>2.279084426584722E-2</v>
      </c>
      <c r="P922" s="4">
        <f t="shared" si="102"/>
        <v>203064</v>
      </c>
      <c r="Q922" s="5">
        <f t="shared" si="103"/>
        <v>198436</v>
      </c>
      <c r="R922" s="5">
        <f t="shared" si="104"/>
        <v>4628</v>
      </c>
      <c r="S922" s="6">
        <f t="shared" si="105"/>
        <v>2.279084426584722E-2</v>
      </c>
    </row>
    <row r="923" spans="1:19" ht="15" customHeight="1" x14ac:dyDescent="0.2">
      <c r="A923" s="227" t="s">
        <v>426</v>
      </c>
      <c r="B923" s="37" t="s">
        <v>42</v>
      </c>
      <c r="C923" s="47" t="s">
        <v>44</v>
      </c>
      <c r="D923" s="189"/>
      <c r="E923" s="189"/>
      <c r="F923" s="189"/>
      <c r="G923" s="189"/>
      <c r="H923" s="42" t="str">
        <f t="shared" si="106"/>
        <v/>
      </c>
      <c r="I923" s="244">
        <v>50912</v>
      </c>
      <c r="J923" s="189">
        <v>50236</v>
      </c>
      <c r="K923" s="189">
        <v>15800</v>
      </c>
      <c r="L923" s="3">
        <f t="shared" si="100"/>
        <v>0.3145154869018234</v>
      </c>
      <c r="M923" s="259"/>
      <c r="N923" s="189">
        <v>676</v>
      </c>
      <c r="O923" s="51">
        <f t="shared" si="101"/>
        <v>1.3277812696417347E-2</v>
      </c>
      <c r="P923" s="4">
        <f t="shared" si="102"/>
        <v>50912</v>
      </c>
      <c r="Q923" s="5">
        <f t="shared" si="103"/>
        <v>50236</v>
      </c>
      <c r="R923" s="5">
        <f t="shared" si="104"/>
        <v>676</v>
      </c>
      <c r="S923" s="6">
        <f t="shared" si="105"/>
        <v>1.3277812696417347E-2</v>
      </c>
    </row>
    <row r="924" spans="1:19" ht="26.25" customHeight="1" x14ac:dyDescent="0.2">
      <c r="A924" s="227" t="s">
        <v>426</v>
      </c>
      <c r="B924" s="37" t="s">
        <v>42</v>
      </c>
      <c r="C924" s="47" t="s">
        <v>45</v>
      </c>
      <c r="D924" s="189"/>
      <c r="E924" s="189"/>
      <c r="F924" s="189"/>
      <c r="G924" s="189"/>
      <c r="H924" s="42" t="str">
        <f t="shared" si="106"/>
        <v/>
      </c>
      <c r="I924" s="244">
        <v>87028</v>
      </c>
      <c r="J924" s="189">
        <v>83799</v>
      </c>
      <c r="K924" s="189">
        <v>82386</v>
      </c>
      <c r="L924" s="3">
        <f t="shared" si="100"/>
        <v>0.98313822360648695</v>
      </c>
      <c r="M924" s="259"/>
      <c r="N924" s="189">
        <v>3229</v>
      </c>
      <c r="O924" s="51">
        <f t="shared" si="101"/>
        <v>3.7103001332904353E-2</v>
      </c>
      <c r="P924" s="4">
        <f t="shared" si="102"/>
        <v>87028</v>
      </c>
      <c r="Q924" s="5">
        <f t="shared" si="103"/>
        <v>83799</v>
      </c>
      <c r="R924" s="5">
        <f t="shared" si="104"/>
        <v>3229</v>
      </c>
      <c r="S924" s="6">
        <f t="shared" si="105"/>
        <v>3.7103001332904353E-2</v>
      </c>
    </row>
    <row r="925" spans="1:19" ht="15" customHeight="1" x14ac:dyDescent="0.2">
      <c r="A925" s="227" t="s">
        <v>426</v>
      </c>
      <c r="B925" s="37" t="s">
        <v>42</v>
      </c>
      <c r="C925" s="47" t="s">
        <v>46</v>
      </c>
      <c r="D925" s="189"/>
      <c r="E925" s="189"/>
      <c r="F925" s="189"/>
      <c r="G925" s="189"/>
      <c r="H925" s="42" t="str">
        <f t="shared" si="106"/>
        <v/>
      </c>
      <c r="I925" s="244">
        <v>134713</v>
      </c>
      <c r="J925" s="189">
        <v>129361</v>
      </c>
      <c r="K925" s="189">
        <v>67685</v>
      </c>
      <c r="L925" s="3">
        <f t="shared" si="100"/>
        <v>0.52322570171844685</v>
      </c>
      <c r="M925" s="259">
        <v>3</v>
      </c>
      <c r="N925" s="189">
        <v>5349</v>
      </c>
      <c r="O925" s="51">
        <f t="shared" si="101"/>
        <v>3.9706635588250577E-2</v>
      </c>
      <c r="P925" s="4">
        <f t="shared" si="102"/>
        <v>134713</v>
      </c>
      <c r="Q925" s="5">
        <f t="shared" si="103"/>
        <v>129364</v>
      </c>
      <c r="R925" s="5">
        <f t="shared" si="104"/>
        <v>5349</v>
      </c>
      <c r="S925" s="6">
        <f t="shared" si="105"/>
        <v>3.9706635588250577E-2</v>
      </c>
    </row>
    <row r="926" spans="1:19" ht="15" customHeight="1" x14ac:dyDescent="0.2">
      <c r="A926" s="227" t="s">
        <v>426</v>
      </c>
      <c r="B926" s="37" t="s">
        <v>47</v>
      </c>
      <c r="C926" s="47" t="s">
        <v>48</v>
      </c>
      <c r="D926" s="189"/>
      <c r="E926" s="189"/>
      <c r="F926" s="189"/>
      <c r="G926" s="189"/>
      <c r="H926" s="42" t="str">
        <f t="shared" si="106"/>
        <v/>
      </c>
      <c r="I926" s="244">
        <v>59</v>
      </c>
      <c r="J926" s="189">
        <v>57</v>
      </c>
      <c r="K926" s="189">
        <v>54</v>
      </c>
      <c r="L926" s="3">
        <f t="shared" si="100"/>
        <v>0.94736842105263153</v>
      </c>
      <c r="M926" s="259"/>
      <c r="N926" s="189">
        <v>2</v>
      </c>
      <c r="O926" s="51">
        <f t="shared" si="101"/>
        <v>3.3898305084745763E-2</v>
      </c>
      <c r="P926" s="4">
        <f t="shared" si="102"/>
        <v>59</v>
      </c>
      <c r="Q926" s="5">
        <f t="shared" si="103"/>
        <v>57</v>
      </c>
      <c r="R926" s="5">
        <f t="shared" si="104"/>
        <v>2</v>
      </c>
      <c r="S926" s="6">
        <f t="shared" si="105"/>
        <v>3.3898305084745763E-2</v>
      </c>
    </row>
    <row r="927" spans="1:19" ht="26.25" customHeight="1" x14ac:dyDescent="0.2">
      <c r="A927" s="227" t="s">
        <v>426</v>
      </c>
      <c r="B927" s="37" t="s">
        <v>519</v>
      </c>
      <c r="C927" s="47" t="s">
        <v>338</v>
      </c>
      <c r="D927" s="189"/>
      <c r="E927" s="189"/>
      <c r="F927" s="189"/>
      <c r="G927" s="189"/>
      <c r="H927" s="42" t="str">
        <f t="shared" si="106"/>
        <v/>
      </c>
      <c r="I927" s="244">
        <v>1985</v>
      </c>
      <c r="J927" s="189">
        <v>893</v>
      </c>
      <c r="K927" s="189">
        <v>165</v>
      </c>
      <c r="L927" s="3">
        <f t="shared" si="100"/>
        <v>0.18477043673012317</v>
      </c>
      <c r="M927" s="259">
        <v>1</v>
      </c>
      <c r="N927" s="189">
        <v>1091</v>
      </c>
      <c r="O927" s="51">
        <f t="shared" si="101"/>
        <v>0.54962216624685134</v>
      </c>
      <c r="P927" s="4">
        <f t="shared" si="102"/>
        <v>1985</v>
      </c>
      <c r="Q927" s="5">
        <f t="shared" si="103"/>
        <v>894</v>
      </c>
      <c r="R927" s="5">
        <f t="shared" si="104"/>
        <v>1091</v>
      </c>
      <c r="S927" s="6">
        <f t="shared" si="105"/>
        <v>0.54962216624685134</v>
      </c>
    </row>
    <row r="928" spans="1:19" ht="39" customHeight="1" x14ac:dyDescent="0.2">
      <c r="A928" s="227" t="s">
        <v>426</v>
      </c>
      <c r="B928" s="37" t="s">
        <v>520</v>
      </c>
      <c r="C928" s="47" t="s">
        <v>49</v>
      </c>
      <c r="D928" s="189"/>
      <c r="E928" s="189"/>
      <c r="F928" s="189"/>
      <c r="G928" s="189"/>
      <c r="H928" s="42" t="str">
        <f t="shared" si="106"/>
        <v/>
      </c>
      <c r="I928" s="244">
        <v>1129</v>
      </c>
      <c r="J928" s="189">
        <v>807</v>
      </c>
      <c r="K928" s="189">
        <v>603</v>
      </c>
      <c r="L928" s="3">
        <f t="shared" si="100"/>
        <v>0.74721189591078063</v>
      </c>
      <c r="M928" s="259">
        <v>187</v>
      </c>
      <c r="N928" s="189">
        <v>135</v>
      </c>
      <c r="O928" s="51">
        <f t="shared" si="101"/>
        <v>0.11957484499557131</v>
      </c>
      <c r="P928" s="4">
        <f t="shared" si="102"/>
        <v>1129</v>
      </c>
      <c r="Q928" s="5">
        <f t="shared" si="103"/>
        <v>994</v>
      </c>
      <c r="R928" s="5">
        <f t="shared" si="104"/>
        <v>135</v>
      </c>
      <c r="S928" s="6">
        <f t="shared" si="105"/>
        <v>0.11957484499557131</v>
      </c>
    </row>
    <row r="929" spans="1:19" ht="15" customHeight="1" x14ac:dyDescent="0.2">
      <c r="A929" s="227" t="s">
        <v>426</v>
      </c>
      <c r="B929" s="37" t="s">
        <v>50</v>
      </c>
      <c r="C929" s="47" t="s">
        <v>51</v>
      </c>
      <c r="D929" s="189"/>
      <c r="E929" s="189"/>
      <c r="F929" s="189"/>
      <c r="G929" s="189"/>
      <c r="H929" s="42" t="str">
        <f t="shared" si="106"/>
        <v/>
      </c>
      <c r="I929" s="244">
        <v>15</v>
      </c>
      <c r="J929" s="189">
        <v>15</v>
      </c>
      <c r="K929" s="189">
        <v>12</v>
      </c>
      <c r="L929" s="3">
        <f t="shared" si="100"/>
        <v>0.8</v>
      </c>
      <c r="M929" s="259"/>
      <c r="N929" s="189"/>
      <c r="O929" s="51">
        <f t="shared" si="101"/>
        <v>0</v>
      </c>
      <c r="P929" s="4">
        <f t="shared" si="102"/>
        <v>15</v>
      </c>
      <c r="Q929" s="5">
        <f t="shared" si="103"/>
        <v>15</v>
      </c>
      <c r="R929" s="5" t="str">
        <f t="shared" si="104"/>
        <v/>
      </c>
      <c r="S929" s="6" t="str">
        <f t="shared" si="105"/>
        <v/>
      </c>
    </row>
    <row r="930" spans="1:19" ht="15" customHeight="1" x14ac:dyDescent="0.2">
      <c r="A930" s="227" t="s">
        <v>426</v>
      </c>
      <c r="B930" s="37" t="s">
        <v>52</v>
      </c>
      <c r="C930" s="47" t="s">
        <v>271</v>
      </c>
      <c r="D930" s="189"/>
      <c r="E930" s="189"/>
      <c r="F930" s="189"/>
      <c r="G930" s="189"/>
      <c r="H930" s="42" t="str">
        <f t="shared" si="106"/>
        <v/>
      </c>
      <c r="I930" s="244">
        <v>2616</v>
      </c>
      <c r="J930" s="189">
        <v>1503</v>
      </c>
      <c r="K930" s="189">
        <v>764</v>
      </c>
      <c r="L930" s="3">
        <f t="shared" si="100"/>
        <v>0.5083166999334664</v>
      </c>
      <c r="M930" s="259">
        <v>9</v>
      </c>
      <c r="N930" s="189">
        <v>1104</v>
      </c>
      <c r="O930" s="51">
        <f t="shared" si="101"/>
        <v>0.42201834862385323</v>
      </c>
      <c r="P930" s="4">
        <f t="shared" si="102"/>
        <v>2616</v>
      </c>
      <c r="Q930" s="5">
        <f t="shared" si="103"/>
        <v>1512</v>
      </c>
      <c r="R930" s="5">
        <f t="shared" si="104"/>
        <v>1104</v>
      </c>
      <c r="S930" s="6">
        <f t="shared" si="105"/>
        <v>0.42201834862385323</v>
      </c>
    </row>
    <row r="931" spans="1:19" ht="15" customHeight="1" x14ac:dyDescent="0.2">
      <c r="A931" s="227" t="s">
        <v>426</v>
      </c>
      <c r="B931" s="37" t="s">
        <v>53</v>
      </c>
      <c r="C931" s="47" t="s">
        <v>54</v>
      </c>
      <c r="D931" s="189"/>
      <c r="E931" s="189"/>
      <c r="F931" s="189"/>
      <c r="G931" s="189"/>
      <c r="H931" s="42" t="str">
        <f t="shared" si="106"/>
        <v/>
      </c>
      <c r="I931" s="244">
        <v>567</v>
      </c>
      <c r="J931" s="189">
        <v>563</v>
      </c>
      <c r="K931" s="189">
        <v>499</v>
      </c>
      <c r="L931" s="3">
        <f t="shared" si="100"/>
        <v>0.88632326820603913</v>
      </c>
      <c r="M931" s="259"/>
      <c r="N931" s="189">
        <v>4</v>
      </c>
      <c r="O931" s="51">
        <f t="shared" si="101"/>
        <v>7.0546737213403876E-3</v>
      </c>
      <c r="P931" s="4">
        <f t="shared" si="102"/>
        <v>567</v>
      </c>
      <c r="Q931" s="5">
        <f t="shared" si="103"/>
        <v>563</v>
      </c>
      <c r="R931" s="5">
        <f t="shared" si="104"/>
        <v>4</v>
      </c>
      <c r="S931" s="6">
        <f t="shared" si="105"/>
        <v>7.0546737213403876E-3</v>
      </c>
    </row>
    <row r="932" spans="1:19" ht="15" customHeight="1" x14ac:dyDescent="0.2">
      <c r="A932" s="227" t="s">
        <v>426</v>
      </c>
      <c r="B932" s="37" t="s">
        <v>55</v>
      </c>
      <c r="C932" s="47" t="s">
        <v>56</v>
      </c>
      <c r="D932" s="189"/>
      <c r="E932" s="189"/>
      <c r="F932" s="189"/>
      <c r="G932" s="189"/>
      <c r="H932" s="42" t="str">
        <f t="shared" si="106"/>
        <v/>
      </c>
      <c r="I932" s="244">
        <v>13280</v>
      </c>
      <c r="J932" s="189">
        <v>12128</v>
      </c>
      <c r="K932" s="189">
        <v>6341</v>
      </c>
      <c r="L932" s="3">
        <f t="shared" si="100"/>
        <v>0.52283970976253302</v>
      </c>
      <c r="M932" s="259">
        <v>11</v>
      </c>
      <c r="N932" s="189">
        <v>1141</v>
      </c>
      <c r="O932" s="51">
        <f t="shared" si="101"/>
        <v>8.5918674698795175E-2</v>
      </c>
      <c r="P932" s="4">
        <f t="shared" si="102"/>
        <v>13280</v>
      </c>
      <c r="Q932" s="5">
        <f t="shared" si="103"/>
        <v>12139</v>
      </c>
      <c r="R932" s="5">
        <f t="shared" si="104"/>
        <v>1141</v>
      </c>
      <c r="S932" s="6">
        <f t="shared" si="105"/>
        <v>8.5918674698795175E-2</v>
      </c>
    </row>
    <row r="933" spans="1:19" ht="15" customHeight="1" x14ac:dyDescent="0.2">
      <c r="A933" s="227" t="s">
        <v>426</v>
      </c>
      <c r="B933" s="37" t="s">
        <v>57</v>
      </c>
      <c r="C933" s="47" t="s">
        <v>58</v>
      </c>
      <c r="D933" s="189">
        <v>1</v>
      </c>
      <c r="E933" s="189">
        <v>1</v>
      </c>
      <c r="F933" s="189"/>
      <c r="G933" s="189"/>
      <c r="H933" s="42">
        <f t="shared" si="106"/>
        <v>0</v>
      </c>
      <c r="I933" s="244">
        <v>1011</v>
      </c>
      <c r="J933" s="189">
        <v>958</v>
      </c>
      <c r="K933" s="189">
        <v>338</v>
      </c>
      <c r="L933" s="3">
        <f t="shared" si="100"/>
        <v>0.35281837160751567</v>
      </c>
      <c r="M933" s="259"/>
      <c r="N933" s="189">
        <v>53</v>
      </c>
      <c r="O933" s="51">
        <f t="shared" si="101"/>
        <v>5.2423343224530169E-2</v>
      </c>
      <c r="P933" s="4">
        <f t="shared" si="102"/>
        <v>1012</v>
      </c>
      <c r="Q933" s="5">
        <f t="shared" si="103"/>
        <v>959</v>
      </c>
      <c r="R933" s="5">
        <f t="shared" si="104"/>
        <v>53</v>
      </c>
      <c r="S933" s="6">
        <f t="shared" si="105"/>
        <v>5.2371541501976288E-2</v>
      </c>
    </row>
    <row r="934" spans="1:19" ht="15" customHeight="1" x14ac:dyDescent="0.2">
      <c r="A934" s="227" t="s">
        <v>426</v>
      </c>
      <c r="B934" s="37" t="s">
        <v>59</v>
      </c>
      <c r="C934" s="47" t="s">
        <v>60</v>
      </c>
      <c r="D934" s="189"/>
      <c r="E934" s="189"/>
      <c r="F934" s="189"/>
      <c r="G934" s="189"/>
      <c r="H934" s="42" t="str">
        <f t="shared" si="106"/>
        <v/>
      </c>
      <c r="I934" s="244">
        <v>2</v>
      </c>
      <c r="J934" s="189">
        <v>2</v>
      </c>
      <c r="K934" s="189">
        <v>2</v>
      </c>
      <c r="L934" s="3">
        <f t="shared" si="100"/>
        <v>1</v>
      </c>
      <c r="M934" s="259"/>
      <c r="N934" s="189"/>
      <c r="O934" s="51">
        <f t="shared" si="101"/>
        <v>0</v>
      </c>
      <c r="P934" s="4">
        <f t="shared" si="102"/>
        <v>2</v>
      </c>
      <c r="Q934" s="5">
        <f t="shared" si="103"/>
        <v>2</v>
      </c>
      <c r="R934" s="5" t="str">
        <f t="shared" si="104"/>
        <v/>
      </c>
      <c r="S934" s="6" t="str">
        <f t="shared" si="105"/>
        <v/>
      </c>
    </row>
    <row r="935" spans="1:19" ht="15" customHeight="1" x14ac:dyDescent="0.2">
      <c r="A935" s="227" t="s">
        <v>426</v>
      </c>
      <c r="B935" s="37" t="s">
        <v>61</v>
      </c>
      <c r="C935" s="47" t="s">
        <v>272</v>
      </c>
      <c r="D935" s="189"/>
      <c r="E935" s="189"/>
      <c r="F935" s="189"/>
      <c r="G935" s="189"/>
      <c r="H935" s="42" t="str">
        <f t="shared" si="106"/>
        <v/>
      </c>
      <c r="I935" s="244">
        <v>3</v>
      </c>
      <c r="J935" s="189">
        <v>3</v>
      </c>
      <c r="K935" s="189">
        <v>1</v>
      </c>
      <c r="L935" s="3">
        <f t="shared" si="100"/>
        <v>0.33333333333333331</v>
      </c>
      <c r="M935" s="259"/>
      <c r="N935" s="189"/>
      <c r="O935" s="51">
        <f t="shared" si="101"/>
        <v>0</v>
      </c>
      <c r="P935" s="4">
        <f t="shared" si="102"/>
        <v>3</v>
      </c>
      <c r="Q935" s="5">
        <f t="shared" si="103"/>
        <v>3</v>
      </c>
      <c r="R935" s="5" t="str">
        <f t="shared" si="104"/>
        <v/>
      </c>
      <c r="S935" s="6" t="str">
        <f t="shared" si="105"/>
        <v/>
      </c>
    </row>
    <row r="936" spans="1:19" ht="15" customHeight="1" x14ac:dyDescent="0.2">
      <c r="A936" s="227" t="s">
        <v>426</v>
      </c>
      <c r="B936" s="37" t="s">
        <v>64</v>
      </c>
      <c r="C936" s="47" t="s">
        <v>273</v>
      </c>
      <c r="D936" s="189"/>
      <c r="E936" s="189"/>
      <c r="F936" s="189"/>
      <c r="G936" s="189"/>
      <c r="H936" s="42" t="str">
        <f t="shared" si="106"/>
        <v/>
      </c>
      <c r="I936" s="244">
        <v>5894</v>
      </c>
      <c r="J936" s="189">
        <v>4534</v>
      </c>
      <c r="K936" s="189">
        <v>4532</v>
      </c>
      <c r="L936" s="3">
        <f t="shared" si="100"/>
        <v>0.99955888839876483</v>
      </c>
      <c r="M936" s="259"/>
      <c r="N936" s="189">
        <v>1360</v>
      </c>
      <c r="O936" s="51">
        <f t="shared" si="101"/>
        <v>0.23074312860536139</v>
      </c>
      <c r="P936" s="4">
        <f t="shared" si="102"/>
        <v>5894</v>
      </c>
      <c r="Q936" s="5">
        <f t="shared" si="103"/>
        <v>4534</v>
      </c>
      <c r="R936" s="5">
        <f t="shared" si="104"/>
        <v>1360</v>
      </c>
      <c r="S936" s="6">
        <f t="shared" si="105"/>
        <v>0.23074312860536139</v>
      </c>
    </row>
    <row r="937" spans="1:19" ht="15" customHeight="1" x14ac:dyDescent="0.2">
      <c r="A937" s="227" t="s">
        <v>426</v>
      </c>
      <c r="B937" s="37" t="s">
        <v>65</v>
      </c>
      <c r="C937" s="47" t="s">
        <v>66</v>
      </c>
      <c r="D937" s="189"/>
      <c r="E937" s="189"/>
      <c r="F937" s="189"/>
      <c r="G937" s="189"/>
      <c r="H937" s="42" t="str">
        <f t="shared" si="106"/>
        <v/>
      </c>
      <c r="I937" s="244">
        <v>20200</v>
      </c>
      <c r="J937" s="189">
        <v>15145</v>
      </c>
      <c r="K937" s="189">
        <v>10686</v>
      </c>
      <c r="L937" s="3">
        <f t="shared" si="100"/>
        <v>0.70557939914163093</v>
      </c>
      <c r="M937" s="259">
        <v>102</v>
      </c>
      <c r="N937" s="189">
        <v>4953</v>
      </c>
      <c r="O937" s="51">
        <f t="shared" si="101"/>
        <v>0.24519801980198019</v>
      </c>
      <c r="P937" s="4">
        <f t="shared" si="102"/>
        <v>20200</v>
      </c>
      <c r="Q937" s="5">
        <f t="shared" si="103"/>
        <v>15247</v>
      </c>
      <c r="R937" s="5">
        <f t="shared" si="104"/>
        <v>4953</v>
      </c>
      <c r="S937" s="6">
        <f t="shared" si="105"/>
        <v>0.24519801980198019</v>
      </c>
    </row>
    <row r="938" spans="1:19" ht="16.25" customHeight="1" x14ac:dyDescent="0.2">
      <c r="A938" s="227" t="s">
        <v>426</v>
      </c>
      <c r="B938" s="37" t="s">
        <v>67</v>
      </c>
      <c r="C938" s="47" t="s">
        <v>276</v>
      </c>
      <c r="D938" s="189"/>
      <c r="E938" s="189"/>
      <c r="F938" s="189"/>
      <c r="G938" s="189"/>
      <c r="H938" s="42" t="str">
        <f t="shared" si="106"/>
        <v/>
      </c>
      <c r="I938" s="244">
        <v>1</v>
      </c>
      <c r="J938" s="189">
        <v>1</v>
      </c>
      <c r="K938" s="189">
        <v>1</v>
      </c>
      <c r="L938" s="3">
        <f t="shared" si="100"/>
        <v>1</v>
      </c>
      <c r="M938" s="259"/>
      <c r="N938" s="189"/>
      <c r="O938" s="51">
        <f t="shared" si="101"/>
        <v>0</v>
      </c>
      <c r="P938" s="4">
        <f t="shared" si="102"/>
        <v>1</v>
      </c>
      <c r="Q938" s="5">
        <f t="shared" si="103"/>
        <v>1</v>
      </c>
      <c r="R938" s="5" t="str">
        <f t="shared" si="104"/>
        <v/>
      </c>
      <c r="S938" s="6" t="str">
        <f t="shared" si="105"/>
        <v/>
      </c>
    </row>
    <row r="939" spans="1:19" ht="15" customHeight="1" x14ac:dyDescent="0.2">
      <c r="A939" s="227" t="s">
        <v>426</v>
      </c>
      <c r="B939" s="37" t="s">
        <v>432</v>
      </c>
      <c r="C939" s="47" t="s">
        <v>433</v>
      </c>
      <c r="D939" s="189">
        <v>1</v>
      </c>
      <c r="E939" s="189">
        <v>1</v>
      </c>
      <c r="F939" s="189"/>
      <c r="G939" s="189"/>
      <c r="H939" s="42">
        <f t="shared" si="106"/>
        <v>0</v>
      </c>
      <c r="I939" s="244">
        <v>2155</v>
      </c>
      <c r="J939" s="189">
        <v>1275</v>
      </c>
      <c r="K939" s="189">
        <v>701</v>
      </c>
      <c r="L939" s="3">
        <f t="shared" si="100"/>
        <v>0.54980392156862745</v>
      </c>
      <c r="M939" s="259">
        <v>6</v>
      </c>
      <c r="N939" s="189">
        <v>874</v>
      </c>
      <c r="O939" s="51">
        <f t="shared" si="101"/>
        <v>0.40556844547563803</v>
      </c>
      <c r="P939" s="4">
        <f t="shared" si="102"/>
        <v>2156</v>
      </c>
      <c r="Q939" s="5">
        <f t="shared" si="103"/>
        <v>1282</v>
      </c>
      <c r="R939" s="5">
        <f t="shared" si="104"/>
        <v>874</v>
      </c>
      <c r="S939" s="6">
        <f t="shared" si="105"/>
        <v>0.40538033395176254</v>
      </c>
    </row>
    <row r="940" spans="1:19" ht="15" customHeight="1" x14ac:dyDescent="0.2">
      <c r="A940" s="227" t="s">
        <v>426</v>
      </c>
      <c r="B940" s="37" t="s">
        <v>69</v>
      </c>
      <c r="C940" s="47" t="s">
        <v>70</v>
      </c>
      <c r="D940" s="189">
        <v>1</v>
      </c>
      <c r="E940" s="189">
        <v>1</v>
      </c>
      <c r="F940" s="189"/>
      <c r="G940" s="189"/>
      <c r="H940" s="42">
        <f t="shared" si="106"/>
        <v>0</v>
      </c>
      <c r="I940" s="244">
        <v>3900</v>
      </c>
      <c r="J940" s="189">
        <v>3188</v>
      </c>
      <c r="K940" s="189">
        <v>948</v>
      </c>
      <c r="L940" s="3">
        <f t="shared" si="100"/>
        <v>0.29736511919698871</v>
      </c>
      <c r="M940" s="259">
        <v>444</v>
      </c>
      <c r="N940" s="189">
        <v>268</v>
      </c>
      <c r="O940" s="51">
        <f t="shared" si="101"/>
        <v>6.8717948717948715E-2</v>
      </c>
      <c r="P940" s="4">
        <f t="shared" si="102"/>
        <v>3901</v>
      </c>
      <c r="Q940" s="5">
        <f t="shared" si="103"/>
        <v>3633</v>
      </c>
      <c r="R940" s="5">
        <f t="shared" si="104"/>
        <v>268</v>
      </c>
      <c r="S940" s="6">
        <f t="shared" si="105"/>
        <v>6.8700333247885159E-2</v>
      </c>
    </row>
    <row r="941" spans="1:19" ht="15" customHeight="1" x14ac:dyDescent="0.2">
      <c r="A941" s="227" t="s">
        <v>426</v>
      </c>
      <c r="B941" s="37" t="s">
        <v>71</v>
      </c>
      <c r="C941" s="47" t="s">
        <v>72</v>
      </c>
      <c r="D941" s="189"/>
      <c r="E941" s="189"/>
      <c r="F941" s="189"/>
      <c r="G941" s="189"/>
      <c r="H941" s="42" t="str">
        <f t="shared" si="106"/>
        <v/>
      </c>
      <c r="I941" s="244">
        <v>11</v>
      </c>
      <c r="J941" s="189">
        <v>10</v>
      </c>
      <c r="K941" s="189">
        <v>6</v>
      </c>
      <c r="L941" s="3">
        <f t="shared" si="100"/>
        <v>0.6</v>
      </c>
      <c r="M941" s="259"/>
      <c r="N941" s="189">
        <v>1</v>
      </c>
      <c r="O941" s="51">
        <f t="shared" si="101"/>
        <v>9.0909090909090912E-2</v>
      </c>
      <c r="P941" s="4">
        <f t="shared" si="102"/>
        <v>11</v>
      </c>
      <c r="Q941" s="5">
        <f t="shared" si="103"/>
        <v>10</v>
      </c>
      <c r="R941" s="5">
        <f t="shared" si="104"/>
        <v>1</v>
      </c>
      <c r="S941" s="6">
        <f t="shared" si="105"/>
        <v>9.0909090909090912E-2</v>
      </c>
    </row>
    <row r="942" spans="1:19" ht="26.25" customHeight="1" x14ac:dyDescent="0.2">
      <c r="A942" s="227" t="s">
        <v>426</v>
      </c>
      <c r="B942" s="37" t="s">
        <v>74</v>
      </c>
      <c r="C942" s="47" t="s">
        <v>249</v>
      </c>
      <c r="D942" s="189"/>
      <c r="E942" s="189"/>
      <c r="F942" s="189"/>
      <c r="G942" s="189"/>
      <c r="H942" s="42" t="str">
        <f t="shared" si="106"/>
        <v/>
      </c>
      <c r="I942" s="244">
        <v>42</v>
      </c>
      <c r="J942" s="189">
        <v>39</v>
      </c>
      <c r="K942" s="189">
        <v>26</v>
      </c>
      <c r="L942" s="3">
        <f t="shared" si="100"/>
        <v>0.66666666666666663</v>
      </c>
      <c r="M942" s="259">
        <v>2</v>
      </c>
      <c r="N942" s="189">
        <v>1</v>
      </c>
      <c r="O942" s="51">
        <f t="shared" si="101"/>
        <v>2.3809523809523808E-2</v>
      </c>
      <c r="P942" s="4">
        <f t="shared" si="102"/>
        <v>42</v>
      </c>
      <c r="Q942" s="5">
        <f t="shared" si="103"/>
        <v>41</v>
      </c>
      <c r="R942" s="5">
        <f t="shared" si="104"/>
        <v>1</v>
      </c>
      <c r="S942" s="6">
        <f t="shared" si="105"/>
        <v>2.3809523809523808E-2</v>
      </c>
    </row>
    <row r="943" spans="1:19" ht="15" customHeight="1" x14ac:dyDescent="0.2">
      <c r="A943" s="227" t="s">
        <v>426</v>
      </c>
      <c r="B943" s="37" t="s">
        <v>75</v>
      </c>
      <c r="C943" s="47" t="s">
        <v>282</v>
      </c>
      <c r="D943" s="189"/>
      <c r="E943" s="189"/>
      <c r="F943" s="189"/>
      <c r="G943" s="189"/>
      <c r="H943" s="42" t="str">
        <f t="shared" si="106"/>
        <v/>
      </c>
      <c r="I943" s="244">
        <v>1263</v>
      </c>
      <c r="J943" s="189">
        <v>798</v>
      </c>
      <c r="K943" s="189">
        <v>232</v>
      </c>
      <c r="L943" s="3">
        <f t="shared" si="100"/>
        <v>0.2907268170426065</v>
      </c>
      <c r="M943" s="259"/>
      <c r="N943" s="189">
        <v>465</v>
      </c>
      <c r="O943" s="51">
        <f t="shared" si="101"/>
        <v>0.36817102137767221</v>
      </c>
      <c r="P943" s="4">
        <f t="shared" si="102"/>
        <v>1263</v>
      </c>
      <c r="Q943" s="5">
        <f t="shared" si="103"/>
        <v>798</v>
      </c>
      <c r="R943" s="5">
        <f t="shared" si="104"/>
        <v>465</v>
      </c>
      <c r="S943" s="6">
        <f t="shared" si="105"/>
        <v>0.36817102137767221</v>
      </c>
    </row>
    <row r="944" spans="1:19" ht="15" customHeight="1" x14ac:dyDescent="0.2">
      <c r="A944" s="227" t="s">
        <v>426</v>
      </c>
      <c r="B944" s="37" t="s">
        <v>76</v>
      </c>
      <c r="C944" s="47" t="s">
        <v>77</v>
      </c>
      <c r="D944" s="189"/>
      <c r="E944" s="189"/>
      <c r="F944" s="189"/>
      <c r="G944" s="189"/>
      <c r="H944" s="42" t="str">
        <f t="shared" si="106"/>
        <v/>
      </c>
      <c r="I944" s="244">
        <v>401</v>
      </c>
      <c r="J944" s="189">
        <v>366</v>
      </c>
      <c r="K944" s="189">
        <v>240</v>
      </c>
      <c r="L944" s="3">
        <f t="shared" si="100"/>
        <v>0.65573770491803274</v>
      </c>
      <c r="M944" s="259">
        <v>1</v>
      </c>
      <c r="N944" s="189">
        <v>34</v>
      </c>
      <c r="O944" s="51">
        <f t="shared" si="101"/>
        <v>8.4788029925187039E-2</v>
      </c>
      <c r="P944" s="4">
        <f t="shared" si="102"/>
        <v>401</v>
      </c>
      <c r="Q944" s="5">
        <f t="shared" si="103"/>
        <v>367</v>
      </c>
      <c r="R944" s="5">
        <f t="shared" si="104"/>
        <v>34</v>
      </c>
      <c r="S944" s="6">
        <f t="shared" si="105"/>
        <v>8.4788029925187039E-2</v>
      </c>
    </row>
    <row r="945" spans="1:19" ht="15" customHeight="1" x14ac:dyDescent="0.2">
      <c r="A945" s="227" t="s">
        <v>426</v>
      </c>
      <c r="B945" s="37" t="s">
        <v>78</v>
      </c>
      <c r="C945" s="47" t="s">
        <v>283</v>
      </c>
      <c r="D945" s="189"/>
      <c r="E945" s="189"/>
      <c r="F945" s="189"/>
      <c r="G945" s="189"/>
      <c r="H945" s="42" t="str">
        <f t="shared" si="106"/>
        <v/>
      </c>
      <c r="I945" s="244">
        <v>23</v>
      </c>
      <c r="J945" s="189">
        <v>23</v>
      </c>
      <c r="K945" s="189">
        <v>22</v>
      </c>
      <c r="L945" s="3">
        <f t="shared" si="100"/>
        <v>0.95652173913043481</v>
      </c>
      <c r="M945" s="259"/>
      <c r="N945" s="189"/>
      <c r="O945" s="51">
        <f t="shared" si="101"/>
        <v>0</v>
      </c>
      <c r="P945" s="4">
        <f t="shared" si="102"/>
        <v>23</v>
      </c>
      <c r="Q945" s="5">
        <f t="shared" si="103"/>
        <v>23</v>
      </c>
      <c r="R945" s="5" t="str">
        <f t="shared" si="104"/>
        <v/>
      </c>
      <c r="S945" s="6" t="str">
        <f t="shared" si="105"/>
        <v/>
      </c>
    </row>
    <row r="946" spans="1:19" ht="26.25" customHeight="1" x14ac:dyDescent="0.2">
      <c r="A946" s="227" t="s">
        <v>426</v>
      </c>
      <c r="B946" s="37" t="s">
        <v>81</v>
      </c>
      <c r="C946" s="47" t="s">
        <v>82</v>
      </c>
      <c r="D946" s="189"/>
      <c r="E946" s="189"/>
      <c r="F946" s="189"/>
      <c r="G946" s="189"/>
      <c r="H946" s="42" t="str">
        <f t="shared" si="106"/>
        <v/>
      </c>
      <c r="I946" s="244">
        <v>5806</v>
      </c>
      <c r="J946" s="189">
        <v>3542</v>
      </c>
      <c r="K946" s="189">
        <v>1548</v>
      </c>
      <c r="L946" s="3">
        <f t="shared" si="100"/>
        <v>0.43704121964991532</v>
      </c>
      <c r="M946" s="259">
        <v>3</v>
      </c>
      <c r="N946" s="189">
        <v>2261</v>
      </c>
      <c r="O946" s="51">
        <f t="shared" si="101"/>
        <v>0.38942473303479158</v>
      </c>
      <c r="P946" s="4">
        <f t="shared" si="102"/>
        <v>5806</v>
      </c>
      <c r="Q946" s="5">
        <f t="shared" si="103"/>
        <v>3545</v>
      </c>
      <c r="R946" s="5">
        <f t="shared" si="104"/>
        <v>2261</v>
      </c>
      <c r="S946" s="6">
        <f t="shared" si="105"/>
        <v>0.38942473303479158</v>
      </c>
    </row>
    <row r="947" spans="1:19" ht="15" customHeight="1" x14ac:dyDescent="0.2">
      <c r="A947" s="227" t="s">
        <v>426</v>
      </c>
      <c r="B947" s="37" t="s">
        <v>83</v>
      </c>
      <c r="C947" s="47" t="s">
        <v>84</v>
      </c>
      <c r="D947" s="189"/>
      <c r="E947" s="189"/>
      <c r="F947" s="189"/>
      <c r="G947" s="189"/>
      <c r="H947" s="42" t="str">
        <f t="shared" si="106"/>
        <v/>
      </c>
      <c r="I947" s="244">
        <v>26</v>
      </c>
      <c r="J947" s="189">
        <v>24</v>
      </c>
      <c r="K947" s="189">
        <v>24</v>
      </c>
      <c r="L947" s="3">
        <f t="shared" si="100"/>
        <v>1</v>
      </c>
      <c r="M947" s="259"/>
      <c r="N947" s="189">
        <v>2</v>
      </c>
      <c r="O947" s="51">
        <f t="shared" si="101"/>
        <v>7.6923076923076927E-2</v>
      </c>
      <c r="P947" s="4">
        <f t="shared" si="102"/>
        <v>26</v>
      </c>
      <c r="Q947" s="5">
        <f t="shared" si="103"/>
        <v>24</v>
      </c>
      <c r="R947" s="5">
        <f t="shared" si="104"/>
        <v>2</v>
      </c>
      <c r="S947" s="6">
        <f t="shared" si="105"/>
        <v>7.6923076923076927E-2</v>
      </c>
    </row>
    <row r="948" spans="1:19" ht="15" customHeight="1" x14ac:dyDescent="0.2">
      <c r="A948" s="227" t="s">
        <v>426</v>
      </c>
      <c r="B948" s="37" t="s">
        <v>85</v>
      </c>
      <c r="C948" s="47" t="s">
        <v>286</v>
      </c>
      <c r="D948" s="189"/>
      <c r="E948" s="189"/>
      <c r="F948" s="189"/>
      <c r="G948" s="189"/>
      <c r="H948" s="42" t="str">
        <f t="shared" si="106"/>
        <v/>
      </c>
      <c r="I948" s="244">
        <v>11</v>
      </c>
      <c r="J948" s="189">
        <v>11</v>
      </c>
      <c r="K948" s="189">
        <v>10</v>
      </c>
      <c r="L948" s="3">
        <f t="shared" si="100"/>
        <v>0.90909090909090906</v>
      </c>
      <c r="M948" s="259"/>
      <c r="N948" s="189"/>
      <c r="O948" s="51">
        <f t="shared" si="101"/>
        <v>0</v>
      </c>
      <c r="P948" s="4">
        <f t="shared" si="102"/>
        <v>11</v>
      </c>
      <c r="Q948" s="5">
        <f t="shared" si="103"/>
        <v>11</v>
      </c>
      <c r="R948" s="5" t="str">
        <f t="shared" si="104"/>
        <v/>
      </c>
      <c r="S948" s="6" t="str">
        <f t="shared" si="105"/>
        <v/>
      </c>
    </row>
    <row r="949" spans="1:19" ht="26.25" customHeight="1" x14ac:dyDescent="0.2">
      <c r="A949" s="227" t="s">
        <v>426</v>
      </c>
      <c r="B949" s="37" t="s">
        <v>89</v>
      </c>
      <c r="C949" s="47" t="s">
        <v>90</v>
      </c>
      <c r="D949" s="189"/>
      <c r="E949" s="189"/>
      <c r="F949" s="189"/>
      <c r="G949" s="189"/>
      <c r="H949" s="42" t="str">
        <f t="shared" si="106"/>
        <v/>
      </c>
      <c r="I949" s="244">
        <v>1795</v>
      </c>
      <c r="J949" s="189">
        <v>1786</v>
      </c>
      <c r="K949" s="189">
        <v>313</v>
      </c>
      <c r="L949" s="3">
        <f t="shared" si="100"/>
        <v>0.17525195968645016</v>
      </c>
      <c r="M949" s="259">
        <v>1</v>
      </c>
      <c r="N949" s="189">
        <v>8</v>
      </c>
      <c r="O949" s="51">
        <f t="shared" si="101"/>
        <v>4.4568245125348191E-3</v>
      </c>
      <c r="P949" s="4">
        <f t="shared" si="102"/>
        <v>1795</v>
      </c>
      <c r="Q949" s="5">
        <f t="shared" si="103"/>
        <v>1787</v>
      </c>
      <c r="R949" s="5">
        <f t="shared" si="104"/>
        <v>8</v>
      </c>
      <c r="S949" s="6">
        <f t="shared" si="105"/>
        <v>4.4568245125348191E-3</v>
      </c>
    </row>
    <row r="950" spans="1:19" ht="16.25" customHeight="1" x14ac:dyDescent="0.2">
      <c r="A950" s="227" t="s">
        <v>426</v>
      </c>
      <c r="B950" s="37" t="s">
        <v>91</v>
      </c>
      <c r="C950" s="47" t="s">
        <v>92</v>
      </c>
      <c r="D950" s="189"/>
      <c r="E950" s="189"/>
      <c r="F950" s="189"/>
      <c r="G950" s="189"/>
      <c r="H950" s="42" t="str">
        <f t="shared" si="106"/>
        <v/>
      </c>
      <c r="I950" s="244">
        <v>1</v>
      </c>
      <c r="J950" s="189">
        <v>1</v>
      </c>
      <c r="K950" s="189">
        <v>1</v>
      </c>
      <c r="L950" s="3">
        <f t="shared" si="100"/>
        <v>1</v>
      </c>
      <c r="M950" s="259"/>
      <c r="N950" s="189"/>
      <c r="O950" s="51">
        <f t="shared" si="101"/>
        <v>0</v>
      </c>
      <c r="P950" s="4">
        <f t="shared" si="102"/>
        <v>1</v>
      </c>
      <c r="Q950" s="5">
        <f t="shared" si="103"/>
        <v>1</v>
      </c>
      <c r="R950" s="5" t="str">
        <f t="shared" si="104"/>
        <v/>
      </c>
      <c r="S950" s="6" t="str">
        <f t="shared" si="105"/>
        <v/>
      </c>
    </row>
    <row r="951" spans="1:19" ht="15" customHeight="1" x14ac:dyDescent="0.2">
      <c r="A951" s="227" t="s">
        <v>426</v>
      </c>
      <c r="B951" s="37" t="s">
        <v>93</v>
      </c>
      <c r="C951" s="47" t="s">
        <v>95</v>
      </c>
      <c r="D951" s="189"/>
      <c r="E951" s="189"/>
      <c r="F951" s="189"/>
      <c r="G951" s="189"/>
      <c r="H951" s="42" t="str">
        <f t="shared" si="106"/>
        <v/>
      </c>
      <c r="I951" s="244">
        <v>8938</v>
      </c>
      <c r="J951" s="189">
        <v>7927</v>
      </c>
      <c r="K951" s="189">
        <v>7913</v>
      </c>
      <c r="L951" s="3">
        <f t="shared" si="100"/>
        <v>0.99823388419326353</v>
      </c>
      <c r="M951" s="259"/>
      <c r="N951" s="189">
        <v>1011</v>
      </c>
      <c r="O951" s="51">
        <f t="shared" si="101"/>
        <v>0.11311255314388007</v>
      </c>
      <c r="P951" s="4">
        <f t="shared" si="102"/>
        <v>8938</v>
      </c>
      <c r="Q951" s="5">
        <f t="shared" si="103"/>
        <v>7927</v>
      </c>
      <c r="R951" s="5">
        <f t="shared" si="104"/>
        <v>1011</v>
      </c>
      <c r="S951" s="6">
        <f t="shared" si="105"/>
        <v>0.11311255314388007</v>
      </c>
    </row>
    <row r="952" spans="1:19" ht="15" customHeight="1" x14ac:dyDescent="0.2">
      <c r="A952" s="227" t="s">
        <v>426</v>
      </c>
      <c r="B952" s="37" t="s">
        <v>93</v>
      </c>
      <c r="C952" s="47" t="s">
        <v>97</v>
      </c>
      <c r="D952" s="189"/>
      <c r="E952" s="189"/>
      <c r="F952" s="189"/>
      <c r="G952" s="189"/>
      <c r="H952" s="42" t="str">
        <f t="shared" si="106"/>
        <v/>
      </c>
      <c r="I952" s="244">
        <v>57663</v>
      </c>
      <c r="J952" s="189">
        <v>53673</v>
      </c>
      <c r="K952" s="189">
        <v>51422</v>
      </c>
      <c r="L952" s="3">
        <f t="shared" si="100"/>
        <v>0.95806084996180574</v>
      </c>
      <c r="M952" s="259">
        <v>1</v>
      </c>
      <c r="N952" s="189">
        <v>3989</v>
      </c>
      <c r="O952" s="51">
        <f t="shared" si="101"/>
        <v>6.9177808993635431E-2</v>
      </c>
      <c r="P952" s="4">
        <f t="shared" si="102"/>
        <v>57663</v>
      </c>
      <c r="Q952" s="5">
        <f t="shared" si="103"/>
        <v>53674</v>
      </c>
      <c r="R952" s="5">
        <f t="shared" si="104"/>
        <v>3989</v>
      </c>
      <c r="S952" s="6">
        <f t="shared" si="105"/>
        <v>6.9177808993635431E-2</v>
      </c>
    </row>
    <row r="953" spans="1:19" ht="15" customHeight="1" x14ac:dyDescent="0.2">
      <c r="A953" s="227" t="s">
        <v>426</v>
      </c>
      <c r="B953" s="37" t="s">
        <v>93</v>
      </c>
      <c r="C953" s="47" t="s">
        <v>94</v>
      </c>
      <c r="D953" s="189"/>
      <c r="E953" s="189"/>
      <c r="F953" s="189"/>
      <c r="G953" s="189"/>
      <c r="H953" s="42" t="str">
        <f t="shared" si="106"/>
        <v/>
      </c>
      <c r="I953" s="244">
        <v>39029</v>
      </c>
      <c r="J953" s="189">
        <v>31094</v>
      </c>
      <c r="K953" s="189">
        <v>28466</v>
      </c>
      <c r="L953" s="3">
        <f t="shared" si="100"/>
        <v>0.91548208657618835</v>
      </c>
      <c r="M953" s="259">
        <v>110</v>
      </c>
      <c r="N953" s="189">
        <v>7825</v>
      </c>
      <c r="O953" s="51">
        <f t="shared" si="101"/>
        <v>0.20049194188936431</v>
      </c>
      <c r="P953" s="4">
        <f t="shared" si="102"/>
        <v>39029</v>
      </c>
      <c r="Q953" s="5">
        <f t="shared" si="103"/>
        <v>31204</v>
      </c>
      <c r="R953" s="5">
        <f t="shared" si="104"/>
        <v>7825</v>
      </c>
      <c r="S953" s="6">
        <f t="shared" si="105"/>
        <v>0.20049194188936431</v>
      </c>
    </row>
    <row r="954" spans="1:19" ht="15" customHeight="1" x14ac:dyDescent="0.2">
      <c r="A954" s="227" t="s">
        <v>426</v>
      </c>
      <c r="B954" s="37" t="s">
        <v>99</v>
      </c>
      <c r="C954" s="47" t="s">
        <v>100</v>
      </c>
      <c r="D954" s="189"/>
      <c r="E954" s="189"/>
      <c r="F954" s="189"/>
      <c r="G954" s="189"/>
      <c r="H954" s="42" t="str">
        <f t="shared" si="106"/>
        <v/>
      </c>
      <c r="I954" s="244">
        <v>24414</v>
      </c>
      <c r="J954" s="189">
        <v>24171</v>
      </c>
      <c r="K954" s="189">
        <v>21108</v>
      </c>
      <c r="L954" s="3">
        <f t="shared" si="100"/>
        <v>0.87327789499813824</v>
      </c>
      <c r="M954" s="259">
        <v>1</v>
      </c>
      <c r="N954" s="189">
        <v>242</v>
      </c>
      <c r="O954" s="51">
        <f t="shared" si="101"/>
        <v>9.9123453756041618E-3</v>
      </c>
      <c r="P954" s="4">
        <f t="shared" si="102"/>
        <v>24414</v>
      </c>
      <c r="Q954" s="5">
        <f t="shared" si="103"/>
        <v>24172</v>
      </c>
      <c r="R954" s="5">
        <f t="shared" si="104"/>
        <v>242</v>
      </c>
      <c r="S954" s="6">
        <f t="shared" si="105"/>
        <v>9.9123453756041618E-3</v>
      </c>
    </row>
    <row r="955" spans="1:19" ht="15" customHeight="1" x14ac:dyDescent="0.2">
      <c r="A955" s="227" t="s">
        <v>426</v>
      </c>
      <c r="B955" s="37" t="s">
        <v>517</v>
      </c>
      <c r="C955" s="47" t="s">
        <v>101</v>
      </c>
      <c r="D955" s="189">
        <v>28</v>
      </c>
      <c r="E955" s="189">
        <v>25</v>
      </c>
      <c r="F955" s="189"/>
      <c r="G955" s="189">
        <v>3</v>
      </c>
      <c r="H955" s="42">
        <f t="shared" si="106"/>
        <v>0.10714285714285714</v>
      </c>
      <c r="I955" s="244">
        <v>32777</v>
      </c>
      <c r="J955" s="189">
        <v>23719</v>
      </c>
      <c r="K955" s="189">
        <v>6976</v>
      </c>
      <c r="L955" s="3">
        <f t="shared" si="100"/>
        <v>0.29411020700704077</v>
      </c>
      <c r="M955" s="259">
        <v>110</v>
      </c>
      <c r="N955" s="189">
        <v>8948</v>
      </c>
      <c r="O955" s="51">
        <f t="shared" si="101"/>
        <v>0.27299630838697869</v>
      </c>
      <c r="P955" s="4">
        <f t="shared" si="102"/>
        <v>32805</v>
      </c>
      <c r="Q955" s="5">
        <f t="shared" si="103"/>
        <v>23854</v>
      </c>
      <c r="R955" s="5">
        <f t="shared" si="104"/>
        <v>8951</v>
      </c>
      <c r="S955" s="6">
        <f t="shared" si="105"/>
        <v>0.27285474775186708</v>
      </c>
    </row>
    <row r="956" spans="1:19" ht="15" customHeight="1" x14ac:dyDescent="0.2">
      <c r="A956" s="227" t="s">
        <v>426</v>
      </c>
      <c r="B956" s="37" t="s">
        <v>102</v>
      </c>
      <c r="C956" s="47" t="s">
        <v>544</v>
      </c>
      <c r="D956" s="189"/>
      <c r="E956" s="189"/>
      <c r="F956" s="189"/>
      <c r="G956" s="189"/>
      <c r="H956" s="42" t="str">
        <f t="shared" si="106"/>
        <v/>
      </c>
      <c r="I956" s="244">
        <v>4662</v>
      </c>
      <c r="J956" s="189">
        <v>2998</v>
      </c>
      <c r="K956" s="189">
        <v>1095</v>
      </c>
      <c r="L956" s="3">
        <f t="shared" si="100"/>
        <v>0.36524349566377584</v>
      </c>
      <c r="M956" s="259">
        <v>111</v>
      </c>
      <c r="N956" s="189">
        <v>1553</v>
      </c>
      <c r="O956" s="51">
        <f t="shared" si="101"/>
        <v>0.33311883311883311</v>
      </c>
      <c r="P956" s="4">
        <f t="shared" si="102"/>
        <v>4662</v>
      </c>
      <c r="Q956" s="5">
        <f t="shared" si="103"/>
        <v>3109</v>
      </c>
      <c r="R956" s="5">
        <f t="shared" si="104"/>
        <v>1553</v>
      </c>
      <c r="S956" s="6">
        <f t="shared" si="105"/>
        <v>0.33311883311883311</v>
      </c>
    </row>
    <row r="957" spans="1:19" ht="15" customHeight="1" x14ac:dyDescent="0.2">
      <c r="A957" s="227" t="s">
        <v>426</v>
      </c>
      <c r="B957" s="37" t="s">
        <v>102</v>
      </c>
      <c r="C957" s="47" t="s">
        <v>103</v>
      </c>
      <c r="D957" s="189"/>
      <c r="E957" s="189"/>
      <c r="F957" s="189"/>
      <c r="G957" s="189"/>
      <c r="H957" s="42" t="str">
        <f t="shared" si="106"/>
        <v/>
      </c>
      <c r="I957" s="244">
        <v>2031</v>
      </c>
      <c r="J957" s="189">
        <v>964</v>
      </c>
      <c r="K957" s="189">
        <v>358</v>
      </c>
      <c r="L957" s="3">
        <f t="shared" si="100"/>
        <v>0.37136929460580914</v>
      </c>
      <c r="M957" s="259">
        <v>72</v>
      </c>
      <c r="N957" s="189">
        <v>995</v>
      </c>
      <c r="O957" s="51">
        <f t="shared" si="101"/>
        <v>0.48990645002461841</v>
      </c>
      <c r="P957" s="4">
        <f t="shared" si="102"/>
        <v>2031</v>
      </c>
      <c r="Q957" s="5">
        <f t="shared" si="103"/>
        <v>1036</v>
      </c>
      <c r="R957" s="5">
        <f t="shared" si="104"/>
        <v>995</v>
      </c>
      <c r="S957" s="6">
        <f t="shared" si="105"/>
        <v>0.48990645002461841</v>
      </c>
    </row>
    <row r="958" spans="1:19" ht="15" customHeight="1" x14ac:dyDescent="0.2">
      <c r="A958" s="227" t="s">
        <v>426</v>
      </c>
      <c r="B958" s="37" t="s">
        <v>104</v>
      </c>
      <c r="C958" s="47" t="s">
        <v>105</v>
      </c>
      <c r="D958" s="189"/>
      <c r="E958" s="189"/>
      <c r="F958" s="189"/>
      <c r="G958" s="189"/>
      <c r="H958" s="42" t="str">
        <f t="shared" si="106"/>
        <v/>
      </c>
      <c r="I958" s="244">
        <v>1263</v>
      </c>
      <c r="J958" s="189">
        <v>1200</v>
      </c>
      <c r="K958" s="189">
        <v>721</v>
      </c>
      <c r="L958" s="3">
        <f t="shared" si="100"/>
        <v>0.60083333333333333</v>
      </c>
      <c r="M958" s="259">
        <v>18</v>
      </c>
      <c r="N958" s="189">
        <v>45</v>
      </c>
      <c r="O958" s="51">
        <f t="shared" si="101"/>
        <v>3.5629453681710214E-2</v>
      </c>
      <c r="P958" s="4">
        <f t="shared" si="102"/>
        <v>1263</v>
      </c>
      <c r="Q958" s="5">
        <f t="shared" si="103"/>
        <v>1218</v>
      </c>
      <c r="R958" s="5">
        <f t="shared" si="104"/>
        <v>45</v>
      </c>
      <c r="S958" s="6">
        <f t="shared" si="105"/>
        <v>3.5629453681710214E-2</v>
      </c>
    </row>
    <row r="959" spans="1:19" ht="15" customHeight="1" x14ac:dyDescent="0.2">
      <c r="A959" s="227" t="s">
        <v>426</v>
      </c>
      <c r="B959" s="37" t="s">
        <v>106</v>
      </c>
      <c r="C959" s="47" t="s">
        <v>291</v>
      </c>
      <c r="D959" s="189"/>
      <c r="E959" s="189"/>
      <c r="F959" s="189"/>
      <c r="G959" s="189"/>
      <c r="H959" s="42" t="str">
        <f t="shared" si="106"/>
        <v/>
      </c>
      <c r="I959" s="244">
        <v>2997</v>
      </c>
      <c r="J959" s="189">
        <v>2853</v>
      </c>
      <c r="K959" s="189">
        <v>456</v>
      </c>
      <c r="L959" s="3">
        <f t="shared" si="100"/>
        <v>0.15983175604626709</v>
      </c>
      <c r="M959" s="259">
        <v>35</v>
      </c>
      <c r="N959" s="189">
        <v>109</v>
      </c>
      <c r="O959" s="51">
        <f t="shared" si="101"/>
        <v>3.6369703036369702E-2</v>
      </c>
      <c r="P959" s="4">
        <f t="shared" si="102"/>
        <v>2997</v>
      </c>
      <c r="Q959" s="5">
        <f t="shared" si="103"/>
        <v>2888</v>
      </c>
      <c r="R959" s="5">
        <f t="shared" si="104"/>
        <v>109</v>
      </c>
      <c r="S959" s="6">
        <f t="shared" si="105"/>
        <v>3.6369703036369702E-2</v>
      </c>
    </row>
    <row r="960" spans="1:19" ht="15" customHeight="1" x14ac:dyDescent="0.2">
      <c r="A960" s="227" t="s">
        <v>426</v>
      </c>
      <c r="B960" s="37" t="s">
        <v>106</v>
      </c>
      <c r="C960" s="47" t="s">
        <v>107</v>
      </c>
      <c r="D960" s="189"/>
      <c r="E960" s="189"/>
      <c r="F960" s="189"/>
      <c r="G960" s="189"/>
      <c r="H960" s="42" t="str">
        <f t="shared" si="106"/>
        <v/>
      </c>
      <c r="I960" s="244">
        <v>696</v>
      </c>
      <c r="J960" s="189">
        <v>663</v>
      </c>
      <c r="K960" s="189">
        <v>279</v>
      </c>
      <c r="L960" s="3">
        <f t="shared" si="100"/>
        <v>0.42081447963800905</v>
      </c>
      <c r="M960" s="259">
        <v>1</v>
      </c>
      <c r="N960" s="189">
        <v>32</v>
      </c>
      <c r="O960" s="51">
        <f t="shared" si="101"/>
        <v>4.5977011494252873E-2</v>
      </c>
      <c r="P960" s="4">
        <f t="shared" si="102"/>
        <v>696</v>
      </c>
      <c r="Q960" s="5">
        <f t="shared" si="103"/>
        <v>664</v>
      </c>
      <c r="R960" s="5">
        <f t="shared" si="104"/>
        <v>32</v>
      </c>
      <c r="S960" s="6">
        <f t="shared" si="105"/>
        <v>4.5977011494252873E-2</v>
      </c>
    </row>
    <row r="961" spans="1:19" ht="15" customHeight="1" x14ac:dyDescent="0.2">
      <c r="A961" s="227" t="s">
        <v>426</v>
      </c>
      <c r="B961" s="37" t="s">
        <v>111</v>
      </c>
      <c r="C961" s="47" t="s">
        <v>394</v>
      </c>
      <c r="D961" s="189"/>
      <c r="E961" s="189"/>
      <c r="F961" s="189"/>
      <c r="G961" s="189"/>
      <c r="H961" s="42" t="str">
        <f t="shared" si="106"/>
        <v/>
      </c>
      <c r="I961" s="244">
        <v>576</v>
      </c>
      <c r="J961" s="189">
        <v>576</v>
      </c>
      <c r="K961" s="189">
        <v>576</v>
      </c>
      <c r="L961" s="3">
        <f t="shared" si="100"/>
        <v>1</v>
      </c>
      <c r="M961" s="259"/>
      <c r="N961" s="189"/>
      <c r="O961" s="51">
        <f t="shared" si="101"/>
        <v>0</v>
      </c>
      <c r="P961" s="4">
        <f t="shared" si="102"/>
        <v>576</v>
      </c>
      <c r="Q961" s="5">
        <f t="shared" si="103"/>
        <v>576</v>
      </c>
      <c r="R961" s="5" t="str">
        <f t="shared" si="104"/>
        <v/>
      </c>
      <c r="S961" s="6" t="str">
        <f t="shared" si="105"/>
        <v/>
      </c>
    </row>
    <row r="962" spans="1:19" ht="15" customHeight="1" x14ac:dyDescent="0.2">
      <c r="A962" s="227" t="s">
        <v>426</v>
      </c>
      <c r="B962" s="37" t="s">
        <v>111</v>
      </c>
      <c r="C962" s="47" t="s">
        <v>112</v>
      </c>
      <c r="D962" s="189"/>
      <c r="E962" s="189"/>
      <c r="F962" s="189"/>
      <c r="G962" s="189"/>
      <c r="H962" s="42" t="str">
        <f t="shared" si="106"/>
        <v/>
      </c>
      <c r="I962" s="244">
        <v>1973</v>
      </c>
      <c r="J962" s="189">
        <v>1967</v>
      </c>
      <c r="K962" s="189">
        <v>1967</v>
      </c>
      <c r="L962" s="3">
        <f t="shared" ref="L962:L1025" si="107">IF(J962&lt;&gt;0,K962/J962,"")</f>
        <v>1</v>
      </c>
      <c r="M962" s="259">
        <v>2</v>
      </c>
      <c r="N962" s="189">
        <v>4</v>
      </c>
      <c r="O962" s="51">
        <f t="shared" ref="O962:O1025" si="108">IF(I962&lt;&gt;0,N962/I962,"")</f>
        <v>2.0273694880892043E-3</v>
      </c>
      <c r="P962" s="4">
        <f t="shared" ref="P962:P1025" si="109">IF(SUM(D962,I962)&gt;0,SUM(D962,I962),"")</f>
        <v>1973</v>
      </c>
      <c r="Q962" s="5">
        <f t="shared" ref="Q962:Q1025" si="110">IF(SUM(E962,J962, M962)&gt;0,SUM(E962,J962, M962),"")</f>
        <v>1969</v>
      </c>
      <c r="R962" s="5">
        <f t="shared" ref="R962:R1025" si="111">IF(SUM(G962,N962)&gt;0,SUM(G962,N962),"")</f>
        <v>4</v>
      </c>
      <c r="S962" s="6">
        <f t="shared" ref="S962:S1025" si="112">IFERROR(IF(P962&lt;&gt;0,R962/P962,""),"")</f>
        <v>2.0273694880892043E-3</v>
      </c>
    </row>
    <row r="963" spans="1:19" ht="15" customHeight="1" x14ac:dyDescent="0.2">
      <c r="A963" s="227" t="s">
        <v>426</v>
      </c>
      <c r="B963" s="37" t="s">
        <v>113</v>
      </c>
      <c r="C963" s="47" t="s">
        <v>114</v>
      </c>
      <c r="D963" s="189"/>
      <c r="E963" s="189"/>
      <c r="F963" s="189"/>
      <c r="G963" s="189"/>
      <c r="H963" s="42" t="str">
        <f t="shared" si="106"/>
        <v/>
      </c>
      <c r="I963" s="244">
        <v>7271</v>
      </c>
      <c r="J963" s="189">
        <v>5624</v>
      </c>
      <c r="K963" s="189">
        <v>5360</v>
      </c>
      <c r="L963" s="3">
        <f t="shared" si="107"/>
        <v>0.95305832147937408</v>
      </c>
      <c r="M963" s="259">
        <v>294</v>
      </c>
      <c r="N963" s="189">
        <v>1353</v>
      </c>
      <c r="O963" s="51">
        <f t="shared" si="108"/>
        <v>0.18608169440242056</v>
      </c>
      <c r="P963" s="4">
        <f t="shared" si="109"/>
        <v>7271</v>
      </c>
      <c r="Q963" s="5">
        <f t="shared" si="110"/>
        <v>5918</v>
      </c>
      <c r="R963" s="5">
        <f t="shared" si="111"/>
        <v>1353</v>
      </c>
      <c r="S963" s="6">
        <f t="shared" si="112"/>
        <v>0.18608169440242056</v>
      </c>
    </row>
    <row r="964" spans="1:19" ht="15" customHeight="1" x14ac:dyDescent="0.2">
      <c r="A964" s="227" t="s">
        <v>426</v>
      </c>
      <c r="B964" s="37" t="s">
        <v>115</v>
      </c>
      <c r="C964" s="47" t="s">
        <v>117</v>
      </c>
      <c r="D964" s="189"/>
      <c r="E964" s="189"/>
      <c r="F964" s="189"/>
      <c r="G964" s="189"/>
      <c r="H964" s="42" t="str">
        <f t="shared" si="106"/>
        <v/>
      </c>
      <c r="I964" s="244">
        <v>20009</v>
      </c>
      <c r="J964" s="189">
        <v>18824</v>
      </c>
      <c r="K964" s="189">
        <v>3369</v>
      </c>
      <c r="L964" s="3">
        <f t="shared" si="107"/>
        <v>0.17897365065873352</v>
      </c>
      <c r="M964" s="259"/>
      <c r="N964" s="189">
        <v>1185</v>
      </c>
      <c r="O964" s="51">
        <f t="shared" si="108"/>
        <v>5.9223349492728269E-2</v>
      </c>
      <c r="P964" s="4">
        <f t="shared" si="109"/>
        <v>20009</v>
      </c>
      <c r="Q964" s="5">
        <f t="shared" si="110"/>
        <v>18824</v>
      </c>
      <c r="R964" s="5">
        <f t="shared" si="111"/>
        <v>1185</v>
      </c>
      <c r="S964" s="6">
        <f t="shared" si="112"/>
        <v>5.9223349492728269E-2</v>
      </c>
    </row>
    <row r="965" spans="1:19" ht="15" customHeight="1" x14ac:dyDescent="0.2">
      <c r="A965" s="227" t="s">
        <v>426</v>
      </c>
      <c r="B965" s="37" t="s">
        <v>118</v>
      </c>
      <c r="C965" s="47" t="s">
        <v>119</v>
      </c>
      <c r="D965" s="189"/>
      <c r="E965" s="189"/>
      <c r="F965" s="189"/>
      <c r="G965" s="189"/>
      <c r="H965" s="42" t="str">
        <f t="shared" si="106"/>
        <v/>
      </c>
      <c r="I965" s="244">
        <v>4218</v>
      </c>
      <c r="J965" s="189">
        <v>3753</v>
      </c>
      <c r="K965" s="189">
        <v>1772</v>
      </c>
      <c r="L965" s="3">
        <f t="shared" si="107"/>
        <v>0.47215560884625635</v>
      </c>
      <c r="M965" s="259">
        <v>37</v>
      </c>
      <c r="N965" s="189">
        <v>428</v>
      </c>
      <c r="O965" s="51">
        <f t="shared" si="108"/>
        <v>0.10146989094357516</v>
      </c>
      <c r="P965" s="4">
        <f t="shared" si="109"/>
        <v>4218</v>
      </c>
      <c r="Q965" s="5">
        <f t="shared" si="110"/>
        <v>3790</v>
      </c>
      <c r="R965" s="5">
        <f t="shared" si="111"/>
        <v>428</v>
      </c>
      <c r="S965" s="6">
        <f t="shared" si="112"/>
        <v>0.10146989094357516</v>
      </c>
    </row>
    <row r="966" spans="1:19" ht="15" customHeight="1" x14ac:dyDescent="0.2">
      <c r="A966" s="227" t="s">
        <v>426</v>
      </c>
      <c r="B966" s="37" t="s">
        <v>121</v>
      </c>
      <c r="C966" s="47" t="s">
        <v>122</v>
      </c>
      <c r="D966" s="189"/>
      <c r="E966" s="189"/>
      <c r="F966" s="189"/>
      <c r="G966" s="189"/>
      <c r="H966" s="42" t="str">
        <f t="shared" ref="H966:H1029" si="113">IF(D966&lt;&gt;0,G966/D966,"")</f>
        <v/>
      </c>
      <c r="I966" s="244">
        <v>5657</v>
      </c>
      <c r="J966" s="189">
        <v>4366</v>
      </c>
      <c r="K966" s="189">
        <v>4086</v>
      </c>
      <c r="L966" s="3">
        <f t="shared" si="107"/>
        <v>0.93586807146129181</v>
      </c>
      <c r="M966" s="259"/>
      <c r="N966" s="189">
        <v>1291</v>
      </c>
      <c r="O966" s="51">
        <f t="shared" si="108"/>
        <v>0.2282128336574156</v>
      </c>
      <c r="P966" s="4">
        <f t="shared" si="109"/>
        <v>5657</v>
      </c>
      <c r="Q966" s="5">
        <f t="shared" si="110"/>
        <v>4366</v>
      </c>
      <c r="R966" s="5">
        <f t="shared" si="111"/>
        <v>1291</v>
      </c>
      <c r="S966" s="6">
        <f t="shared" si="112"/>
        <v>0.2282128336574156</v>
      </c>
    </row>
    <row r="967" spans="1:19" ht="15" customHeight="1" x14ac:dyDescent="0.2">
      <c r="A967" s="227" t="s">
        <v>426</v>
      </c>
      <c r="B967" s="37" t="s">
        <v>123</v>
      </c>
      <c r="C967" s="47" t="s">
        <v>123</v>
      </c>
      <c r="D967" s="189"/>
      <c r="E967" s="189"/>
      <c r="F967" s="189"/>
      <c r="G967" s="189"/>
      <c r="H967" s="42" t="str">
        <f t="shared" si="113"/>
        <v/>
      </c>
      <c r="I967" s="244">
        <v>10380</v>
      </c>
      <c r="J967" s="189">
        <v>9933</v>
      </c>
      <c r="K967" s="189">
        <v>8911</v>
      </c>
      <c r="L967" s="3">
        <f t="shared" si="107"/>
        <v>0.89711064129668783</v>
      </c>
      <c r="M967" s="259">
        <v>2</v>
      </c>
      <c r="N967" s="189">
        <v>445</v>
      </c>
      <c r="O967" s="51">
        <f t="shared" si="108"/>
        <v>4.2870905587668595E-2</v>
      </c>
      <c r="P967" s="4">
        <f t="shared" si="109"/>
        <v>10380</v>
      </c>
      <c r="Q967" s="5">
        <f t="shared" si="110"/>
        <v>9935</v>
      </c>
      <c r="R967" s="5">
        <f t="shared" si="111"/>
        <v>445</v>
      </c>
      <c r="S967" s="6">
        <f t="shared" si="112"/>
        <v>4.2870905587668595E-2</v>
      </c>
    </row>
    <row r="968" spans="1:19" ht="15" customHeight="1" x14ac:dyDescent="0.2">
      <c r="A968" s="227" t="s">
        <v>426</v>
      </c>
      <c r="B968" s="37" t="s">
        <v>124</v>
      </c>
      <c r="C968" s="47" t="s">
        <v>125</v>
      </c>
      <c r="D968" s="189">
        <v>2</v>
      </c>
      <c r="E968" s="189">
        <v>2</v>
      </c>
      <c r="F968" s="189"/>
      <c r="G968" s="189"/>
      <c r="H968" s="42">
        <f t="shared" si="113"/>
        <v>0</v>
      </c>
      <c r="I968" s="244">
        <v>22932</v>
      </c>
      <c r="J968" s="189">
        <v>20297</v>
      </c>
      <c r="K968" s="189">
        <v>15059</v>
      </c>
      <c r="L968" s="3">
        <f t="shared" si="107"/>
        <v>0.74193230526678822</v>
      </c>
      <c r="M968" s="259">
        <v>645</v>
      </c>
      <c r="N968" s="189">
        <v>1990</v>
      </c>
      <c r="O968" s="51">
        <f t="shared" si="108"/>
        <v>8.6778301064015351E-2</v>
      </c>
      <c r="P968" s="4">
        <f t="shared" si="109"/>
        <v>22934</v>
      </c>
      <c r="Q968" s="5">
        <f t="shared" si="110"/>
        <v>20944</v>
      </c>
      <c r="R968" s="5">
        <f t="shared" si="111"/>
        <v>1990</v>
      </c>
      <c r="S968" s="6">
        <f t="shared" si="112"/>
        <v>8.6770733408912532E-2</v>
      </c>
    </row>
    <row r="969" spans="1:19" ht="15" customHeight="1" x14ac:dyDescent="0.2">
      <c r="A969" s="227" t="s">
        <v>426</v>
      </c>
      <c r="B969" s="37" t="s">
        <v>567</v>
      </c>
      <c r="C969" s="47" t="s">
        <v>568</v>
      </c>
      <c r="D969" s="189"/>
      <c r="E969" s="189"/>
      <c r="F969" s="189"/>
      <c r="G969" s="189"/>
      <c r="H969" s="42" t="str">
        <f t="shared" si="113"/>
        <v/>
      </c>
      <c r="I969" s="244">
        <v>9849</v>
      </c>
      <c r="J969" s="189">
        <v>7019</v>
      </c>
      <c r="K969" s="189">
        <v>5826</v>
      </c>
      <c r="L969" s="3">
        <f t="shared" si="107"/>
        <v>0.83003276820059835</v>
      </c>
      <c r="M969" s="259">
        <v>449</v>
      </c>
      <c r="N969" s="189">
        <v>2381</v>
      </c>
      <c r="O969" s="51">
        <f t="shared" si="108"/>
        <v>0.24175043151588993</v>
      </c>
      <c r="P969" s="4">
        <f t="shared" si="109"/>
        <v>9849</v>
      </c>
      <c r="Q969" s="5">
        <f t="shared" si="110"/>
        <v>7468</v>
      </c>
      <c r="R969" s="5">
        <f t="shared" si="111"/>
        <v>2381</v>
      </c>
      <c r="S969" s="6">
        <f t="shared" si="112"/>
        <v>0.24175043151588993</v>
      </c>
    </row>
    <row r="970" spans="1:19" ht="15" customHeight="1" x14ac:dyDescent="0.2">
      <c r="A970" s="227" t="s">
        <v>426</v>
      </c>
      <c r="B970" s="37" t="s">
        <v>564</v>
      </c>
      <c r="C970" s="47" t="s">
        <v>565</v>
      </c>
      <c r="D970" s="189"/>
      <c r="E970" s="189"/>
      <c r="F970" s="189"/>
      <c r="G970" s="189"/>
      <c r="H970" s="42" t="str">
        <f t="shared" si="113"/>
        <v/>
      </c>
      <c r="I970" s="244">
        <v>1</v>
      </c>
      <c r="J970" s="189">
        <v>1</v>
      </c>
      <c r="K970" s="189">
        <v>1</v>
      </c>
      <c r="L970" s="3">
        <f t="shared" si="107"/>
        <v>1</v>
      </c>
      <c r="M970" s="259"/>
      <c r="N970" s="189"/>
      <c r="O970" s="51">
        <f t="shared" si="108"/>
        <v>0</v>
      </c>
      <c r="P970" s="4">
        <f t="shared" si="109"/>
        <v>1</v>
      </c>
      <c r="Q970" s="5">
        <f t="shared" si="110"/>
        <v>1</v>
      </c>
      <c r="R970" s="5" t="str">
        <f t="shared" si="111"/>
        <v/>
      </c>
      <c r="S970" s="6" t="str">
        <f t="shared" si="112"/>
        <v/>
      </c>
    </row>
    <row r="971" spans="1:19" ht="15" customHeight="1" x14ac:dyDescent="0.2">
      <c r="A971" s="227" t="s">
        <v>426</v>
      </c>
      <c r="B971" s="37" t="s">
        <v>127</v>
      </c>
      <c r="C971" s="47" t="s">
        <v>128</v>
      </c>
      <c r="D971" s="189"/>
      <c r="E971" s="189"/>
      <c r="F971" s="189"/>
      <c r="G971" s="189"/>
      <c r="H971" s="42" t="str">
        <f t="shared" si="113"/>
        <v/>
      </c>
      <c r="I971" s="244">
        <v>578</v>
      </c>
      <c r="J971" s="189">
        <v>533</v>
      </c>
      <c r="K971" s="189">
        <v>259</v>
      </c>
      <c r="L971" s="3">
        <f t="shared" si="107"/>
        <v>0.48592870544090055</v>
      </c>
      <c r="M971" s="259"/>
      <c r="N971" s="189">
        <v>45</v>
      </c>
      <c r="O971" s="51">
        <f t="shared" si="108"/>
        <v>7.7854671280276816E-2</v>
      </c>
      <c r="P971" s="4">
        <f t="shared" si="109"/>
        <v>578</v>
      </c>
      <c r="Q971" s="5">
        <f t="shared" si="110"/>
        <v>533</v>
      </c>
      <c r="R971" s="5">
        <f t="shared" si="111"/>
        <v>45</v>
      </c>
      <c r="S971" s="6">
        <f t="shared" si="112"/>
        <v>7.7854671280276816E-2</v>
      </c>
    </row>
    <row r="972" spans="1:19" ht="15" customHeight="1" x14ac:dyDescent="0.2">
      <c r="A972" s="227" t="s">
        <v>426</v>
      </c>
      <c r="B972" s="37" t="s">
        <v>131</v>
      </c>
      <c r="C972" s="47" t="s">
        <v>294</v>
      </c>
      <c r="D972" s="189"/>
      <c r="E972" s="189"/>
      <c r="F972" s="189"/>
      <c r="G972" s="189"/>
      <c r="H972" s="42" t="str">
        <f t="shared" si="113"/>
        <v/>
      </c>
      <c r="I972" s="244">
        <v>21</v>
      </c>
      <c r="J972" s="189">
        <v>6</v>
      </c>
      <c r="K972" s="189">
        <v>2</v>
      </c>
      <c r="L972" s="3">
        <f t="shared" si="107"/>
        <v>0.33333333333333331</v>
      </c>
      <c r="M972" s="259">
        <v>15</v>
      </c>
      <c r="N972" s="189"/>
      <c r="O972" s="51">
        <f t="shared" si="108"/>
        <v>0</v>
      </c>
      <c r="P972" s="4">
        <f t="shared" si="109"/>
        <v>21</v>
      </c>
      <c r="Q972" s="5">
        <f t="shared" si="110"/>
        <v>21</v>
      </c>
      <c r="R972" s="5" t="str">
        <f t="shared" si="111"/>
        <v/>
      </c>
      <c r="S972" s="6" t="str">
        <f t="shared" si="112"/>
        <v/>
      </c>
    </row>
    <row r="973" spans="1:19" ht="16.25" customHeight="1" x14ac:dyDescent="0.2">
      <c r="A973" s="227" t="s">
        <v>426</v>
      </c>
      <c r="B973" s="37" t="s">
        <v>132</v>
      </c>
      <c r="C973" s="47" t="s">
        <v>133</v>
      </c>
      <c r="D973" s="189"/>
      <c r="E973" s="189"/>
      <c r="F973" s="189"/>
      <c r="G973" s="189"/>
      <c r="H973" s="42" t="str">
        <f t="shared" si="113"/>
        <v/>
      </c>
      <c r="I973" s="244">
        <v>207</v>
      </c>
      <c r="J973" s="189">
        <v>206</v>
      </c>
      <c r="K973" s="189">
        <v>203</v>
      </c>
      <c r="L973" s="3">
        <f t="shared" si="107"/>
        <v>0.9854368932038835</v>
      </c>
      <c r="M973" s="259"/>
      <c r="N973" s="189">
        <v>1</v>
      </c>
      <c r="O973" s="51">
        <f t="shared" si="108"/>
        <v>4.830917874396135E-3</v>
      </c>
      <c r="P973" s="4">
        <f t="shared" si="109"/>
        <v>207</v>
      </c>
      <c r="Q973" s="5">
        <f t="shared" si="110"/>
        <v>206</v>
      </c>
      <c r="R973" s="5">
        <f t="shared" si="111"/>
        <v>1</v>
      </c>
      <c r="S973" s="6">
        <f t="shared" si="112"/>
        <v>4.830917874396135E-3</v>
      </c>
    </row>
    <row r="974" spans="1:19" ht="16.25" customHeight="1" x14ac:dyDescent="0.2">
      <c r="A974" s="227" t="s">
        <v>426</v>
      </c>
      <c r="B974" s="37" t="s">
        <v>522</v>
      </c>
      <c r="C974" s="47" t="s">
        <v>134</v>
      </c>
      <c r="D974" s="189"/>
      <c r="E974" s="189"/>
      <c r="F974" s="189"/>
      <c r="G974" s="189"/>
      <c r="H974" s="42" t="str">
        <f t="shared" si="113"/>
        <v/>
      </c>
      <c r="I974" s="244">
        <v>264</v>
      </c>
      <c r="J974" s="189">
        <v>238</v>
      </c>
      <c r="K974" s="189">
        <v>195</v>
      </c>
      <c r="L974" s="3">
        <f t="shared" si="107"/>
        <v>0.81932773109243695</v>
      </c>
      <c r="M974" s="259"/>
      <c r="N974" s="189">
        <v>26</v>
      </c>
      <c r="O974" s="51">
        <f t="shared" si="108"/>
        <v>9.8484848484848481E-2</v>
      </c>
      <c r="P974" s="4">
        <f t="shared" si="109"/>
        <v>264</v>
      </c>
      <c r="Q974" s="5">
        <f t="shared" si="110"/>
        <v>238</v>
      </c>
      <c r="R974" s="5">
        <f t="shared" si="111"/>
        <v>26</v>
      </c>
      <c r="S974" s="6">
        <f t="shared" si="112"/>
        <v>9.8484848484848481E-2</v>
      </c>
    </row>
    <row r="975" spans="1:19" ht="15" customHeight="1" x14ac:dyDescent="0.2">
      <c r="A975" s="227" t="s">
        <v>426</v>
      </c>
      <c r="B975" s="37" t="s">
        <v>350</v>
      </c>
      <c r="C975" s="47" t="s">
        <v>351</v>
      </c>
      <c r="D975" s="189"/>
      <c r="E975" s="189"/>
      <c r="F975" s="189"/>
      <c r="G975" s="189"/>
      <c r="H975" s="42" t="str">
        <f t="shared" si="113"/>
        <v/>
      </c>
      <c r="I975" s="244">
        <v>925</v>
      </c>
      <c r="J975" s="189">
        <v>809</v>
      </c>
      <c r="K975" s="189">
        <v>137</v>
      </c>
      <c r="L975" s="3">
        <f t="shared" si="107"/>
        <v>0.16934487021013597</v>
      </c>
      <c r="M975" s="259"/>
      <c r="N975" s="189">
        <v>116</v>
      </c>
      <c r="O975" s="51">
        <f t="shared" si="108"/>
        <v>0.1254054054054054</v>
      </c>
      <c r="P975" s="4">
        <f t="shared" si="109"/>
        <v>925</v>
      </c>
      <c r="Q975" s="5">
        <f t="shared" si="110"/>
        <v>809</v>
      </c>
      <c r="R975" s="5">
        <f t="shared" si="111"/>
        <v>116</v>
      </c>
      <c r="S975" s="6">
        <f t="shared" si="112"/>
        <v>0.1254054054054054</v>
      </c>
    </row>
    <row r="976" spans="1:19" ht="15" customHeight="1" x14ac:dyDescent="0.2">
      <c r="A976" s="227" t="s">
        <v>426</v>
      </c>
      <c r="B976" s="37" t="s">
        <v>398</v>
      </c>
      <c r="C976" s="47" t="s">
        <v>399</v>
      </c>
      <c r="D976" s="189"/>
      <c r="E976" s="189"/>
      <c r="F976" s="189"/>
      <c r="G976" s="189"/>
      <c r="H976" s="42" t="str">
        <f t="shared" si="113"/>
        <v/>
      </c>
      <c r="I976" s="244">
        <v>216</v>
      </c>
      <c r="J976" s="189">
        <v>211</v>
      </c>
      <c r="K976" s="189">
        <v>202</v>
      </c>
      <c r="L976" s="3">
        <f t="shared" si="107"/>
        <v>0.95734597156398105</v>
      </c>
      <c r="M976" s="259"/>
      <c r="N976" s="189">
        <v>5</v>
      </c>
      <c r="O976" s="51">
        <f t="shared" si="108"/>
        <v>2.3148148148148147E-2</v>
      </c>
      <c r="P976" s="4">
        <f t="shared" si="109"/>
        <v>216</v>
      </c>
      <c r="Q976" s="5">
        <f t="shared" si="110"/>
        <v>211</v>
      </c>
      <c r="R976" s="5">
        <f t="shared" si="111"/>
        <v>5</v>
      </c>
      <c r="S976" s="6">
        <f t="shared" si="112"/>
        <v>2.3148148148148147E-2</v>
      </c>
    </row>
    <row r="977" spans="1:19" ht="15" customHeight="1" x14ac:dyDescent="0.2">
      <c r="A977" s="227" t="s">
        <v>426</v>
      </c>
      <c r="B977" s="37" t="s">
        <v>135</v>
      </c>
      <c r="C977" s="47" t="s">
        <v>299</v>
      </c>
      <c r="D977" s="189"/>
      <c r="E977" s="189"/>
      <c r="F977" s="189"/>
      <c r="G977" s="189"/>
      <c r="H977" s="42" t="str">
        <f t="shared" si="113"/>
        <v/>
      </c>
      <c r="I977" s="244">
        <v>17232</v>
      </c>
      <c r="J977" s="189">
        <v>13287</v>
      </c>
      <c r="K977" s="189">
        <v>10633</v>
      </c>
      <c r="L977" s="3">
        <f t="shared" si="107"/>
        <v>0.80025588921502222</v>
      </c>
      <c r="M977" s="259">
        <v>37</v>
      </c>
      <c r="N977" s="189">
        <v>3908</v>
      </c>
      <c r="O977" s="51">
        <f t="shared" si="108"/>
        <v>0.22678737233054783</v>
      </c>
      <c r="P977" s="4">
        <f t="shared" si="109"/>
        <v>17232</v>
      </c>
      <c r="Q977" s="5">
        <f t="shared" si="110"/>
        <v>13324</v>
      </c>
      <c r="R977" s="5">
        <f t="shared" si="111"/>
        <v>3908</v>
      </c>
      <c r="S977" s="6">
        <f t="shared" si="112"/>
        <v>0.22678737233054783</v>
      </c>
    </row>
    <row r="978" spans="1:19" ht="15" customHeight="1" x14ac:dyDescent="0.2">
      <c r="A978" s="227" t="s">
        <v>426</v>
      </c>
      <c r="B978" s="37" t="s">
        <v>135</v>
      </c>
      <c r="C978" s="47" t="s">
        <v>136</v>
      </c>
      <c r="D978" s="189"/>
      <c r="E978" s="189"/>
      <c r="F978" s="189"/>
      <c r="G978" s="189"/>
      <c r="H978" s="42" t="str">
        <f t="shared" si="113"/>
        <v/>
      </c>
      <c r="I978" s="244">
        <v>4042</v>
      </c>
      <c r="J978" s="189">
        <v>3361</v>
      </c>
      <c r="K978" s="189">
        <v>2017</v>
      </c>
      <c r="L978" s="3">
        <f t="shared" si="107"/>
        <v>0.60011901219875041</v>
      </c>
      <c r="M978" s="259">
        <v>1</v>
      </c>
      <c r="N978" s="189">
        <v>680</v>
      </c>
      <c r="O978" s="51">
        <f t="shared" si="108"/>
        <v>0.1682335477486393</v>
      </c>
      <c r="P978" s="4">
        <f t="shared" si="109"/>
        <v>4042</v>
      </c>
      <c r="Q978" s="5">
        <f t="shared" si="110"/>
        <v>3362</v>
      </c>
      <c r="R978" s="5">
        <f t="shared" si="111"/>
        <v>680</v>
      </c>
      <c r="S978" s="6">
        <f t="shared" si="112"/>
        <v>0.1682335477486393</v>
      </c>
    </row>
    <row r="979" spans="1:19" ht="15" customHeight="1" x14ac:dyDescent="0.2">
      <c r="A979" s="227" t="s">
        <v>426</v>
      </c>
      <c r="B979" s="37" t="s">
        <v>137</v>
      </c>
      <c r="C979" s="47" t="s">
        <v>138</v>
      </c>
      <c r="D979" s="189"/>
      <c r="E979" s="189"/>
      <c r="F979" s="189"/>
      <c r="G979" s="189"/>
      <c r="H979" s="42" t="str">
        <f t="shared" si="113"/>
        <v/>
      </c>
      <c r="I979" s="244">
        <v>1014</v>
      </c>
      <c r="J979" s="189">
        <v>956</v>
      </c>
      <c r="K979" s="189">
        <v>68</v>
      </c>
      <c r="L979" s="3">
        <f t="shared" si="107"/>
        <v>7.1129707112970716E-2</v>
      </c>
      <c r="M979" s="259"/>
      <c r="N979" s="189">
        <v>58</v>
      </c>
      <c r="O979" s="51">
        <f t="shared" si="108"/>
        <v>5.7199211045364892E-2</v>
      </c>
      <c r="P979" s="4">
        <f t="shared" si="109"/>
        <v>1014</v>
      </c>
      <c r="Q979" s="5">
        <f t="shared" si="110"/>
        <v>956</v>
      </c>
      <c r="R979" s="5">
        <f t="shared" si="111"/>
        <v>58</v>
      </c>
      <c r="S979" s="6">
        <f t="shared" si="112"/>
        <v>5.7199211045364892E-2</v>
      </c>
    </row>
    <row r="980" spans="1:19" ht="15" customHeight="1" x14ac:dyDescent="0.2">
      <c r="A980" s="227" t="s">
        <v>426</v>
      </c>
      <c r="B980" s="37" t="s">
        <v>354</v>
      </c>
      <c r="C980" s="47" t="s">
        <v>355</v>
      </c>
      <c r="D980" s="189"/>
      <c r="E980" s="189"/>
      <c r="F980" s="189"/>
      <c r="G980" s="189"/>
      <c r="H980" s="42" t="str">
        <f t="shared" si="113"/>
        <v/>
      </c>
      <c r="I980" s="244">
        <v>2274</v>
      </c>
      <c r="J980" s="189">
        <v>2187</v>
      </c>
      <c r="K980" s="189">
        <v>366</v>
      </c>
      <c r="L980" s="3">
        <f t="shared" si="107"/>
        <v>0.16735253772290809</v>
      </c>
      <c r="M980" s="259"/>
      <c r="N980" s="189">
        <v>87</v>
      </c>
      <c r="O980" s="51">
        <f t="shared" si="108"/>
        <v>3.825857519788918E-2</v>
      </c>
      <c r="P980" s="4">
        <f t="shared" si="109"/>
        <v>2274</v>
      </c>
      <c r="Q980" s="5">
        <f t="shared" si="110"/>
        <v>2187</v>
      </c>
      <c r="R980" s="5">
        <f t="shared" si="111"/>
        <v>87</v>
      </c>
      <c r="S980" s="6">
        <f t="shared" si="112"/>
        <v>3.825857519788918E-2</v>
      </c>
    </row>
    <row r="981" spans="1:19" ht="15" customHeight="1" x14ac:dyDescent="0.2">
      <c r="A981" s="227" t="s">
        <v>426</v>
      </c>
      <c r="B981" s="37" t="s">
        <v>142</v>
      </c>
      <c r="C981" s="47" t="s">
        <v>144</v>
      </c>
      <c r="D981" s="189">
        <v>1</v>
      </c>
      <c r="E981" s="189">
        <v>1</v>
      </c>
      <c r="F981" s="189"/>
      <c r="G981" s="189"/>
      <c r="H981" s="42">
        <f t="shared" si="113"/>
        <v>0</v>
      </c>
      <c r="I981" s="244">
        <v>3</v>
      </c>
      <c r="J981" s="189">
        <v>3</v>
      </c>
      <c r="K981" s="189">
        <v>2</v>
      </c>
      <c r="L981" s="3">
        <f t="shared" si="107"/>
        <v>0.66666666666666663</v>
      </c>
      <c r="M981" s="259"/>
      <c r="N981" s="189"/>
      <c r="O981" s="51">
        <f t="shared" si="108"/>
        <v>0</v>
      </c>
      <c r="P981" s="4">
        <f t="shared" si="109"/>
        <v>4</v>
      </c>
      <c r="Q981" s="5">
        <f t="shared" si="110"/>
        <v>4</v>
      </c>
      <c r="R981" s="5" t="str">
        <f t="shared" si="111"/>
        <v/>
      </c>
      <c r="S981" s="6" t="str">
        <f t="shared" si="112"/>
        <v/>
      </c>
    </row>
    <row r="982" spans="1:19" ht="15" customHeight="1" x14ac:dyDescent="0.2">
      <c r="A982" s="227" t="s">
        <v>426</v>
      </c>
      <c r="B982" s="37" t="s">
        <v>146</v>
      </c>
      <c r="C982" s="47" t="s">
        <v>147</v>
      </c>
      <c r="D982" s="189"/>
      <c r="E982" s="189"/>
      <c r="F982" s="189"/>
      <c r="G982" s="189"/>
      <c r="H982" s="42" t="str">
        <f t="shared" si="113"/>
        <v/>
      </c>
      <c r="I982" s="244">
        <v>517</v>
      </c>
      <c r="J982" s="189">
        <v>517</v>
      </c>
      <c r="K982" s="189">
        <v>121</v>
      </c>
      <c r="L982" s="3">
        <f t="shared" si="107"/>
        <v>0.23404255319148937</v>
      </c>
      <c r="M982" s="259"/>
      <c r="N982" s="189"/>
      <c r="O982" s="51">
        <f t="shared" si="108"/>
        <v>0</v>
      </c>
      <c r="P982" s="4">
        <f t="shared" si="109"/>
        <v>517</v>
      </c>
      <c r="Q982" s="5">
        <f t="shared" si="110"/>
        <v>517</v>
      </c>
      <c r="R982" s="5" t="str">
        <f t="shared" si="111"/>
        <v/>
      </c>
      <c r="S982" s="6" t="str">
        <f t="shared" si="112"/>
        <v/>
      </c>
    </row>
    <row r="983" spans="1:19" ht="15" customHeight="1" x14ac:dyDescent="0.2">
      <c r="A983" s="227" t="s">
        <v>426</v>
      </c>
      <c r="B983" s="37" t="s">
        <v>148</v>
      </c>
      <c r="C983" s="47" t="s">
        <v>304</v>
      </c>
      <c r="D983" s="189"/>
      <c r="E983" s="189"/>
      <c r="F983" s="189"/>
      <c r="G983" s="189"/>
      <c r="H983" s="42" t="str">
        <f t="shared" si="113"/>
        <v/>
      </c>
      <c r="I983" s="244">
        <v>2</v>
      </c>
      <c r="J983" s="189">
        <v>2</v>
      </c>
      <c r="K983" s="189">
        <v>2</v>
      </c>
      <c r="L983" s="3">
        <f t="shared" si="107"/>
        <v>1</v>
      </c>
      <c r="M983" s="259"/>
      <c r="N983" s="189"/>
      <c r="O983" s="51">
        <f t="shared" si="108"/>
        <v>0</v>
      </c>
      <c r="P983" s="4">
        <f t="shared" si="109"/>
        <v>2</v>
      </c>
      <c r="Q983" s="5">
        <f t="shared" si="110"/>
        <v>2</v>
      </c>
      <c r="R983" s="5" t="str">
        <f t="shared" si="111"/>
        <v/>
      </c>
      <c r="S983" s="6" t="str">
        <f t="shared" si="112"/>
        <v/>
      </c>
    </row>
    <row r="984" spans="1:19" ht="15" customHeight="1" x14ac:dyDescent="0.2">
      <c r="A984" s="227" t="s">
        <v>426</v>
      </c>
      <c r="B984" s="37" t="s">
        <v>149</v>
      </c>
      <c r="C984" s="47" t="s">
        <v>150</v>
      </c>
      <c r="D984" s="189"/>
      <c r="E984" s="189"/>
      <c r="F984" s="189"/>
      <c r="G984" s="189"/>
      <c r="H984" s="42" t="str">
        <f t="shared" si="113"/>
        <v/>
      </c>
      <c r="I984" s="244">
        <v>820</v>
      </c>
      <c r="J984" s="189">
        <v>742</v>
      </c>
      <c r="K984" s="189">
        <v>589</v>
      </c>
      <c r="L984" s="3">
        <f t="shared" si="107"/>
        <v>0.79380053908355797</v>
      </c>
      <c r="M984" s="259">
        <v>70</v>
      </c>
      <c r="N984" s="189">
        <v>8</v>
      </c>
      <c r="O984" s="51">
        <f t="shared" si="108"/>
        <v>9.7560975609756097E-3</v>
      </c>
      <c r="P984" s="4">
        <f t="shared" si="109"/>
        <v>820</v>
      </c>
      <c r="Q984" s="5">
        <f t="shared" si="110"/>
        <v>812</v>
      </c>
      <c r="R984" s="5">
        <f t="shared" si="111"/>
        <v>8</v>
      </c>
      <c r="S984" s="6">
        <f t="shared" si="112"/>
        <v>9.7560975609756097E-3</v>
      </c>
    </row>
    <row r="985" spans="1:19" ht="15" customHeight="1" x14ac:dyDescent="0.2">
      <c r="A985" s="227" t="s">
        <v>426</v>
      </c>
      <c r="B985" s="37" t="s">
        <v>149</v>
      </c>
      <c r="C985" s="47" t="s">
        <v>306</v>
      </c>
      <c r="D985" s="189">
        <v>1</v>
      </c>
      <c r="E985" s="189">
        <v>1</v>
      </c>
      <c r="F985" s="189"/>
      <c r="G985" s="189"/>
      <c r="H985" s="42">
        <f t="shared" si="113"/>
        <v>0</v>
      </c>
      <c r="I985" s="244">
        <v>12475</v>
      </c>
      <c r="J985" s="189">
        <v>6665</v>
      </c>
      <c r="K985" s="189">
        <v>4058</v>
      </c>
      <c r="L985" s="3">
        <f t="shared" si="107"/>
        <v>0.60885221305326331</v>
      </c>
      <c r="M985" s="259">
        <v>52</v>
      </c>
      <c r="N985" s="189">
        <v>5758</v>
      </c>
      <c r="O985" s="51">
        <f t="shared" si="108"/>
        <v>0.46156312625250501</v>
      </c>
      <c r="P985" s="4">
        <f t="shared" si="109"/>
        <v>12476</v>
      </c>
      <c r="Q985" s="5">
        <f t="shared" si="110"/>
        <v>6718</v>
      </c>
      <c r="R985" s="5">
        <f t="shared" si="111"/>
        <v>5758</v>
      </c>
      <c r="S985" s="6">
        <f t="shared" si="112"/>
        <v>0.46152613016992627</v>
      </c>
    </row>
    <row r="986" spans="1:19" ht="15" customHeight="1" x14ac:dyDescent="0.2">
      <c r="A986" s="227" t="s">
        <v>426</v>
      </c>
      <c r="B986" s="37" t="s">
        <v>575</v>
      </c>
      <c r="C986" s="47" t="s">
        <v>73</v>
      </c>
      <c r="D986" s="189"/>
      <c r="E986" s="189"/>
      <c r="F986" s="189"/>
      <c r="G986" s="189"/>
      <c r="H986" s="42" t="str">
        <f t="shared" si="113"/>
        <v/>
      </c>
      <c r="I986" s="244">
        <v>242</v>
      </c>
      <c r="J986" s="189">
        <v>241</v>
      </c>
      <c r="K986" s="189">
        <v>173</v>
      </c>
      <c r="L986" s="3">
        <f t="shared" si="107"/>
        <v>0.71784232365145229</v>
      </c>
      <c r="M986" s="259">
        <v>1</v>
      </c>
      <c r="N986" s="189"/>
      <c r="O986" s="51">
        <f t="shared" si="108"/>
        <v>0</v>
      </c>
      <c r="P986" s="4">
        <f t="shared" si="109"/>
        <v>242</v>
      </c>
      <c r="Q986" s="5">
        <f t="shared" si="110"/>
        <v>242</v>
      </c>
      <c r="R986" s="5" t="str">
        <f t="shared" si="111"/>
        <v/>
      </c>
      <c r="S986" s="6" t="str">
        <f t="shared" si="112"/>
        <v/>
      </c>
    </row>
    <row r="987" spans="1:19" ht="15" customHeight="1" x14ac:dyDescent="0.2">
      <c r="A987" s="227" t="s">
        <v>426</v>
      </c>
      <c r="B987" s="37" t="s">
        <v>153</v>
      </c>
      <c r="C987" s="47" t="s">
        <v>154</v>
      </c>
      <c r="D987" s="189"/>
      <c r="E987" s="189"/>
      <c r="F987" s="189"/>
      <c r="G987" s="189"/>
      <c r="H987" s="42" t="str">
        <f t="shared" si="113"/>
        <v/>
      </c>
      <c r="I987" s="244">
        <v>2646</v>
      </c>
      <c r="J987" s="189">
        <v>2530</v>
      </c>
      <c r="K987" s="189">
        <v>2301</v>
      </c>
      <c r="L987" s="3">
        <f t="shared" si="107"/>
        <v>0.90948616600790511</v>
      </c>
      <c r="M987" s="259">
        <v>3</v>
      </c>
      <c r="N987" s="189">
        <v>113</v>
      </c>
      <c r="O987" s="51">
        <f t="shared" si="108"/>
        <v>4.2705971277399848E-2</v>
      </c>
      <c r="P987" s="4">
        <f t="shared" si="109"/>
        <v>2646</v>
      </c>
      <c r="Q987" s="5">
        <f t="shared" si="110"/>
        <v>2533</v>
      </c>
      <c r="R987" s="5">
        <f t="shared" si="111"/>
        <v>113</v>
      </c>
      <c r="S987" s="6">
        <f t="shared" si="112"/>
        <v>4.2705971277399848E-2</v>
      </c>
    </row>
    <row r="988" spans="1:19" ht="15" customHeight="1" x14ac:dyDescent="0.2">
      <c r="A988" s="227" t="s">
        <v>426</v>
      </c>
      <c r="B988" s="37" t="s">
        <v>155</v>
      </c>
      <c r="C988" s="47" t="s">
        <v>156</v>
      </c>
      <c r="D988" s="189"/>
      <c r="E988" s="189"/>
      <c r="F988" s="189"/>
      <c r="G988" s="189"/>
      <c r="H988" s="42" t="str">
        <f t="shared" si="113"/>
        <v/>
      </c>
      <c r="I988" s="244">
        <v>6695</v>
      </c>
      <c r="J988" s="189">
        <v>3635</v>
      </c>
      <c r="K988" s="189">
        <v>1213</v>
      </c>
      <c r="L988" s="3">
        <f t="shared" si="107"/>
        <v>0.33370013755158184</v>
      </c>
      <c r="M988" s="259">
        <v>519</v>
      </c>
      <c r="N988" s="189">
        <v>2541</v>
      </c>
      <c r="O988" s="51">
        <f t="shared" si="108"/>
        <v>0.37953696788648245</v>
      </c>
      <c r="P988" s="4">
        <f t="shared" si="109"/>
        <v>6695</v>
      </c>
      <c r="Q988" s="5">
        <f t="shared" si="110"/>
        <v>4154</v>
      </c>
      <c r="R988" s="5">
        <f t="shared" si="111"/>
        <v>2541</v>
      </c>
      <c r="S988" s="6">
        <f t="shared" si="112"/>
        <v>0.37953696788648245</v>
      </c>
    </row>
    <row r="989" spans="1:19" ht="15" customHeight="1" x14ac:dyDescent="0.2">
      <c r="A989" s="227" t="s">
        <v>426</v>
      </c>
      <c r="B989" s="37" t="s">
        <v>155</v>
      </c>
      <c r="C989" s="47" t="s">
        <v>400</v>
      </c>
      <c r="D989" s="189">
        <v>3</v>
      </c>
      <c r="E989" s="189">
        <v>1</v>
      </c>
      <c r="F989" s="189"/>
      <c r="G989" s="189">
        <v>2</v>
      </c>
      <c r="H989" s="42">
        <f t="shared" si="113"/>
        <v>0.66666666666666663</v>
      </c>
      <c r="I989" s="244">
        <v>9006</v>
      </c>
      <c r="J989" s="189">
        <v>7100</v>
      </c>
      <c r="K989" s="189">
        <v>965</v>
      </c>
      <c r="L989" s="3">
        <f t="shared" si="107"/>
        <v>0.13591549295774649</v>
      </c>
      <c r="M989" s="259">
        <v>2</v>
      </c>
      <c r="N989" s="189">
        <v>1904</v>
      </c>
      <c r="O989" s="51">
        <f t="shared" si="108"/>
        <v>0.2114146124805685</v>
      </c>
      <c r="P989" s="4">
        <f t="shared" si="109"/>
        <v>9009</v>
      </c>
      <c r="Q989" s="5">
        <f t="shared" si="110"/>
        <v>7103</v>
      </c>
      <c r="R989" s="5">
        <f t="shared" si="111"/>
        <v>1906</v>
      </c>
      <c r="S989" s="6">
        <f t="shared" si="112"/>
        <v>0.21156621156621155</v>
      </c>
    </row>
    <row r="990" spans="1:19" ht="15" customHeight="1" x14ac:dyDescent="0.2">
      <c r="A990" s="227" t="s">
        <v>426</v>
      </c>
      <c r="B990" s="37" t="s">
        <v>158</v>
      </c>
      <c r="C990" s="47" t="s">
        <v>307</v>
      </c>
      <c r="D990" s="189"/>
      <c r="E990" s="189"/>
      <c r="F990" s="189"/>
      <c r="G990" s="189"/>
      <c r="H990" s="42" t="str">
        <f t="shared" si="113"/>
        <v/>
      </c>
      <c r="I990" s="244">
        <v>5700</v>
      </c>
      <c r="J990" s="189">
        <v>4175</v>
      </c>
      <c r="K990" s="189">
        <v>1835</v>
      </c>
      <c r="L990" s="3">
        <f t="shared" si="107"/>
        <v>0.43952095808383235</v>
      </c>
      <c r="M990" s="259"/>
      <c r="N990" s="189">
        <v>1525</v>
      </c>
      <c r="O990" s="51">
        <f t="shared" si="108"/>
        <v>0.26754385964912281</v>
      </c>
      <c r="P990" s="4">
        <f t="shared" si="109"/>
        <v>5700</v>
      </c>
      <c r="Q990" s="5">
        <f t="shared" si="110"/>
        <v>4175</v>
      </c>
      <c r="R990" s="5">
        <f t="shared" si="111"/>
        <v>1525</v>
      </c>
      <c r="S990" s="6">
        <f t="shared" si="112"/>
        <v>0.26754385964912281</v>
      </c>
    </row>
    <row r="991" spans="1:19" ht="15" customHeight="1" x14ac:dyDescent="0.2">
      <c r="A991" s="227" t="s">
        <v>426</v>
      </c>
      <c r="B991" s="37" t="s">
        <v>159</v>
      </c>
      <c r="C991" s="47" t="s">
        <v>308</v>
      </c>
      <c r="D991" s="189"/>
      <c r="E991" s="189"/>
      <c r="F991" s="189"/>
      <c r="G991" s="189"/>
      <c r="H991" s="42" t="str">
        <f t="shared" si="113"/>
        <v/>
      </c>
      <c r="I991" s="244">
        <v>26</v>
      </c>
      <c r="J991" s="189">
        <v>26</v>
      </c>
      <c r="K991" s="189">
        <v>16</v>
      </c>
      <c r="L991" s="3">
        <f t="shared" si="107"/>
        <v>0.61538461538461542</v>
      </c>
      <c r="M991" s="259"/>
      <c r="N991" s="189"/>
      <c r="O991" s="51">
        <f t="shared" si="108"/>
        <v>0</v>
      </c>
      <c r="P991" s="4">
        <f t="shared" si="109"/>
        <v>26</v>
      </c>
      <c r="Q991" s="5">
        <f t="shared" si="110"/>
        <v>26</v>
      </c>
      <c r="R991" s="5" t="str">
        <f t="shared" si="111"/>
        <v/>
      </c>
      <c r="S991" s="6" t="str">
        <f t="shared" si="112"/>
        <v/>
      </c>
    </row>
    <row r="992" spans="1:19" ht="15" customHeight="1" x14ac:dyDescent="0.2">
      <c r="A992" s="227" t="s">
        <v>426</v>
      </c>
      <c r="B992" s="37" t="s">
        <v>160</v>
      </c>
      <c r="C992" s="47" t="s">
        <v>161</v>
      </c>
      <c r="D992" s="189"/>
      <c r="E992" s="189"/>
      <c r="F992" s="189"/>
      <c r="G992" s="189"/>
      <c r="H992" s="42" t="str">
        <f t="shared" si="113"/>
        <v/>
      </c>
      <c r="I992" s="244">
        <v>64</v>
      </c>
      <c r="J992" s="189">
        <v>61</v>
      </c>
      <c r="K992" s="189">
        <v>61</v>
      </c>
      <c r="L992" s="3">
        <f t="shared" si="107"/>
        <v>1</v>
      </c>
      <c r="M992" s="259"/>
      <c r="N992" s="189">
        <v>3</v>
      </c>
      <c r="O992" s="51">
        <f t="shared" si="108"/>
        <v>4.6875E-2</v>
      </c>
      <c r="P992" s="4">
        <f t="shared" si="109"/>
        <v>64</v>
      </c>
      <c r="Q992" s="5">
        <f t="shared" si="110"/>
        <v>61</v>
      </c>
      <c r="R992" s="5">
        <f t="shared" si="111"/>
        <v>3</v>
      </c>
      <c r="S992" s="6">
        <f t="shared" si="112"/>
        <v>4.6875E-2</v>
      </c>
    </row>
    <row r="993" spans="1:19" ht="15" customHeight="1" x14ac:dyDescent="0.2">
      <c r="A993" s="227" t="s">
        <v>426</v>
      </c>
      <c r="B993" s="37" t="s">
        <v>162</v>
      </c>
      <c r="C993" s="47" t="s">
        <v>163</v>
      </c>
      <c r="D993" s="189"/>
      <c r="E993" s="189"/>
      <c r="F993" s="189"/>
      <c r="G993" s="189"/>
      <c r="H993" s="42" t="str">
        <f t="shared" si="113"/>
        <v/>
      </c>
      <c r="I993" s="244">
        <v>23478</v>
      </c>
      <c r="J993" s="189">
        <v>20925</v>
      </c>
      <c r="K993" s="189">
        <v>16081</v>
      </c>
      <c r="L993" s="3">
        <f t="shared" si="107"/>
        <v>0.76850657108721621</v>
      </c>
      <c r="M993" s="259"/>
      <c r="N993" s="189">
        <v>2553</v>
      </c>
      <c r="O993" s="51">
        <f t="shared" si="108"/>
        <v>0.10874009711219014</v>
      </c>
      <c r="P993" s="4">
        <f t="shared" si="109"/>
        <v>23478</v>
      </c>
      <c r="Q993" s="5">
        <f t="shared" si="110"/>
        <v>20925</v>
      </c>
      <c r="R993" s="5">
        <f t="shared" si="111"/>
        <v>2553</v>
      </c>
      <c r="S993" s="6">
        <f t="shared" si="112"/>
        <v>0.10874009711219014</v>
      </c>
    </row>
    <row r="994" spans="1:19" ht="15" customHeight="1" x14ac:dyDescent="0.2">
      <c r="A994" s="227" t="s">
        <v>426</v>
      </c>
      <c r="B994" s="37" t="s">
        <v>164</v>
      </c>
      <c r="C994" s="47" t="s">
        <v>251</v>
      </c>
      <c r="D994" s="189"/>
      <c r="E994" s="189"/>
      <c r="F994" s="189"/>
      <c r="G994" s="189"/>
      <c r="H994" s="42" t="str">
        <f t="shared" si="113"/>
        <v/>
      </c>
      <c r="I994" s="244">
        <v>4</v>
      </c>
      <c r="J994" s="189">
        <v>4</v>
      </c>
      <c r="K994" s="189">
        <v>2</v>
      </c>
      <c r="L994" s="3">
        <f t="shared" si="107"/>
        <v>0.5</v>
      </c>
      <c r="M994" s="259"/>
      <c r="N994" s="189"/>
      <c r="O994" s="51">
        <f t="shared" si="108"/>
        <v>0</v>
      </c>
      <c r="P994" s="4">
        <f t="shared" si="109"/>
        <v>4</v>
      </c>
      <c r="Q994" s="5">
        <f t="shared" si="110"/>
        <v>4</v>
      </c>
      <c r="R994" s="5" t="str">
        <f t="shared" si="111"/>
        <v/>
      </c>
      <c r="S994" s="6" t="str">
        <f t="shared" si="112"/>
        <v/>
      </c>
    </row>
    <row r="995" spans="1:19" ht="15" customHeight="1" x14ac:dyDescent="0.2">
      <c r="A995" s="227" t="s">
        <v>426</v>
      </c>
      <c r="B995" s="37" t="s">
        <v>165</v>
      </c>
      <c r="C995" s="47" t="s">
        <v>252</v>
      </c>
      <c r="D995" s="189"/>
      <c r="E995" s="189"/>
      <c r="F995" s="189"/>
      <c r="G995" s="189"/>
      <c r="H995" s="42" t="str">
        <f t="shared" si="113"/>
        <v/>
      </c>
      <c r="I995" s="244">
        <v>1</v>
      </c>
      <c r="J995" s="189">
        <v>1</v>
      </c>
      <c r="K995" s="189">
        <v>1</v>
      </c>
      <c r="L995" s="3">
        <f t="shared" si="107"/>
        <v>1</v>
      </c>
      <c r="M995" s="259"/>
      <c r="N995" s="189"/>
      <c r="O995" s="51">
        <f t="shared" si="108"/>
        <v>0</v>
      </c>
      <c r="P995" s="4">
        <f t="shared" si="109"/>
        <v>1</v>
      </c>
      <c r="Q995" s="5">
        <f t="shared" si="110"/>
        <v>1</v>
      </c>
      <c r="R995" s="5" t="str">
        <f t="shared" si="111"/>
        <v/>
      </c>
      <c r="S995" s="6" t="str">
        <f t="shared" si="112"/>
        <v/>
      </c>
    </row>
    <row r="996" spans="1:19" ht="15" customHeight="1" x14ac:dyDescent="0.2">
      <c r="A996" s="227" t="s">
        <v>426</v>
      </c>
      <c r="B996" s="37" t="s">
        <v>166</v>
      </c>
      <c r="C996" s="47" t="s">
        <v>167</v>
      </c>
      <c r="D996" s="189"/>
      <c r="E996" s="189"/>
      <c r="F996" s="189"/>
      <c r="G996" s="189"/>
      <c r="H996" s="42" t="str">
        <f t="shared" si="113"/>
        <v/>
      </c>
      <c r="I996" s="244">
        <v>6183</v>
      </c>
      <c r="J996" s="189">
        <v>5705</v>
      </c>
      <c r="K996" s="189">
        <v>4187</v>
      </c>
      <c r="L996" s="3">
        <f t="shared" si="107"/>
        <v>0.7339176161262051</v>
      </c>
      <c r="M996" s="259">
        <v>8</v>
      </c>
      <c r="N996" s="189">
        <v>470</v>
      </c>
      <c r="O996" s="51">
        <f t="shared" si="108"/>
        <v>7.6014879508329289E-2</v>
      </c>
      <c r="P996" s="4">
        <f t="shared" si="109"/>
        <v>6183</v>
      </c>
      <c r="Q996" s="5">
        <f t="shared" si="110"/>
        <v>5713</v>
      </c>
      <c r="R996" s="5">
        <f t="shared" si="111"/>
        <v>470</v>
      </c>
      <c r="S996" s="6">
        <f t="shared" si="112"/>
        <v>7.6014879508329289E-2</v>
      </c>
    </row>
    <row r="997" spans="1:19" ht="15" customHeight="1" x14ac:dyDescent="0.2">
      <c r="A997" s="227" t="s">
        <v>426</v>
      </c>
      <c r="B997" s="37" t="s">
        <v>168</v>
      </c>
      <c r="C997" s="47" t="s">
        <v>169</v>
      </c>
      <c r="D997" s="189"/>
      <c r="E997" s="189"/>
      <c r="F997" s="189"/>
      <c r="G997" s="189"/>
      <c r="H997" s="42" t="str">
        <f t="shared" si="113"/>
        <v/>
      </c>
      <c r="I997" s="244">
        <v>413</v>
      </c>
      <c r="J997" s="189">
        <v>350</v>
      </c>
      <c r="K997" s="189">
        <v>126</v>
      </c>
      <c r="L997" s="3">
        <f t="shared" si="107"/>
        <v>0.36</v>
      </c>
      <c r="M997" s="259"/>
      <c r="N997" s="189">
        <v>63</v>
      </c>
      <c r="O997" s="51">
        <f t="shared" si="108"/>
        <v>0.15254237288135594</v>
      </c>
      <c r="P997" s="4">
        <f t="shared" si="109"/>
        <v>413</v>
      </c>
      <c r="Q997" s="5">
        <f t="shared" si="110"/>
        <v>350</v>
      </c>
      <c r="R997" s="5">
        <f t="shared" si="111"/>
        <v>63</v>
      </c>
      <c r="S997" s="6">
        <f t="shared" si="112"/>
        <v>0.15254237288135594</v>
      </c>
    </row>
    <row r="998" spans="1:19" ht="26.25" customHeight="1" x14ac:dyDescent="0.2">
      <c r="A998" s="227" t="s">
        <v>426</v>
      </c>
      <c r="B998" s="37" t="s">
        <v>170</v>
      </c>
      <c r="C998" s="47" t="s">
        <v>172</v>
      </c>
      <c r="D998" s="189"/>
      <c r="E998" s="189"/>
      <c r="F998" s="189"/>
      <c r="G998" s="189"/>
      <c r="H998" s="42" t="str">
        <f t="shared" si="113"/>
        <v/>
      </c>
      <c r="I998" s="244">
        <v>463224</v>
      </c>
      <c r="J998" s="189">
        <v>454474</v>
      </c>
      <c r="K998" s="189">
        <v>444270</v>
      </c>
      <c r="L998" s="3">
        <f t="shared" si="107"/>
        <v>0.97754767049380165</v>
      </c>
      <c r="M998" s="259">
        <v>30</v>
      </c>
      <c r="N998" s="189">
        <v>8720</v>
      </c>
      <c r="O998" s="51">
        <f t="shared" si="108"/>
        <v>1.882458594546051E-2</v>
      </c>
      <c r="P998" s="4">
        <f t="shared" si="109"/>
        <v>463224</v>
      </c>
      <c r="Q998" s="5">
        <f t="shared" si="110"/>
        <v>454504</v>
      </c>
      <c r="R998" s="5">
        <f t="shared" si="111"/>
        <v>8720</v>
      </c>
      <c r="S998" s="6">
        <f t="shared" si="112"/>
        <v>1.882458594546051E-2</v>
      </c>
    </row>
    <row r="999" spans="1:19" ht="26.25" customHeight="1" x14ac:dyDescent="0.2">
      <c r="A999" s="227" t="s">
        <v>426</v>
      </c>
      <c r="B999" s="37" t="s">
        <v>170</v>
      </c>
      <c r="C999" s="47" t="s">
        <v>171</v>
      </c>
      <c r="D999" s="189"/>
      <c r="E999" s="189"/>
      <c r="F999" s="189"/>
      <c r="G999" s="189"/>
      <c r="H999" s="42" t="str">
        <f t="shared" si="113"/>
        <v/>
      </c>
      <c r="I999" s="244">
        <v>36141</v>
      </c>
      <c r="J999" s="189">
        <v>35702</v>
      </c>
      <c r="K999" s="189">
        <v>34340</v>
      </c>
      <c r="L999" s="3">
        <f t="shared" si="107"/>
        <v>0.96185087670158531</v>
      </c>
      <c r="M999" s="259">
        <v>79</v>
      </c>
      <c r="N999" s="189">
        <v>360</v>
      </c>
      <c r="O999" s="51">
        <f t="shared" si="108"/>
        <v>9.9609861376276244E-3</v>
      </c>
      <c r="P999" s="4">
        <f t="shared" si="109"/>
        <v>36141</v>
      </c>
      <c r="Q999" s="5">
        <f t="shared" si="110"/>
        <v>35781</v>
      </c>
      <c r="R999" s="5">
        <f t="shared" si="111"/>
        <v>360</v>
      </c>
      <c r="S999" s="6">
        <f t="shared" si="112"/>
        <v>9.9609861376276244E-3</v>
      </c>
    </row>
    <row r="1000" spans="1:19" ht="15" customHeight="1" x14ac:dyDescent="0.2">
      <c r="A1000" s="227" t="s">
        <v>426</v>
      </c>
      <c r="B1000" s="37" t="s">
        <v>434</v>
      </c>
      <c r="C1000" s="47" t="s">
        <v>434</v>
      </c>
      <c r="D1000" s="189"/>
      <c r="E1000" s="189"/>
      <c r="F1000" s="189"/>
      <c r="G1000" s="189"/>
      <c r="H1000" s="42" t="str">
        <f t="shared" si="113"/>
        <v/>
      </c>
      <c r="I1000" s="244">
        <v>437</v>
      </c>
      <c r="J1000" s="189">
        <v>435</v>
      </c>
      <c r="K1000" s="189">
        <v>425</v>
      </c>
      <c r="L1000" s="3">
        <f t="shared" si="107"/>
        <v>0.97701149425287359</v>
      </c>
      <c r="M1000" s="259"/>
      <c r="N1000" s="189">
        <v>2</v>
      </c>
      <c r="O1000" s="51">
        <f t="shared" si="108"/>
        <v>4.5766590389016018E-3</v>
      </c>
      <c r="P1000" s="4">
        <f t="shared" si="109"/>
        <v>437</v>
      </c>
      <c r="Q1000" s="5">
        <f t="shared" si="110"/>
        <v>435</v>
      </c>
      <c r="R1000" s="5">
        <f t="shared" si="111"/>
        <v>2</v>
      </c>
      <c r="S1000" s="6">
        <f t="shared" si="112"/>
        <v>4.5766590389016018E-3</v>
      </c>
    </row>
    <row r="1001" spans="1:19" ht="15" customHeight="1" x14ac:dyDescent="0.2">
      <c r="A1001" s="227" t="s">
        <v>426</v>
      </c>
      <c r="B1001" s="37" t="s">
        <v>176</v>
      </c>
      <c r="C1001" s="47" t="s">
        <v>358</v>
      </c>
      <c r="D1001" s="189"/>
      <c r="E1001" s="189"/>
      <c r="F1001" s="189"/>
      <c r="G1001" s="189"/>
      <c r="H1001" s="42" t="str">
        <f t="shared" si="113"/>
        <v/>
      </c>
      <c r="I1001" s="244">
        <v>12213</v>
      </c>
      <c r="J1001" s="189">
        <v>11291</v>
      </c>
      <c r="K1001" s="189">
        <v>11011</v>
      </c>
      <c r="L1001" s="3">
        <f t="shared" si="107"/>
        <v>0.97520148791072536</v>
      </c>
      <c r="M1001" s="259"/>
      <c r="N1001" s="189">
        <v>922</v>
      </c>
      <c r="O1001" s="51">
        <f t="shared" si="108"/>
        <v>7.5493326782936215E-2</v>
      </c>
      <c r="P1001" s="4">
        <f t="shared" si="109"/>
        <v>12213</v>
      </c>
      <c r="Q1001" s="5">
        <f t="shared" si="110"/>
        <v>11291</v>
      </c>
      <c r="R1001" s="5">
        <f t="shared" si="111"/>
        <v>922</v>
      </c>
      <c r="S1001" s="6">
        <f t="shared" si="112"/>
        <v>7.5493326782936215E-2</v>
      </c>
    </row>
    <row r="1002" spans="1:19" ht="15" customHeight="1" x14ac:dyDescent="0.2">
      <c r="A1002" s="227" t="s">
        <v>426</v>
      </c>
      <c r="B1002" s="37" t="s">
        <v>176</v>
      </c>
      <c r="C1002" s="47" t="s">
        <v>177</v>
      </c>
      <c r="D1002" s="34"/>
      <c r="E1002" s="34"/>
      <c r="F1002" s="34"/>
      <c r="G1002" s="34"/>
      <c r="H1002" s="42" t="str">
        <f t="shared" si="113"/>
        <v/>
      </c>
      <c r="I1002" s="33">
        <v>22800</v>
      </c>
      <c r="J1002" s="34">
        <v>20903</v>
      </c>
      <c r="K1002" s="34">
        <v>18641</v>
      </c>
      <c r="L1002" s="3">
        <f t="shared" si="107"/>
        <v>0.89178586805721671</v>
      </c>
      <c r="M1002" s="34">
        <v>26</v>
      </c>
      <c r="N1002" s="34">
        <v>1871</v>
      </c>
      <c r="O1002" s="51">
        <f t="shared" si="108"/>
        <v>8.2061403508771932E-2</v>
      </c>
      <c r="P1002" s="4">
        <f t="shared" si="109"/>
        <v>22800</v>
      </c>
      <c r="Q1002" s="5">
        <f t="shared" si="110"/>
        <v>20929</v>
      </c>
      <c r="R1002" s="5">
        <f t="shared" si="111"/>
        <v>1871</v>
      </c>
      <c r="S1002" s="6">
        <f t="shared" si="112"/>
        <v>8.2061403508771932E-2</v>
      </c>
    </row>
    <row r="1003" spans="1:19" ht="15" customHeight="1" x14ac:dyDescent="0.2">
      <c r="A1003" s="227" t="s">
        <v>426</v>
      </c>
      <c r="B1003" s="37" t="s">
        <v>178</v>
      </c>
      <c r="C1003" s="47" t="s">
        <v>179</v>
      </c>
      <c r="D1003" s="34"/>
      <c r="E1003" s="34"/>
      <c r="F1003" s="34"/>
      <c r="G1003" s="34"/>
      <c r="H1003" s="42" t="str">
        <f t="shared" si="113"/>
        <v/>
      </c>
      <c r="I1003" s="33">
        <v>5757</v>
      </c>
      <c r="J1003" s="34">
        <v>3485</v>
      </c>
      <c r="K1003" s="34">
        <v>1912</v>
      </c>
      <c r="L1003" s="3">
        <f t="shared" si="107"/>
        <v>0.54863701578192248</v>
      </c>
      <c r="M1003" s="34">
        <v>5</v>
      </c>
      <c r="N1003" s="34">
        <v>2267</v>
      </c>
      <c r="O1003" s="51">
        <f t="shared" si="108"/>
        <v>0.39378148341149904</v>
      </c>
      <c r="P1003" s="4">
        <f t="shared" si="109"/>
        <v>5757</v>
      </c>
      <c r="Q1003" s="5">
        <f t="shared" si="110"/>
        <v>3490</v>
      </c>
      <c r="R1003" s="5">
        <f t="shared" si="111"/>
        <v>2267</v>
      </c>
      <c r="S1003" s="6">
        <f t="shared" si="112"/>
        <v>0.39378148341149904</v>
      </c>
    </row>
    <row r="1004" spans="1:19" ht="15" customHeight="1" x14ac:dyDescent="0.2">
      <c r="A1004" s="227" t="s">
        <v>426</v>
      </c>
      <c r="B1004" s="37" t="s">
        <v>180</v>
      </c>
      <c r="C1004" s="47" t="s">
        <v>537</v>
      </c>
      <c r="D1004" s="34"/>
      <c r="E1004" s="34"/>
      <c r="F1004" s="34"/>
      <c r="G1004" s="34"/>
      <c r="H1004" s="42" t="str">
        <f t="shared" si="113"/>
        <v/>
      </c>
      <c r="I1004" s="33">
        <v>419</v>
      </c>
      <c r="J1004" s="34">
        <v>409</v>
      </c>
      <c r="K1004" s="34">
        <v>353</v>
      </c>
      <c r="L1004" s="3">
        <f t="shared" si="107"/>
        <v>0.86308068459657705</v>
      </c>
      <c r="M1004" s="34">
        <v>1</v>
      </c>
      <c r="N1004" s="34">
        <v>9</v>
      </c>
      <c r="O1004" s="51">
        <f t="shared" si="108"/>
        <v>2.1479713603818614E-2</v>
      </c>
      <c r="P1004" s="4">
        <f t="shared" si="109"/>
        <v>419</v>
      </c>
      <c r="Q1004" s="5">
        <f t="shared" si="110"/>
        <v>410</v>
      </c>
      <c r="R1004" s="5">
        <f t="shared" si="111"/>
        <v>9</v>
      </c>
      <c r="S1004" s="6">
        <f t="shared" si="112"/>
        <v>2.1479713603818614E-2</v>
      </c>
    </row>
    <row r="1005" spans="1:19" ht="15" customHeight="1" x14ac:dyDescent="0.2">
      <c r="A1005" s="227" t="s">
        <v>426</v>
      </c>
      <c r="B1005" s="37" t="s">
        <v>182</v>
      </c>
      <c r="C1005" s="47" t="s">
        <v>182</v>
      </c>
      <c r="D1005" s="34"/>
      <c r="E1005" s="34"/>
      <c r="F1005" s="34"/>
      <c r="G1005" s="34"/>
      <c r="H1005" s="42" t="str">
        <f t="shared" si="113"/>
        <v/>
      </c>
      <c r="I1005" s="33">
        <v>3559</v>
      </c>
      <c r="J1005" s="34">
        <v>3464</v>
      </c>
      <c r="K1005" s="34">
        <v>2919</v>
      </c>
      <c r="L1005" s="3">
        <f t="shared" si="107"/>
        <v>0.8426674364896074</v>
      </c>
      <c r="M1005" s="34"/>
      <c r="N1005" s="34">
        <v>95</v>
      </c>
      <c r="O1005" s="51">
        <f t="shared" si="108"/>
        <v>2.6692891261590336E-2</v>
      </c>
      <c r="P1005" s="4">
        <f t="shared" si="109"/>
        <v>3559</v>
      </c>
      <c r="Q1005" s="5">
        <f t="shared" si="110"/>
        <v>3464</v>
      </c>
      <c r="R1005" s="5">
        <f t="shared" si="111"/>
        <v>95</v>
      </c>
      <c r="S1005" s="6">
        <f t="shared" si="112"/>
        <v>2.6692891261590336E-2</v>
      </c>
    </row>
    <row r="1006" spans="1:19" ht="15" customHeight="1" x14ac:dyDescent="0.2">
      <c r="A1006" s="227" t="s">
        <v>426</v>
      </c>
      <c r="B1006" s="37" t="s">
        <v>184</v>
      </c>
      <c r="C1006" s="47" t="s">
        <v>185</v>
      </c>
      <c r="D1006" s="34"/>
      <c r="E1006" s="34"/>
      <c r="F1006" s="34"/>
      <c r="G1006" s="34"/>
      <c r="H1006" s="42" t="str">
        <f t="shared" si="113"/>
        <v/>
      </c>
      <c r="I1006" s="33">
        <v>13235</v>
      </c>
      <c r="J1006" s="34">
        <v>12707</v>
      </c>
      <c r="K1006" s="34">
        <v>12634</v>
      </c>
      <c r="L1006" s="3">
        <f t="shared" si="107"/>
        <v>0.99425513496497997</v>
      </c>
      <c r="M1006" s="34"/>
      <c r="N1006" s="34">
        <v>528</v>
      </c>
      <c r="O1006" s="51">
        <f t="shared" si="108"/>
        <v>3.98942198715527E-2</v>
      </c>
      <c r="P1006" s="4">
        <f t="shared" si="109"/>
        <v>13235</v>
      </c>
      <c r="Q1006" s="5">
        <f t="shared" si="110"/>
        <v>12707</v>
      </c>
      <c r="R1006" s="5">
        <f t="shared" si="111"/>
        <v>528</v>
      </c>
      <c r="S1006" s="6">
        <f t="shared" si="112"/>
        <v>3.98942198715527E-2</v>
      </c>
    </row>
    <row r="1007" spans="1:19" ht="26.25" customHeight="1" x14ac:dyDescent="0.2">
      <c r="A1007" s="227" t="s">
        <v>426</v>
      </c>
      <c r="B1007" s="37" t="s">
        <v>184</v>
      </c>
      <c r="C1007" s="47" t="s">
        <v>361</v>
      </c>
      <c r="D1007" s="34"/>
      <c r="E1007" s="34"/>
      <c r="F1007" s="34"/>
      <c r="G1007" s="34"/>
      <c r="H1007" s="42" t="str">
        <f t="shared" si="113"/>
        <v/>
      </c>
      <c r="I1007" s="33">
        <v>29453</v>
      </c>
      <c r="J1007" s="34">
        <v>28750</v>
      </c>
      <c r="K1007" s="34">
        <v>28693</v>
      </c>
      <c r="L1007" s="3">
        <f t="shared" si="107"/>
        <v>0.99801739130434786</v>
      </c>
      <c r="M1007" s="34"/>
      <c r="N1007" s="34">
        <v>703</v>
      </c>
      <c r="O1007" s="51">
        <f t="shared" si="108"/>
        <v>2.386853631209045E-2</v>
      </c>
      <c r="P1007" s="4">
        <f t="shared" si="109"/>
        <v>29453</v>
      </c>
      <c r="Q1007" s="5">
        <f t="shared" si="110"/>
        <v>28750</v>
      </c>
      <c r="R1007" s="5">
        <f t="shared" si="111"/>
        <v>703</v>
      </c>
      <c r="S1007" s="6">
        <f t="shared" si="112"/>
        <v>2.386853631209045E-2</v>
      </c>
    </row>
    <row r="1008" spans="1:19" ht="15" customHeight="1" x14ac:dyDescent="0.2">
      <c r="A1008" s="227" t="s">
        <v>426</v>
      </c>
      <c r="B1008" s="37" t="s">
        <v>184</v>
      </c>
      <c r="C1008" s="47" t="s">
        <v>186</v>
      </c>
      <c r="D1008" s="34"/>
      <c r="E1008" s="34"/>
      <c r="F1008" s="34"/>
      <c r="G1008" s="34"/>
      <c r="H1008" s="42" t="str">
        <f t="shared" si="113"/>
        <v/>
      </c>
      <c r="I1008" s="33">
        <v>1610</v>
      </c>
      <c r="J1008" s="34">
        <v>1573</v>
      </c>
      <c r="K1008" s="34">
        <v>1561</v>
      </c>
      <c r="L1008" s="3">
        <f t="shared" si="107"/>
        <v>0.99237126509853779</v>
      </c>
      <c r="M1008" s="34"/>
      <c r="N1008" s="34">
        <v>37</v>
      </c>
      <c r="O1008" s="51">
        <f t="shared" si="108"/>
        <v>2.2981366459627329E-2</v>
      </c>
      <c r="P1008" s="4">
        <f t="shared" si="109"/>
        <v>1610</v>
      </c>
      <c r="Q1008" s="5">
        <f t="shared" si="110"/>
        <v>1573</v>
      </c>
      <c r="R1008" s="5">
        <f t="shared" si="111"/>
        <v>37</v>
      </c>
      <c r="S1008" s="6">
        <f t="shared" si="112"/>
        <v>2.2981366459627329E-2</v>
      </c>
    </row>
    <row r="1009" spans="1:19" ht="15" customHeight="1" x14ac:dyDescent="0.2">
      <c r="A1009" s="227" t="s">
        <v>426</v>
      </c>
      <c r="B1009" s="37" t="s">
        <v>529</v>
      </c>
      <c r="C1009" s="47" t="s">
        <v>120</v>
      </c>
      <c r="D1009" s="34"/>
      <c r="E1009" s="34"/>
      <c r="F1009" s="34"/>
      <c r="G1009" s="34"/>
      <c r="H1009" s="42" t="str">
        <f t="shared" si="113"/>
        <v/>
      </c>
      <c r="I1009" s="33">
        <v>533</v>
      </c>
      <c r="J1009" s="34">
        <v>528</v>
      </c>
      <c r="K1009" s="34">
        <v>35</v>
      </c>
      <c r="L1009" s="3">
        <f t="shared" si="107"/>
        <v>6.6287878787878785E-2</v>
      </c>
      <c r="M1009" s="34"/>
      <c r="N1009" s="34">
        <v>5</v>
      </c>
      <c r="O1009" s="51">
        <f t="shared" si="108"/>
        <v>9.3808630393996256E-3</v>
      </c>
      <c r="P1009" s="4">
        <f t="shared" si="109"/>
        <v>533</v>
      </c>
      <c r="Q1009" s="5">
        <f t="shared" si="110"/>
        <v>528</v>
      </c>
      <c r="R1009" s="5">
        <f t="shared" si="111"/>
        <v>5</v>
      </c>
      <c r="S1009" s="6">
        <f t="shared" si="112"/>
        <v>9.3808630393996256E-3</v>
      </c>
    </row>
    <row r="1010" spans="1:19" ht="15" customHeight="1" x14ac:dyDescent="0.2">
      <c r="A1010" s="227" t="s">
        <v>426</v>
      </c>
      <c r="B1010" s="37" t="s">
        <v>187</v>
      </c>
      <c r="C1010" s="47" t="s">
        <v>188</v>
      </c>
      <c r="D1010" s="34"/>
      <c r="E1010" s="34"/>
      <c r="F1010" s="34"/>
      <c r="G1010" s="34"/>
      <c r="H1010" s="42" t="str">
        <f t="shared" si="113"/>
        <v/>
      </c>
      <c r="I1010" s="33">
        <v>22</v>
      </c>
      <c r="J1010" s="34">
        <v>20</v>
      </c>
      <c r="K1010" s="34">
        <v>14</v>
      </c>
      <c r="L1010" s="3">
        <f t="shared" si="107"/>
        <v>0.7</v>
      </c>
      <c r="M1010" s="34"/>
      <c r="N1010" s="34">
        <v>2</v>
      </c>
      <c r="O1010" s="51">
        <f t="shared" si="108"/>
        <v>9.0909090909090912E-2</v>
      </c>
      <c r="P1010" s="4">
        <f t="shared" si="109"/>
        <v>22</v>
      </c>
      <c r="Q1010" s="5">
        <f t="shared" si="110"/>
        <v>20</v>
      </c>
      <c r="R1010" s="5">
        <f t="shared" si="111"/>
        <v>2</v>
      </c>
      <c r="S1010" s="6">
        <f t="shared" si="112"/>
        <v>9.0909090909090912E-2</v>
      </c>
    </row>
    <row r="1011" spans="1:19" ht="15" customHeight="1" x14ac:dyDescent="0.2">
      <c r="A1011" s="227" t="s">
        <v>426</v>
      </c>
      <c r="B1011" s="37" t="s">
        <v>189</v>
      </c>
      <c r="C1011" s="47" t="s">
        <v>190</v>
      </c>
      <c r="D1011" s="34">
        <v>1</v>
      </c>
      <c r="E1011" s="34">
        <v>1</v>
      </c>
      <c r="F1011" s="34"/>
      <c r="G1011" s="34"/>
      <c r="H1011" s="42">
        <f t="shared" si="113"/>
        <v>0</v>
      </c>
      <c r="I1011" s="33">
        <v>5859</v>
      </c>
      <c r="J1011" s="34">
        <v>4476</v>
      </c>
      <c r="K1011" s="34">
        <v>1133</v>
      </c>
      <c r="L1011" s="3">
        <f t="shared" si="107"/>
        <v>0.25312779267202862</v>
      </c>
      <c r="M1011" s="34">
        <v>2</v>
      </c>
      <c r="N1011" s="34">
        <v>1381</v>
      </c>
      <c r="O1011" s="51">
        <f t="shared" si="108"/>
        <v>0.23570575183478409</v>
      </c>
      <c r="P1011" s="4">
        <f t="shared" si="109"/>
        <v>5860</v>
      </c>
      <c r="Q1011" s="5">
        <f t="shared" si="110"/>
        <v>4479</v>
      </c>
      <c r="R1011" s="5">
        <f t="shared" si="111"/>
        <v>1381</v>
      </c>
      <c r="S1011" s="6">
        <f t="shared" si="112"/>
        <v>0.23566552901023891</v>
      </c>
    </row>
    <row r="1012" spans="1:19" ht="15" customHeight="1" x14ac:dyDescent="0.2">
      <c r="A1012" s="227" t="s">
        <v>426</v>
      </c>
      <c r="B1012" s="37" t="s">
        <v>191</v>
      </c>
      <c r="C1012" s="47" t="s">
        <v>192</v>
      </c>
      <c r="D1012" s="34">
        <v>1</v>
      </c>
      <c r="E1012" s="34">
        <v>1</v>
      </c>
      <c r="F1012" s="34"/>
      <c r="G1012" s="34"/>
      <c r="H1012" s="42">
        <f t="shared" si="113"/>
        <v>0</v>
      </c>
      <c r="I1012" s="33">
        <v>1211</v>
      </c>
      <c r="J1012" s="34">
        <v>1037</v>
      </c>
      <c r="K1012" s="34">
        <v>234</v>
      </c>
      <c r="L1012" s="3">
        <f t="shared" si="107"/>
        <v>0.22565091610414659</v>
      </c>
      <c r="M1012" s="34">
        <v>41</v>
      </c>
      <c r="N1012" s="34">
        <v>133</v>
      </c>
      <c r="O1012" s="51">
        <f t="shared" si="108"/>
        <v>0.10982658959537572</v>
      </c>
      <c r="P1012" s="4">
        <f t="shared" si="109"/>
        <v>1212</v>
      </c>
      <c r="Q1012" s="5">
        <f t="shared" si="110"/>
        <v>1079</v>
      </c>
      <c r="R1012" s="5">
        <f t="shared" si="111"/>
        <v>133</v>
      </c>
      <c r="S1012" s="6">
        <f t="shared" si="112"/>
        <v>0.10973597359735973</v>
      </c>
    </row>
    <row r="1013" spans="1:19" ht="15" customHeight="1" x14ac:dyDescent="0.2">
      <c r="A1013" s="227" t="s">
        <v>426</v>
      </c>
      <c r="B1013" s="37" t="s">
        <v>195</v>
      </c>
      <c r="C1013" s="47" t="s">
        <v>196</v>
      </c>
      <c r="D1013" s="34"/>
      <c r="E1013" s="34"/>
      <c r="F1013" s="34"/>
      <c r="G1013" s="34"/>
      <c r="H1013" s="42" t="str">
        <f t="shared" si="113"/>
        <v/>
      </c>
      <c r="I1013" s="33">
        <v>27</v>
      </c>
      <c r="J1013" s="34">
        <v>25</v>
      </c>
      <c r="K1013" s="34">
        <v>25</v>
      </c>
      <c r="L1013" s="3">
        <f t="shared" si="107"/>
        <v>1</v>
      </c>
      <c r="M1013" s="34">
        <v>1</v>
      </c>
      <c r="N1013" s="34">
        <v>1</v>
      </c>
      <c r="O1013" s="51">
        <f t="shared" si="108"/>
        <v>3.7037037037037035E-2</v>
      </c>
      <c r="P1013" s="4">
        <f t="shared" si="109"/>
        <v>27</v>
      </c>
      <c r="Q1013" s="5">
        <f t="shared" si="110"/>
        <v>26</v>
      </c>
      <c r="R1013" s="5">
        <f t="shared" si="111"/>
        <v>1</v>
      </c>
      <c r="S1013" s="6">
        <f t="shared" si="112"/>
        <v>3.7037037037037035E-2</v>
      </c>
    </row>
    <row r="1014" spans="1:19" ht="15" customHeight="1" x14ac:dyDescent="0.2">
      <c r="A1014" s="227" t="s">
        <v>426</v>
      </c>
      <c r="B1014" s="37" t="s">
        <v>197</v>
      </c>
      <c r="C1014" s="47" t="s">
        <v>310</v>
      </c>
      <c r="D1014" s="34"/>
      <c r="E1014" s="34"/>
      <c r="F1014" s="34"/>
      <c r="G1014" s="34"/>
      <c r="H1014" s="42" t="str">
        <f t="shared" si="113"/>
        <v/>
      </c>
      <c r="I1014" s="33">
        <v>4</v>
      </c>
      <c r="J1014" s="34">
        <v>4</v>
      </c>
      <c r="K1014" s="34">
        <v>3</v>
      </c>
      <c r="L1014" s="3">
        <f t="shared" si="107"/>
        <v>0.75</v>
      </c>
      <c r="M1014" s="34"/>
      <c r="N1014" s="34"/>
      <c r="O1014" s="51">
        <f t="shared" si="108"/>
        <v>0</v>
      </c>
      <c r="P1014" s="4">
        <f t="shared" si="109"/>
        <v>4</v>
      </c>
      <c r="Q1014" s="5">
        <f t="shared" si="110"/>
        <v>4</v>
      </c>
      <c r="R1014" s="5" t="str">
        <f t="shared" si="111"/>
        <v/>
      </c>
      <c r="S1014" s="6" t="str">
        <f t="shared" si="112"/>
        <v/>
      </c>
    </row>
    <row r="1015" spans="1:19" ht="15" customHeight="1" x14ac:dyDescent="0.2">
      <c r="A1015" s="227" t="s">
        <v>426</v>
      </c>
      <c r="B1015" s="37" t="s">
        <v>197</v>
      </c>
      <c r="C1015" s="47" t="s">
        <v>435</v>
      </c>
      <c r="D1015" s="34"/>
      <c r="E1015" s="34"/>
      <c r="F1015" s="34"/>
      <c r="G1015" s="34"/>
      <c r="H1015" s="42" t="str">
        <f t="shared" si="113"/>
        <v/>
      </c>
      <c r="I1015" s="33">
        <v>3</v>
      </c>
      <c r="J1015" s="34">
        <v>3</v>
      </c>
      <c r="K1015" s="34">
        <v>3</v>
      </c>
      <c r="L1015" s="3">
        <f t="shared" si="107"/>
        <v>1</v>
      </c>
      <c r="M1015" s="34"/>
      <c r="N1015" s="34"/>
      <c r="O1015" s="51">
        <f t="shared" si="108"/>
        <v>0</v>
      </c>
      <c r="P1015" s="4">
        <f t="shared" si="109"/>
        <v>3</v>
      </c>
      <c r="Q1015" s="5">
        <f t="shared" si="110"/>
        <v>3</v>
      </c>
      <c r="R1015" s="5" t="str">
        <f t="shared" si="111"/>
        <v/>
      </c>
      <c r="S1015" s="6" t="str">
        <f t="shared" si="112"/>
        <v/>
      </c>
    </row>
    <row r="1016" spans="1:19" ht="15" customHeight="1" x14ac:dyDescent="0.2">
      <c r="A1016" s="227" t="s">
        <v>426</v>
      </c>
      <c r="B1016" s="37" t="s">
        <v>532</v>
      </c>
      <c r="C1016" s="47" t="s">
        <v>198</v>
      </c>
      <c r="D1016" s="34"/>
      <c r="E1016" s="34"/>
      <c r="F1016" s="34"/>
      <c r="G1016" s="34"/>
      <c r="H1016" s="42" t="str">
        <f t="shared" si="113"/>
        <v/>
      </c>
      <c r="I1016" s="33">
        <v>200</v>
      </c>
      <c r="J1016" s="34">
        <v>197</v>
      </c>
      <c r="K1016" s="34">
        <v>186</v>
      </c>
      <c r="L1016" s="3">
        <f t="shared" si="107"/>
        <v>0.9441624365482234</v>
      </c>
      <c r="M1016" s="34"/>
      <c r="N1016" s="34">
        <v>3</v>
      </c>
      <c r="O1016" s="51">
        <f t="shared" si="108"/>
        <v>1.4999999999999999E-2</v>
      </c>
      <c r="P1016" s="4">
        <f t="shared" si="109"/>
        <v>200</v>
      </c>
      <c r="Q1016" s="5">
        <f t="shared" si="110"/>
        <v>197</v>
      </c>
      <c r="R1016" s="5">
        <f t="shared" si="111"/>
        <v>3</v>
      </c>
      <c r="S1016" s="6">
        <f t="shared" si="112"/>
        <v>1.4999999999999999E-2</v>
      </c>
    </row>
    <row r="1017" spans="1:19" ht="26.25" customHeight="1" x14ac:dyDescent="0.2">
      <c r="A1017" s="227" t="s">
        <v>426</v>
      </c>
      <c r="B1017" s="37" t="s">
        <v>518</v>
      </c>
      <c r="C1017" s="47" t="s">
        <v>199</v>
      </c>
      <c r="D1017" s="34"/>
      <c r="E1017" s="34"/>
      <c r="F1017" s="34"/>
      <c r="G1017" s="34"/>
      <c r="H1017" s="42" t="str">
        <f t="shared" si="113"/>
        <v/>
      </c>
      <c r="I1017" s="33">
        <v>1901</v>
      </c>
      <c r="J1017" s="34">
        <v>1420</v>
      </c>
      <c r="K1017" s="34">
        <v>196</v>
      </c>
      <c r="L1017" s="3">
        <f t="shared" si="107"/>
        <v>0.13802816901408452</v>
      </c>
      <c r="M1017" s="34"/>
      <c r="N1017" s="34">
        <v>481</v>
      </c>
      <c r="O1017" s="51">
        <f t="shared" si="108"/>
        <v>0.25302472382956337</v>
      </c>
      <c r="P1017" s="4">
        <f t="shared" si="109"/>
        <v>1901</v>
      </c>
      <c r="Q1017" s="5">
        <f t="shared" si="110"/>
        <v>1420</v>
      </c>
      <c r="R1017" s="5">
        <f t="shared" si="111"/>
        <v>481</v>
      </c>
      <c r="S1017" s="6">
        <f t="shared" si="112"/>
        <v>0.25302472382956337</v>
      </c>
    </row>
    <row r="1018" spans="1:19" ht="15" customHeight="1" x14ac:dyDescent="0.2">
      <c r="A1018" s="227" t="s">
        <v>426</v>
      </c>
      <c r="B1018" s="37" t="s">
        <v>200</v>
      </c>
      <c r="C1018" s="47" t="s">
        <v>201</v>
      </c>
      <c r="D1018" s="34"/>
      <c r="E1018" s="34"/>
      <c r="F1018" s="34"/>
      <c r="G1018" s="34"/>
      <c r="H1018" s="42" t="str">
        <f t="shared" si="113"/>
        <v/>
      </c>
      <c r="I1018" s="33">
        <v>37391</v>
      </c>
      <c r="J1018" s="34">
        <v>36571</v>
      </c>
      <c r="K1018" s="34">
        <v>8124</v>
      </c>
      <c r="L1018" s="3">
        <f t="shared" si="107"/>
        <v>0.22214322824095595</v>
      </c>
      <c r="M1018" s="34">
        <v>4</v>
      </c>
      <c r="N1018" s="34">
        <v>816</v>
      </c>
      <c r="O1018" s="51">
        <f t="shared" si="108"/>
        <v>2.182343344655131E-2</v>
      </c>
      <c r="P1018" s="4">
        <f t="shared" si="109"/>
        <v>37391</v>
      </c>
      <c r="Q1018" s="5">
        <f t="shared" si="110"/>
        <v>36575</v>
      </c>
      <c r="R1018" s="5">
        <f t="shared" si="111"/>
        <v>816</v>
      </c>
      <c r="S1018" s="6">
        <f t="shared" si="112"/>
        <v>2.182343344655131E-2</v>
      </c>
    </row>
    <row r="1019" spans="1:19" ht="15" customHeight="1" x14ac:dyDescent="0.2">
      <c r="A1019" s="227" t="s">
        <v>426</v>
      </c>
      <c r="B1019" s="37" t="s">
        <v>204</v>
      </c>
      <c r="C1019" s="47" t="s">
        <v>205</v>
      </c>
      <c r="D1019" s="34"/>
      <c r="E1019" s="34"/>
      <c r="F1019" s="34"/>
      <c r="G1019" s="34"/>
      <c r="H1019" s="42" t="str">
        <f t="shared" si="113"/>
        <v/>
      </c>
      <c r="I1019" s="33">
        <v>12415</v>
      </c>
      <c r="J1019" s="34">
        <v>9868</v>
      </c>
      <c r="K1019" s="34">
        <v>6784</v>
      </c>
      <c r="L1019" s="3">
        <f t="shared" si="107"/>
        <v>0.68747466558573167</v>
      </c>
      <c r="M1019" s="34">
        <v>28</v>
      </c>
      <c r="N1019" s="34">
        <v>2519</v>
      </c>
      <c r="O1019" s="51">
        <f t="shared" si="108"/>
        <v>0.20289971808296417</v>
      </c>
      <c r="P1019" s="4">
        <f t="shared" si="109"/>
        <v>12415</v>
      </c>
      <c r="Q1019" s="5">
        <f t="shared" si="110"/>
        <v>9896</v>
      </c>
      <c r="R1019" s="5">
        <f t="shared" si="111"/>
        <v>2519</v>
      </c>
      <c r="S1019" s="6">
        <f t="shared" si="112"/>
        <v>0.20289971808296417</v>
      </c>
    </row>
    <row r="1020" spans="1:19" ht="15" customHeight="1" x14ac:dyDescent="0.2">
      <c r="A1020" s="227" t="s">
        <v>426</v>
      </c>
      <c r="B1020" s="37" t="s">
        <v>206</v>
      </c>
      <c r="C1020" s="47" t="s">
        <v>207</v>
      </c>
      <c r="D1020" s="34"/>
      <c r="E1020" s="34"/>
      <c r="F1020" s="34"/>
      <c r="G1020" s="34"/>
      <c r="H1020" s="42" t="str">
        <f t="shared" si="113"/>
        <v/>
      </c>
      <c r="I1020" s="33">
        <v>11358</v>
      </c>
      <c r="J1020" s="34">
        <v>10354</v>
      </c>
      <c r="K1020" s="34">
        <v>10195</v>
      </c>
      <c r="L1020" s="3">
        <f t="shared" si="107"/>
        <v>0.98464361599381878</v>
      </c>
      <c r="M1020" s="34">
        <v>3</v>
      </c>
      <c r="N1020" s="34">
        <v>1001</v>
      </c>
      <c r="O1020" s="51">
        <f t="shared" si="108"/>
        <v>8.8131713329811581E-2</v>
      </c>
      <c r="P1020" s="4">
        <f t="shared" si="109"/>
        <v>11358</v>
      </c>
      <c r="Q1020" s="5">
        <f t="shared" si="110"/>
        <v>10357</v>
      </c>
      <c r="R1020" s="5">
        <f t="shared" si="111"/>
        <v>1001</v>
      </c>
      <c r="S1020" s="6">
        <f t="shared" si="112"/>
        <v>8.8131713329811581E-2</v>
      </c>
    </row>
    <row r="1021" spans="1:19" ht="15" customHeight="1" x14ac:dyDescent="0.2">
      <c r="A1021" s="227" t="s">
        <v>426</v>
      </c>
      <c r="B1021" s="37" t="s">
        <v>206</v>
      </c>
      <c r="C1021" s="47" t="s">
        <v>208</v>
      </c>
      <c r="D1021" s="34"/>
      <c r="E1021" s="34"/>
      <c r="F1021" s="34"/>
      <c r="G1021" s="34"/>
      <c r="H1021" s="42" t="str">
        <f t="shared" si="113"/>
        <v/>
      </c>
      <c r="I1021" s="33">
        <v>85165</v>
      </c>
      <c r="J1021" s="34">
        <v>80474</v>
      </c>
      <c r="K1021" s="34">
        <v>64779</v>
      </c>
      <c r="L1021" s="3">
        <f t="shared" si="107"/>
        <v>0.80496806421949951</v>
      </c>
      <c r="M1021" s="34">
        <v>91</v>
      </c>
      <c r="N1021" s="34">
        <v>4600</v>
      </c>
      <c r="O1021" s="51">
        <f t="shared" si="108"/>
        <v>5.4012798684905772E-2</v>
      </c>
      <c r="P1021" s="4">
        <f t="shared" si="109"/>
        <v>85165</v>
      </c>
      <c r="Q1021" s="5">
        <f t="shared" si="110"/>
        <v>80565</v>
      </c>
      <c r="R1021" s="5">
        <f t="shared" si="111"/>
        <v>4600</v>
      </c>
      <c r="S1021" s="6">
        <f t="shared" si="112"/>
        <v>5.4012798684905772E-2</v>
      </c>
    </row>
    <row r="1022" spans="1:19" ht="15" customHeight="1" x14ac:dyDescent="0.2">
      <c r="A1022" s="227" t="s">
        <v>426</v>
      </c>
      <c r="B1022" s="37" t="s">
        <v>206</v>
      </c>
      <c r="C1022" s="47" t="s">
        <v>406</v>
      </c>
      <c r="D1022" s="34"/>
      <c r="E1022" s="34"/>
      <c r="F1022" s="34"/>
      <c r="G1022" s="34"/>
      <c r="H1022" s="42" t="str">
        <f t="shared" si="113"/>
        <v/>
      </c>
      <c r="I1022" s="33">
        <v>17101</v>
      </c>
      <c r="J1022" s="34">
        <v>16409</v>
      </c>
      <c r="K1022" s="34">
        <v>9841</v>
      </c>
      <c r="L1022" s="3">
        <f t="shared" si="107"/>
        <v>0.59973185447010791</v>
      </c>
      <c r="M1022" s="34"/>
      <c r="N1022" s="34">
        <v>692</v>
      </c>
      <c r="O1022" s="51">
        <f t="shared" si="108"/>
        <v>4.0465469855564005E-2</v>
      </c>
      <c r="P1022" s="4">
        <f t="shared" si="109"/>
        <v>17101</v>
      </c>
      <c r="Q1022" s="5">
        <f t="shared" si="110"/>
        <v>16409</v>
      </c>
      <c r="R1022" s="5">
        <f t="shared" si="111"/>
        <v>692</v>
      </c>
      <c r="S1022" s="6">
        <f t="shared" si="112"/>
        <v>4.0465469855564005E-2</v>
      </c>
    </row>
    <row r="1023" spans="1:19" ht="15" customHeight="1" x14ac:dyDescent="0.2">
      <c r="A1023" s="227" t="s">
        <v>426</v>
      </c>
      <c r="B1023" s="37" t="s">
        <v>366</v>
      </c>
      <c r="C1023" s="47" t="s">
        <v>367</v>
      </c>
      <c r="D1023" s="34"/>
      <c r="E1023" s="34"/>
      <c r="F1023" s="34"/>
      <c r="G1023" s="34"/>
      <c r="H1023" s="42" t="str">
        <f t="shared" si="113"/>
        <v/>
      </c>
      <c r="I1023" s="33">
        <v>1089</v>
      </c>
      <c r="J1023" s="34">
        <v>1083</v>
      </c>
      <c r="K1023" s="34">
        <v>568</v>
      </c>
      <c r="L1023" s="3">
        <f t="shared" si="107"/>
        <v>0.52446906740535548</v>
      </c>
      <c r="M1023" s="34"/>
      <c r="N1023" s="34">
        <v>6</v>
      </c>
      <c r="O1023" s="51">
        <f t="shared" si="108"/>
        <v>5.5096418732782371E-3</v>
      </c>
      <c r="P1023" s="4">
        <f t="shared" si="109"/>
        <v>1089</v>
      </c>
      <c r="Q1023" s="5">
        <f t="shared" si="110"/>
        <v>1083</v>
      </c>
      <c r="R1023" s="5">
        <f t="shared" si="111"/>
        <v>6</v>
      </c>
      <c r="S1023" s="6">
        <f t="shared" si="112"/>
        <v>5.5096418732782371E-3</v>
      </c>
    </row>
    <row r="1024" spans="1:19" ht="15" customHeight="1" x14ac:dyDescent="0.2">
      <c r="A1024" s="227" t="s">
        <v>426</v>
      </c>
      <c r="B1024" s="37" t="s">
        <v>209</v>
      </c>
      <c r="C1024" s="47" t="s">
        <v>210</v>
      </c>
      <c r="D1024" s="34"/>
      <c r="E1024" s="34"/>
      <c r="F1024" s="34"/>
      <c r="G1024" s="34"/>
      <c r="H1024" s="42" t="str">
        <f t="shared" si="113"/>
        <v/>
      </c>
      <c r="I1024" s="33">
        <v>2545</v>
      </c>
      <c r="J1024" s="34">
        <v>2032</v>
      </c>
      <c r="K1024" s="34">
        <v>1491</v>
      </c>
      <c r="L1024" s="3">
        <f t="shared" si="107"/>
        <v>0.73375984251968507</v>
      </c>
      <c r="M1024" s="34">
        <v>3</v>
      </c>
      <c r="N1024" s="34">
        <v>510</v>
      </c>
      <c r="O1024" s="51">
        <f t="shared" si="108"/>
        <v>0.20039292730844793</v>
      </c>
      <c r="P1024" s="4">
        <f t="shared" si="109"/>
        <v>2545</v>
      </c>
      <c r="Q1024" s="5">
        <f t="shared" si="110"/>
        <v>2035</v>
      </c>
      <c r="R1024" s="5">
        <f t="shared" si="111"/>
        <v>510</v>
      </c>
      <c r="S1024" s="6">
        <f t="shared" si="112"/>
        <v>0.20039292730844793</v>
      </c>
    </row>
    <row r="1025" spans="1:19" ht="15" customHeight="1" x14ac:dyDescent="0.2">
      <c r="A1025" s="227" t="s">
        <v>426</v>
      </c>
      <c r="B1025" s="37" t="s">
        <v>211</v>
      </c>
      <c r="C1025" s="47" t="s">
        <v>533</v>
      </c>
      <c r="D1025" s="34"/>
      <c r="E1025" s="34"/>
      <c r="F1025" s="34"/>
      <c r="G1025" s="34"/>
      <c r="H1025" s="42" t="str">
        <f t="shared" si="113"/>
        <v/>
      </c>
      <c r="I1025" s="33">
        <v>3611</v>
      </c>
      <c r="J1025" s="34">
        <v>3471</v>
      </c>
      <c r="K1025" s="34">
        <v>1400</v>
      </c>
      <c r="L1025" s="3">
        <f t="shared" si="107"/>
        <v>0.40334197637568425</v>
      </c>
      <c r="M1025" s="34">
        <v>1</v>
      </c>
      <c r="N1025" s="34">
        <v>139</v>
      </c>
      <c r="O1025" s="51">
        <f t="shared" si="108"/>
        <v>3.8493492107449463E-2</v>
      </c>
      <c r="P1025" s="4">
        <f t="shared" si="109"/>
        <v>3611</v>
      </c>
      <c r="Q1025" s="5">
        <f t="shared" si="110"/>
        <v>3472</v>
      </c>
      <c r="R1025" s="5">
        <f t="shared" si="111"/>
        <v>139</v>
      </c>
      <c r="S1025" s="6">
        <f t="shared" si="112"/>
        <v>3.8493492107449463E-2</v>
      </c>
    </row>
    <row r="1026" spans="1:19" ht="26.25" customHeight="1" x14ac:dyDescent="0.2">
      <c r="A1026" s="227" t="s">
        <v>426</v>
      </c>
      <c r="B1026" s="37" t="s">
        <v>214</v>
      </c>
      <c r="C1026" s="47" t="s">
        <v>215</v>
      </c>
      <c r="D1026" s="34"/>
      <c r="E1026" s="34"/>
      <c r="F1026" s="34"/>
      <c r="G1026" s="34"/>
      <c r="H1026" s="42" t="str">
        <f t="shared" si="113"/>
        <v/>
      </c>
      <c r="I1026" s="33">
        <v>6041</v>
      </c>
      <c r="J1026" s="34">
        <v>4910</v>
      </c>
      <c r="K1026" s="34">
        <v>2082</v>
      </c>
      <c r="L1026" s="3">
        <f t="shared" ref="L1026:L1089" si="114">IF(J1026&lt;&gt;0,K1026/J1026,"")</f>
        <v>0.42403258655804482</v>
      </c>
      <c r="M1026" s="34">
        <v>1</v>
      </c>
      <c r="N1026" s="34">
        <v>1130</v>
      </c>
      <c r="O1026" s="51">
        <f t="shared" ref="O1026:O1089" si="115">IF(I1026&lt;&gt;0,N1026/I1026,"")</f>
        <v>0.18705512332395299</v>
      </c>
      <c r="P1026" s="4">
        <f t="shared" ref="P1026:P1089" si="116">IF(SUM(D1026,I1026)&gt;0,SUM(D1026,I1026),"")</f>
        <v>6041</v>
      </c>
      <c r="Q1026" s="5">
        <f t="shared" ref="Q1026:Q1089" si="117">IF(SUM(E1026,J1026, M1026)&gt;0,SUM(E1026,J1026, M1026),"")</f>
        <v>4911</v>
      </c>
      <c r="R1026" s="5">
        <f t="shared" ref="R1026:R1089" si="118">IF(SUM(G1026,N1026)&gt;0,SUM(G1026,N1026),"")</f>
        <v>1130</v>
      </c>
      <c r="S1026" s="6">
        <f t="shared" ref="S1026:S1089" si="119">IFERROR(IF(P1026&lt;&gt;0,R1026/P1026,""),"")</f>
        <v>0.18705512332395299</v>
      </c>
    </row>
    <row r="1027" spans="1:19" ht="26.25" customHeight="1" x14ac:dyDescent="0.2">
      <c r="A1027" s="227" t="s">
        <v>426</v>
      </c>
      <c r="B1027" s="37" t="s">
        <v>214</v>
      </c>
      <c r="C1027" s="47" t="s">
        <v>216</v>
      </c>
      <c r="D1027" s="34">
        <v>5</v>
      </c>
      <c r="E1027" s="34">
        <v>4</v>
      </c>
      <c r="F1027" s="34">
        <v>4</v>
      </c>
      <c r="G1027" s="34">
        <v>1</v>
      </c>
      <c r="H1027" s="42">
        <f t="shared" si="113"/>
        <v>0.2</v>
      </c>
      <c r="I1027" s="33">
        <v>29907</v>
      </c>
      <c r="J1027" s="34">
        <v>23196</v>
      </c>
      <c r="K1027" s="34">
        <v>11353</v>
      </c>
      <c r="L1027" s="3">
        <f t="shared" si="114"/>
        <v>0.48943783410932917</v>
      </c>
      <c r="M1027" s="34">
        <v>2</v>
      </c>
      <c r="N1027" s="34">
        <v>6709</v>
      </c>
      <c r="O1027" s="51">
        <f t="shared" si="115"/>
        <v>0.22432875246597786</v>
      </c>
      <c r="P1027" s="4">
        <f t="shared" si="116"/>
        <v>29912</v>
      </c>
      <c r="Q1027" s="5">
        <f t="shared" si="117"/>
        <v>23202</v>
      </c>
      <c r="R1027" s="5">
        <f t="shared" si="118"/>
        <v>6710</v>
      </c>
      <c r="S1027" s="6">
        <f t="shared" si="119"/>
        <v>0.22432468574485157</v>
      </c>
    </row>
    <row r="1028" spans="1:19" ht="15" customHeight="1" x14ac:dyDescent="0.2">
      <c r="A1028" s="227" t="s">
        <v>426</v>
      </c>
      <c r="B1028" s="37" t="s">
        <v>217</v>
      </c>
      <c r="C1028" s="47" t="s">
        <v>218</v>
      </c>
      <c r="D1028" s="34"/>
      <c r="E1028" s="34"/>
      <c r="F1028" s="34"/>
      <c r="G1028" s="34"/>
      <c r="H1028" s="42" t="str">
        <f t="shared" si="113"/>
        <v/>
      </c>
      <c r="I1028" s="33">
        <v>825</v>
      </c>
      <c r="J1028" s="34">
        <v>811</v>
      </c>
      <c r="K1028" s="34">
        <v>54</v>
      </c>
      <c r="L1028" s="3">
        <f t="shared" si="114"/>
        <v>6.6584463625154133E-2</v>
      </c>
      <c r="M1028" s="34">
        <v>1</v>
      </c>
      <c r="N1028" s="34">
        <v>13</v>
      </c>
      <c r="O1028" s="51">
        <f t="shared" si="115"/>
        <v>1.5757575757575758E-2</v>
      </c>
      <c r="P1028" s="4">
        <f t="shared" si="116"/>
        <v>825</v>
      </c>
      <c r="Q1028" s="5">
        <f t="shared" si="117"/>
        <v>812</v>
      </c>
      <c r="R1028" s="5">
        <f t="shared" si="118"/>
        <v>13</v>
      </c>
      <c r="S1028" s="6">
        <f t="shared" si="119"/>
        <v>1.5757575757575758E-2</v>
      </c>
    </row>
    <row r="1029" spans="1:19" ht="15" customHeight="1" x14ac:dyDescent="0.2">
      <c r="A1029" s="227" t="s">
        <v>426</v>
      </c>
      <c r="B1029" s="37" t="s">
        <v>217</v>
      </c>
      <c r="C1029" s="47" t="s">
        <v>219</v>
      </c>
      <c r="D1029" s="34"/>
      <c r="E1029" s="34"/>
      <c r="F1029" s="34"/>
      <c r="G1029" s="34"/>
      <c r="H1029" s="42" t="str">
        <f t="shared" si="113"/>
        <v/>
      </c>
      <c r="I1029" s="33">
        <v>19597</v>
      </c>
      <c r="J1029" s="34">
        <v>19296</v>
      </c>
      <c r="K1029" s="34">
        <v>18513</v>
      </c>
      <c r="L1029" s="3">
        <f t="shared" si="114"/>
        <v>0.95942164179104472</v>
      </c>
      <c r="M1029" s="34">
        <v>3</v>
      </c>
      <c r="N1029" s="34">
        <v>298</v>
      </c>
      <c r="O1029" s="51">
        <f t="shared" si="115"/>
        <v>1.5206409144256774E-2</v>
      </c>
      <c r="P1029" s="4">
        <f t="shared" si="116"/>
        <v>19597</v>
      </c>
      <c r="Q1029" s="5">
        <f t="shared" si="117"/>
        <v>19299</v>
      </c>
      <c r="R1029" s="5">
        <f t="shared" si="118"/>
        <v>298</v>
      </c>
      <c r="S1029" s="6">
        <f t="shared" si="119"/>
        <v>1.5206409144256774E-2</v>
      </c>
    </row>
    <row r="1030" spans="1:19" ht="15" customHeight="1" x14ac:dyDescent="0.2">
      <c r="A1030" s="227" t="s">
        <v>426</v>
      </c>
      <c r="B1030" s="37" t="s">
        <v>221</v>
      </c>
      <c r="C1030" s="47" t="s">
        <v>312</v>
      </c>
      <c r="D1030" s="34">
        <v>2</v>
      </c>
      <c r="E1030" s="34">
        <v>2</v>
      </c>
      <c r="F1030" s="34"/>
      <c r="G1030" s="34"/>
      <c r="H1030" s="42">
        <f t="shared" ref="H1030:H1093" si="120">IF(D1030&lt;&gt;0,G1030/D1030,"")</f>
        <v>0</v>
      </c>
      <c r="I1030" s="33">
        <v>24</v>
      </c>
      <c r="J1030" s="34">
        <v>24</v>
      </c>
      <c r="K1030" s="34">
        <v>9</v>
      </c>
      <c r="L1030" s="3">
        <f t="shared" si="114"/>
        <v>0.375</v>
      </c>
      <c r="M1030" s="34"/>
      <c r="N1030" s="34"/>
      <c r="O1030" s="51">
        <f t="shared" si="115"/>
        <v>0</v>
      </c>
      <c r="P1030" s="4">
        <f t="shared" si="116"/>
        <v>26</v>
      </c>
      <c r="Q1030" s="5">
        <f t="shared" si="117"/>
        <v>26</v>
      </c>
      <c r="R1030" s="5" t="str">
        <f t="shared" si="118"/>
        <v/>
      </c>
      <c r="S1030" s="6" t="str">
        <f t="shared" si="119"/>
        <v/>
      </c>
    </row>
    <row r="1031" spans="1:19" ht="15" customHeight="1" x14ac:dyDescent="0.2">
      <c r="A1031" s="227" t="s">
        <v>426</v>
      </c>
      <c r="B1031" s="37" t="s">
        <v>222</v>
      </c>
      <c r="C1031" s="47" t="s">
        <v>313</v>
      </c>
      <c r="D1031" s="34">
        <v>1</v>
      </c>
      <c r="E1031" s="34">
        <v>1</v>
      </c>
      <c r="F1031" s="34"/>
      <c r="G1031" s="34"/>
      <c r="H1031" s="42">
        <f t="shared" si="120"/>
        <v>0</v>
      </c>
      <c r="I1031" s="33">
        <v>1219</v>
      </c>
      <c r="J1031" s="34">
        <v>1213</v>
      </c>
      <c r="K1031" s="34">
        <v>261</v>
      </c>
      <c r="L1031" s="3">
        <f t="shared" si="114"/>
        <v>0.21516900247320692</v>
      </c>
      <c r="M1031" s="34"/>
      <c r="N1031" s="34">
        <v>6</v>
      </c>
      <c r="O1031" s="51">
        <f t="shared" si="115"/>
        <v>4.9220672682526662E-3</v>
      </c>
      <c r="P1031" s="4">
        <f t="shared" si="116"/>
        <v>1220</v>
      </c>
      <c r="Q1031" s="5">
        <f t="shared" si="117"/>
        <v>1214</v>
      </c>
      <c r="R1031" s="5">
        <f t="shared" si="118"/>
        <v>6</v>
      </c>
      <c r="S1031" s="6">
        <f t="shared" si="119"/>
        <v>4.9180327868852463E-3</v>
      </c>
    </row>
    <row r="1032" spans="1:19" ht="15" customHeight="1" x14ac:dyDescent="0.2">
      <c r="A1032" s="227" t="s">
        <v>426</v>
      </c>
      <c r="B1032" s="37" t="s">
        <v>222</v>
      </c>
      <c r="C1032" s="47" t="s">
        <v>223</v>
      </c>
      <c r="D1032" s="34"/>
      <c r="E1032" s="34"/>
      <c r="F1032" s="34"/>
      <c r="G1032" s="34"/>
      <c r="H1032" s="42" t="str">
        <f t="shared" si="120"/>
        <v/>
      </c>
      <c r="I1032" s="33">
        <v>1295</v>
      </c>
      <c r="J1032" s="34">
        <v>1285</v>
      </c>
      <c r="K1032" s="34">
        <v>1240</v>
      </c>
      <c r="L1032" s="3">
        <f t="shared" si="114"/>
        <v>0.96498054474708173</v>
      </c>
      <c r="M1032" s="34">
        <v>1</v>
      </c>
      <c r="N1032" s="34">
        <v>9</v>
      </c>
      <c r="O1032" s="51">
        <f t="shared" si="115"/>
        <v>6.9498069498069494E-3</v>
      </c>
      <c r="P1032" s="4">
        <f t="shared" si="116"/>
        <v>1295</v>
      </c>
      <c r="Q1032" s="5">
        <f t="shared" si="117"/>
        <v>1286</v>
      </c>
      <c r="R1032" s="5">
        <f t="shared" si="118"/>
        <v>9</v>
      </c>
      <c r="S1032" s="6">
        <f t="shared" si="119"/>
        <v>6.9498069498069494E-3</v>
      </c>
    </row>
    <row r="1033" spans="1:19" ht="15" customHeight="1" x14ac:dyDescent="0.2">
      <c r="A1033" s="227" t="s">
        <v>426</v>
      </c>
      <c r="B1033" s="37" t="s">
        <v>222</v>
      </c>
      <c r="C1033" s="47" t="s">
        <v>436</v>
      </c>
      <c r="D1033" s="34"/>
      <c r="E1033" s="34"/>
      <c r="F1033" s="34"/>
      <c r="G1033" s="34"/>
      <c r="H1033" s="42" t="str">
        <f t="shared" si="120"/>
        <v/>
      </c>
      <c r="I1033" s="33">
        <v>1092</v>
      </c>
      <c r="J1033" s="34">
        <v>1084</v>
      </c>
      <c r="K1033" s="34">
        <v>1083</v>
      </c>
      <c r="L1033" s="3">
        <f t="shared" si="114"/>
        <v>0.99907749077490771</v>
      </c>
      <c r="M1033" s="34"/>
      <c r="N1033" s="34">
        <v>8</v>
      </c>
      <c r="O1033" s="51">
        <f t="shared" si="115"/>
        <v>7.326007326007326E-3</v>
      </c>
      <c r="P1033" s="4">
        <f t="shared" si="116"/>
        <v>1092</v>
      </c>
      <c r="Q1033" s="5">
        <f t="shared" si="117"/>
        <v>1084</v>
      </c>
      <c r="R1033" s="5">
        <f t="shared" si="118"/>
        <v>8</v>
      </c>
      <c r="S1033" s="6">
        <f t="shared" si="119"/>
        <v>7.326007326007326E-3</v>
      </c>
    </row>
    <row r="1034" spans="1:19" ht="15" customHeight="1" x14ac:dyDescent="0.2">
      <c r="A1034" s="227" t="s">
        <v>426</v>
      </c>
      <c r="B1034" s="37" t="s">
        <v>222</v>
      </c>
      <c r="C1034" s="47" t="s">
        <v>314</v>
      </c>
      <c r="D1034" s="34"/>
      <c r="E1034" s="34"/>
      <c r="F1034" s="34"/>
      <c r="G1034" s="34"/>
      <c r="H1034" s="42" t="str">
        <f t="shared" si="120"/>
        <v/>
      </c>
      <c r="I1034" s="33">
        <v>1672</v>
      </c>
      <c r="J1034" s="34">
        <v>1651</v>
      </c>
      <c r="K1034" s="34">
        <v>1145</v>
      </c>
      <c r="L1034" s="3">
        <f t="shared" si="114"/>
        <v>0.693519079345851</v>
      </c>
      <c r="M1034" s="34"/>
      <c r="N1034" s="34">
        <v>21</v>
      </c>
      <c r="O1034" s="51">
        <f t="shared" si="115"/>
        <v>1.2559808612440191E-2</v>
      </c>
      <c r="P1034" s="4">
        <f t="shared" si="116"/>
        <v>1672</v>
      </c>
      <c r="Q1034" s="5">
        <f t="shared" si="117"/>
        <v>1651</v>
      </c>
      <c r="R1034" s="5">
        <f t="shared" si="118"/>
        <v>21</v>
      </c>
      <c r="S1034" s="6">
        <f t="shared" si="119"/>
        <v>1.2559808612440191E-2</v>
      </c>
    </row>
    <row r="1035" spans="1:19" ht="26.25" customHeight="1" x14ac:dyDescent="0.2">
      <c r="A1035" s="227" t="s">
        <v>426</v>
      </c>
      <c r="B1035" s="37" t="s">
        <v>222</v>
      </c>
      <c r="C1035" s="47" t="s">
        <v>224</v>
      </c>
      <c r="D1035" s="34"/>
      <c r="E1035" s="34"/>
      <c r="F1035" s="34"/>
      <c r="G1035" s="34"/>
      <c r="H1035" s="42" t="str">
        <f t="shared" si="120"/>
        <v/>
      </c>
      <c r="I1035" s="33">
        <v>1502</v>
      </c>
      <c r="J1035" s="34">
        <v>1478</v>
      </c>
      <c r="K1035" s="34">
        <v>443</v>
      </c>
      <c r="L1035" s="3">
        <f t="shared" si="114"/>
        <v>0.29972936400541272</v>
      </c>
      <c r="M1035" s="34"/>
      <c r="N1035" s="34">
        <v>24</v>
      </c>
      <c r="O1035" s="51">
        <f t="shared" si="115"/>
        <v>1.5978695073235686E-2</v>
      </c>
      <c r="P1035" s="4">
        <f t="shared" si="116"/>
        <v>1502</v>
      </c>
      <c r="Q1035" s="5">
        <f t="shared" si="117"/>
        <v>1478</v>
      </c>
      <c r="R1035" s="5">
        <f t="shared" si="118"/>
        <v>24</v>
      </c>
      <c r="S1035" s="6">
        <f t="shared" si="119"/>
        <v>1.5978695073235686E-2</v>
      </c>
    </row>
    <row r="1036" spans="1:19" ht="15" customHeight="1" x14ac:dyDescent="0.2">
      <c r="A1036" s="227" t="s">
        <v>426</v>
      </c>
      <c r="B1036" s="37" t="s">
        <v>222</v>
      </c>
      <c r="C1036" s="47" t="s">
        <v>225</v>
      </c>
      <c r="D1036" s="34"/>
      <c r="E1036" s="34"/>
      <c r="F1036" s="34"/>
      <c r="G1036" s="34"/>
      <c r="H1036" s="42" t="str">
        <f t="shared" si="120"/>
        <v/>
      </c>
      <c r="I1036" s="33">
        <v>1767</v>
      </c>
      <c r="J1036" s="34">
        <v>1699</v>
      </c>
      <c r="K1036" s="34">
        <v>1125</v>
      </c>
      <c r="L1036" s="3">
        <f t="shared" si="114"/>
        <v>0.66215420835785754</v>
      </c>
      <c r="M1036" s="34"/>
      <c r="N1036" s="34">
        <v>68</v>
      </c>
      <c r="O1036" s="51">
        <f t="shared" si="115"/>
        <v>3.8483305036785515E-2</v>
      </c>
      <c r="P1036" s="4">
        <f t="shared" si="116"/>
        <v>1767</v>
      </c>
      <c r="Q1036" s="5">
        <f t="shared" si="117"/>
        <v>1699</v>
      </c>
      <c r="R1036" s="5">
        <f t="shared" si="118"/>
        <v>68</v>
      </c>
      <c r="S1036" s="6">
        <f t="shared" si="119"/>
        <v>3.8483305036785515E-2</v>
      </c>
    </row>
    <row r="1037" spans="1:19" ht="15" customHeight="1" x14ac:dyDescent="0.2">
      <c r="A1037" s="227" t="s">
        <v>426</v>
      </c>
      <c r="B1037" s="37" t="s">
        <v>222</v>
      </c>
      <c r="C1037" s="47" t="s">
        <v>226</v>
      </c>
      <c r="D1037" s="34"/>
      <c r="E1037" s="34"/>
      <c r="F1037" s="34"/>
      <c r="G1037" s="34"/>
      <c r="H1037" s="42" t="str">
        <f t="shared" si="120"/>
        <v/>
      </c>
      <c r="I1037" s="33">
        <v>3265</v>
      </c>
      <c r="J1037" s="34">
        <v>3197</v>
      </c>
      <c r="K1037" s="34">
        <v>415</v>
      </c>
      <c r="L1037" s="3">
        <f t="shared" si="114"/>
        <v>0.12980919612136377</v>
      </c>
      <c r="M1037" s="34">
        <v>2</v>
      </c>
      <c r="N1037" s="34">
        <v>66</v>
      </c>
      <c r="O1037" s="51">
        <f t="shared" si="115"/>
        <v>2.021439509954058E-2</v>
      </c>
      <c r="P1037" s="4">
        <f t="shared" si="116"/>
        <v>3265</v>
      </c>
      <c r="Q1037" s="5">
        <f t="shared" si="117"/>
        <v>3199</v>
      </c>
      <c r="R1037" s="5">
        <f t="shared" si="118"/>
        <v>66</v>
      </c>
      <c r="S1037" s="6">
        <f t="shared" si="119"/>
        <v>2.021439509954058E-2</v>
      </c>
    </row>
    <row r="1038" spans="1:19" ht="26.25" customHeight="1" x14ac:dyDescent="0.2">
      <c r="A1038" s="227" t="s">
        <v>426</v>
      </c>
      <c r="B1038" s="37" t="s">
        <v>222</v>
      </c>
      <c r="C1038" s="47" t="s">
        <v>437</v>
      </c>
      <c r="D1038" s="34"/>
      <c r="E1038" s="34"/>
      <c r="F1038" s="34"/>
      <c r="G1038" s="34"/>
      <c r="H1038" s="42" t="str">
        <f t="shared" si="120"/>
        <v/>
      </c>
      <c r="I1038" s="33">
        <v>1468</v>
      </c>
      <c r="J1038" s="34">
        <v>1457</v>
      </c>
      <c r="K1038" s="34">
        <v>1457</v>
      </c>
      <c r="L1038" s="3">
        <f t="shared" si="114"/>
        <v>1</v>
      </c>
      <c r="M1038" s="34">
        <v>1</v>
      </c>
      <c r="N1038" s="34">
        <v>10</v>
      </c>
      <c r="O1038" s="51">
        <f t="shared" si="115"/>
        <v>6.8119891008174387E-3</v>
      </c>
      <c r="P1038" s="4">
        <f t="shared" si="116"/>
        <v>1468</v>
      </c>
      <c r="Q1038" s="5">
        <f t="shared" si="117"/>
        <v>1458</v>
      </c>
      <c r="R1038" s="5">
        <f t="shared" si="118"/>
        <v>10</v>
      </c>
      <c r="S1038" s="6">
        <f t="shared" si="119"/>
        <v>6.8119891008174387E-3</v>
      </c>
    </row>
    <row r="1039" spans="1:19" ht="26.25" customHeight="1" x14ac:dyDescent="0.2">
      <c r="A1039" s="227" t="s">
        <v>426</v>
      </c>
      <c r="B1039" s="37" t="s">
        <v>222</v>
      </c>
      <c r="C1039" s="47" t="s">
        <v>227</v>
      </c>
      <c r="D1039" s="34"/>
      <c r="E1039" s="34"/>
      <c r="F1039" s="34"/>
      <c r="G1039" s="34"/>
      <c r="H1039" s="42" t="str">
        <f t="shared" si="120"/>
        <v/>
      </c>
      <c r="I1039" s="33">
        <v>2981</v>
      </c>
      <c r="J1039" s="34">
        <v>2961</v>
      </c>
      <c r="K1039" s="34">
        <v>2958</v>
      </c>
      <c r="L1039" s="3">
        <f t="shared" si="114"/>
        <v>0.99898682877406286</v>
      </c>
      <c r="M1039" s="34"/>
      <c r="N1039" s="34">
        <v>20</v>
      </c>
      <c r="O1039" s="51">
        <f t="shared" si="115"/>
        <v>6.7091580006709154E-3</v>
      </c>
      <c r="P1039" s="4">
        <f t="shared" si="116"/>
        <v>2981</v>
      </c>
      <c r="Q1039" s="5">
        <f t="shared" si="117"/>
        <v>2961</v>
      </c>
      <c r="R1039" s="5">
        <f t="shared" si="118"/>
        <v>20</v>
      </c>
      <c r="S1039" s="6">
        <f t="shared" si="119"/>
        <v>6.7091580006709154E-3</v>
      </c>
    </row>
    <row r="1040" spans="1:19" ht="26.25" customHeight="1" x14ac:dyDescent="0.2">
      <c r="A1040" s="227" t="s">
        <v>426</v>
      </c>
      <c r="B1040" s="37" t="s">
        <v>222</v>
      </c>
      <c r="C1040" s="47" t="s">
        <v>228</v>
      </c>
      <c r="D1040" s="34"/>
      <c r="E1040" s="34"/>
      <c r="F1040" s="34"/>
      <c r="G1040" s="34"/>
      <c r="H1040" s="42" t="str">
        <f t="shared" si="120"/>
        <v/>
      </c>
      <c r="I1040" s="33">
        <v>982</v>
      </c>
      <c r="J1040" s="34">
        <v>958</v>
      </c>
      <c r="K1040" s="34">
        <v>576</v>
      </c>
      <c r="L1040" s="3">
        <f t="shared" si="114"/>
        <v>0.60125260960334026</v>
      </c>
      <c r="M1040" s="34"/>
      <c r="N1040" s="34">
        <v>24</v>
      </c>
      <c r="O1040" s="51">
        <f t="shared" si="115"/>
        <v>2.4439918533604887E-2</v>
      </c>
      <c r="P1040" s="4">
        <f t="shared" si="116"/>
        <v>982</v>
      </c>
      <c r="Q1040" s="5">
        <f t="shared" si="117"/>
        <v>958</v>
      </c>
      <c r="R1040" s="5">
        <f t="shared" si="118"/>
        <v>24</v>
      </c>
      <c r="S1040" s="6">
        <f t="shared" si="119"/>
        <v>2.4439918533604887E-2</v>
      </c>
    </row>
    <row r="1041" spans="1:19" ht="15" customHeight="1" x14ac:dyDescent="0.2">
      <c r="A1041" s="227" t="s">
        <v>426</v>
      </c>
      <c r="B1041" s="37" t="s">
        <v>229</v>
      </c>
      <c r="C1041" s="47" t="s">
        <v>230</v>
      </c>
      <c r="D1041" s="34"/>
      <c r="E1041" s="34"/>
      <c r="F1041" s="34"/>
      <c r="G1041" s="34"/>
      <c r="H1041" s="42" t="str">
        <f t="shared" si="120"/>
        <v/>
      </c>
      <c r="I1041" s="33">
        <v>3105</v>
      </c>
      <c r="J1041" s="34">
        <v>2774</v>
      </c>
      <c r="K1041" s="34">
        <v>566</v>
      </c>
      <c r="L1041" s="3">
        <f t="shared" si="114"/>
        <v>0.20403749098774332</v>
      </c>
      <c r="M1041" s="34">
        <v>131</v>
      </c>
      <c r="N1041" s="34">
        <v>200</v>
      </c>
      <c r="O1041" s="51">
        <f t="shared" si="115"/>
        <v>6.4412238325281798E-2</v>
      </c>
      <c r="P1041" s="4">
        <f t="shared" si="116"/>
        <v>3105</v>
      </c>
      <c r="Q1041" s="5">
        <f t="shared" si="117"/>
        <v>2905</v>
      </c>
      <c r="R1041" s="5">
        <f t="shared" si="118"/>
        <v>200</v>
      </c>
      <c r="S1041" s="6">
        <f t="shared" si="119"/>
        <v>6.4412238325281798E-2</v>
      </c>
    </row>
    <row r="1042" spans="1:19" ht="15" customHeight="1" x14ac:dyDescent="0.2">
      <c r="A1042" s="227" t="s">
        <v>426</v>
      </c>
      <c r="B1042" s="37" t="s">
        <v>231</v>
      </c>
      <c r="C1042" s="47" t="s">
        <v>232</v>
      </c>
      <c r="D1042" s="34"/>
      <c r="E1042" s="34"/>
      <c r="F1042" s="34"/>
      <c r="G1042" s="34"/>
      <c r="H1042" s="42" t="str">
        <f t="shared" si="120"/>
        <v/>
      </c>
      <c r="I1042" s="33">
        <v>28</v>
      </c>
      <c r="J1042" s="34">
        <v>19</v>
      </c>
      <c r="K1042" s="34">
        <v>15</v>
      </c>
      <c r="L1042" s="3">
        <f t="shared" si="114"/>
        <v>0.78947368421052633</v>
      </c>
      <c r="M1042" s="34"/>
      <c r="N1042" s="34">
        <v>9</v>
      </c>
      <c r="O1042" s="51">
        <f t="shared" si="115"/>
        <v>0.32142857142857145</v>
      </c>
      <c r="P1042" s="4">
        <f t="shared" si="116"/>
        <v>28</v>
      </c>
      <c r="Q1042" s="5">
        <f t="shared" si="117"/>
        <v>19</v>
      </c>
      <c r="R1042" s="5">
        <f t="shared" si="118"/>
        <v>9</v>
      </c>
      <c r="S1042" s="6">
        <f t="shared" si="119"/>
        <v>0.32142857142857145</v>
      </c>
    </row>
    <row r="1043" spans="1:19" ht="15" customHeight="1" x14ac:dyDescent="0.2">
      <c r="A1043" s="227" t="s">
        <v>426</v>
      </c>
      <c r="B1043" s="37" t="s">
        <v>524</v>
      </c>
      <c r="C1043" s="47" t="s">
        <v>233</v>
      </c>
      <c r="D1043" s="34"/>
      <c r="E1043" s="34"/>
      <c r="F1043" s="34"/>
      <c r="G1043" s="34"/>
      <c r="H1043" s="42" t="str">
        <f t="shared" si="120"/>
        <v/>
      </c>
      <c r="I1043" s="33">
        <v>4085</v>
      </c>
      <c r="J1043" s="34">
        <v>3931</v>
      </c>
      <c r="K1043" s="34">
        <v>232</v>
      </c>
      <c r="L1043" s="3">
        <f t="shared" si="114"/>
        <v>5.9018061561943523E-2</v>
      </c>
      <c r="M1043" s="34">
        <v>53</v>
      </c>
      <c r="N1043" s="34">
        <v>101</v>
      </c>
      <c r="O1043" s="51">
        <f t="shared" si="115"/>
        <v>2.4724602203182375E-2</v>
      </c>
      <c r="P1043" s="4">
        <f t="shared" si="116"/>
        <v>4085</v>
      </c>
      <c r="Q1043" s="5">
        <f t="shared" si="117"/>
        <v>3984</v>
      </c>
      <c r="R1043" s="5">
        <f t="shared" si="118"/>
        <v>101</v>
      </c>
      <c r="S1043" s="6">
        <f t="shared" si="119"/>
        <v>2.4724602203182375E-2</v>
      </c>
    </row>
    <row r="1044" spans="1:19" ht="15" customHeight="1" x14ac:dyDescent="0.2">
      <c r="A1044" s="227" t="s">
        <v>426</v>
      </c>
      <c r="B1044" s="37" t="s">
        <v>524</v>
      </c>
      <c r="C1044" s="47" t="s">
        <v>234</v>
      </c>
      <c r="D1044" s="34"/>
      <c r="E1044" s="34"/>
      <c r="F1044" s="34"/>
      <c r="G1044" s="34"/>
      <c r="H1044" s="42" t="str">
        <f t="shared" si="120"/>
        <v/>
      </c>
      <c r="I1044" s="33">
        <v>5571</v>
      </c>
      <c r="J1044" s="34">
        <v>5268</v>
      </c>
      <c r="K1044" s="34">
        <v>370</v>
      </c>
      <c r="L1044" s="3">
        <f t="shared" si="114"/>
        <v>7.0235383447228544E-2</v>
      </c>
      <c r="M1044" s="34">
        <v>1</v>
      </c>
      <c r="N1044" s="34">
        <v>302</v>
      </c>
      <c r="O1044" s="51">
        <f t="shared" si="115"/>
        <v>5.4209298151139833E-2</v>
      </c>
      <c r="P1044" s="4">
        <f t="shared" si="116"/>
        <v>5571</v>
      </c>
      <c r="Q1044" s="5">
        <f t="shared" si="117"/>
        <v>5269</v>
      </c>
      <c r="R1044" s="5">
        <f t="shared" si="118"/>
        <v>302</v>
      </c>
      <c r="S1044" s="6">
        <f t="shared" si="119"/>
        <v>5.4209298151139833E-2</v>
      </c>
    </row>
    <row r="1045" spans="1:19" ht="15" customHeight="1" x14ac:dyDescent="0.2">
      <c r="A1045" s="227" t="s">
        <v>426</v>
      </c>
      <c r="B1045" s="37" t="s">
        <v>235</v>
      </c>
      <c r="C1045" s="47" t="s">
        <v>256</v>
      </c>
      <c r="D1045" s="34"/>
      <c r="E1045" s="34"/>
      <c r="F1045" s="34"/>
      <c r="G1045" s="34"/>
      <c r="H1045" s="42" t="str">
        <f t="shared" si="120"/>
        <v/>
      </c>
      <c r="I1045" s="33">
        <v>1013</v>
      </c>
      <c r="J1045" s="34">
        <v>950</v>
      </c>
      <c r="K1045" s="34">
        <v>184</v>
      </c>
      <c r="L1045" s="3">
        <f t="shared" si="114"/>
        <v>0.19368421052631579</v>
      </c>
      <c r="M1045" s="34"/>
      <c r="N1045" s="34">
        <v>63</v>
      </c>
      <c r="O1045" s="51">
        <f t="shared" si="115"/>
        <v>6.219151036525173E-2</v>
      </c>
      <c r="P1045" s="4">
        <f t="shared" si="116"/>
        <v>1013</v>
      </c>
      <c r="Q1045" s="5">
        <f t="shared" si="117"/>
        <v>950</v>
      </c>
      <c r="R1045" s="5">
        <f t="shared" si="118"/>
        <v>63</v>
      </c>
      <c r="S1045" s="6">
        <f t="shared" si="119"/>
        <v>6.219151036525173E-2</v>
      </c>
    </row>
    <row r="1046" spans="1:19" ht="15" customHeight="1" x14ac:dyDescent="0.2">
      <c r="A1046" s="227" t="s">
        <v>426</v>
      </c>
      <c r="B1046" s="37" t="s">
        <v>236</v>
      </c>
      <c r="C1046" s="47" t="s">
        <v>237</v>
      </c>
      <c r="D1046" s="34"/>
      <c r="E1046" s="34"/>
      <c r="F1046" s="34"/>
      <c r="G1046" s="34"/>
      <c r="H1046" s="42" t="str">
        <f t="shared" si="120"/>
        <v/>
      </c>
      <c r="I1046" s="33">
        <v>1045</v>
      </c>
      <c r="J1046" s="34">
        <v>1010</v>
      </c>
      <c r="K1046" s="34">
        <v>773</v>
      </c>
      <c r="L1046" s="3">
        <f t="shared" si="114"/>
        <v>0.76534653465346536</v>
      </c>
      <c r="M1046" s="34"/>
      <c r="N1046" s="34">
        <v>35</v>
      </c>
      <c r="O1046" s="51">
        <f t="shared" si="115"/>
        <v>3.3492822966507178E-2</v>
      </c>
      <c r="P1046" s="4">
        <f t="shared" si="116"/>
        <v>1045</v>
      </c>
      <c r="Q1046" s="5">
        <f t="shared" si="117"/>
        <v>1010</v>
      </c>
      <c r="R1046" s="5">
        <f t="shared" si="118"/>
        <v>35</v>
      </c>
      <c r="S1046" s="6">
        <f t="shared" si="119"/>
        <v>3.3492822966507178E-2</v>
      </c>
    </row>
    <row r="1047" spans="1:19" ht="15" customHeight="1" x14ac:dyDescent="0.2">
      <c r="A1047" s="227" t="s">
        <v>448</v>
      </c>
      <c r="B1047" s="37" t="s">
        <v>15</v>
      </c>
      <c r="C1047" s="47" t="s">
        <v>16</v>
      </c>
      <c r="D1047" s="34"/>
      <c r="E1047" s="34"/>
      <c r="F1047" s="34"/>
      <c r="G1047" s="34"/>
      <c r="H1047" s="42" t="str">
        <f t="shared" si="120"/>
        <v/>
      </c>
      <c r="I1047" s="33">
        <v>3470</v>
      </c>
      <c r="J1047" s="34">
        <v>3203</v>
      </c>
      <c r="K1047" s="34">
        <v>1256</v>
      </c>
      <c r="L1047" s="3">
        <f t="shared" si="114"/>
        <v>0.39213237589759603</v>
      </c>
      <c r="M1047" s="34">
        <v>3</v>
      </c>
      <c r="N1047" s="34">
        <v>236</v>
      </c>
      <c r="O1047" s="51">
        <f t="shared" si="115"/>
        <v>6.8011527377521613E-2</v>
      </c>
      <c r="P1047" s="4">
        <f t="shared" si="116"/>
        <v>3470</v>
      </c>
      <c r="Q1047" s="5">
        <f t="shared" si="117"/>
        <v>3206</v>
      </c>
      <c r="R1047" s="5">
        <f t="shared" si="118"/>
        <v>236</v>
      </c>
      <c r="S1047" s="6">
        <f t="shared" si="119"/>
        <v>6.8011527377521613E-2</v>
      </c>
    </row>
    <row r="1048" spans="1:19" ht="15" customHeight="1" x14ac:dyDescent="0.2">
      <c r="A1048" s="227" t="s">
        <v>448</v>
      </c>
      <c r="B1048" s="37" t="s">
        <v>19</v>
      </c>
      <c r="C1048" s="47" t="s">
        <v>20</v>
      </c>
      <c r="D1048" s="34"/>
      <c r="E1048" s="34"/>
      <c r="F1048" s="34"/>
      <c r="G1048" s="34"/>
      <c r="H1048" s="42" t="str">
        <f t="shared" si="120"/>
        <v/>
      </c>
      <c r="I1048" s="33">
        <v>33197</v>
      </c>
      <c r="J1048" s="34">
        <v>32937</v>
      </c>
      <c r="K1048" s="34">
        <v>28195</v>
      </c>
      <c r="L1048" s="3">
        <f t="shared" si="114"/>
        <v>0.85602817500075901</v>
      </c>
      <c r="M1048" s="34">
        <v>18</v>
      </c>
      <c r="N1048" s="34">
        <v>116</v>
      </c>
      <c r="O1048" s="51">
        <f t="shared" si="115"/>
        <v>3.4942916528601983E-3</v>
      </c>
      <c r="P1048" s="4">
        <f t="shared" si="116"/>
        <v>33197</v>
      </c>
      <c r="Q1048" s="5">
        <f t="shared" si="117"/>
        <v>32955</v>
      </c>
      <c r="R1048" s="5">
        <f t="shared" si="118"/>
        <v>116</v>
      </c>
      <c r="S1048" s="6">
        <f t="shared" si="119"/>
        <v>3.4942916528601983E-3</v>
      </c>
    </row>
    <row r="1049" spans="1:19" ht="15" customHeight="1" x14ac:dyDescent="0.2">
      <c r="A1049" s="227" t="s">
        <v>448</v>
      </c>
      <c r="B1049" s="37" t="s">
        <v>19</v>
      </c>
      <c r="C1049" s="47" t="s">
        <v>449</v>
      </c>
      <c r="D1049" s="34"/>
      <c r="E1049" s="34"/>
      <c r="F1049" s="34"/>
      <c r="G1049" s="34"/>
      <c r="H1049" s="42" t="str">
        <f t="shared" si="120"/>
        <v/>
      </c>
      <c r="I1049" s="33">
        <v>25700</v>
      </c>
      <c r="J1049" s="34">
        <v>25426</v>
      </c>
      <c r="K1049" s="34">
        <v>18077</v>
      </c>
      <c r="L1049" s="3">
        <f t="shared" si="114"/>
        <v>0.71096515377959568</v>
      </c>
      <c r="M1049" s="34">
        <v>20</v>
      </c>
      <c r="N1049" s="34">
        <v>150</v>
      </c>
      <c r="O1049" s="51">
        <f t="shared" si="115"/>
        <v>5.8365758754863814E-3</v>
      </c>
      <c r="P1049" s="4">
        <f t="shared" si="116"/>
        <v>25700</v>
      </c>
      <c r="Q1049" s="5">
        <f t="shared" si="117"/>
        <v>25446</v>
      </c>
      <c r="R1049" s="5">
        <f t="shared" si="118"/>
        <v>150</v>
      </c>
      <c r="S1049" s="6">
        <f t="shared" si="119"/>
        <v>5.8365758754863814E-3</v>
      </c>
    </row>
    <row r="1050" spans="1:19" ht="15" customHeight="1" x14ac:dyDescent="0.2">
      <c r="A1050" s="227" t="s">
        <v>448</v>
      </c>
      <c r="B1050" s="37" t="s">
        <v>35</v>
      </c>
      <c r="C1050" s="47" t="s">
        <v>36</v>
      </c>
      <c r="D1050" s="34"/>
      <c r="E1050" s="34"/>
      <c r="F1050" s="34"/>
      <c r="G1050" s="34"/>
      <c r="H1050" s="42" t="str">
        <f t="shared" si="120"/>
        <v/>
      </c>
      <c r="I1050" s="33">
        <v>39</v>
      </c>
      <c r="J1050" s="34">
        <v>39</v>
      </c>
      <c r="K1050" s="34">
        <v>26</v>
      </c>
      <c r="L1050" s="3">
        <f t="shared" si="114"/>
        <v>0.66666666666666663</v>
      </c>
      <c r="M1050" s="34"/>
      <c r="N1050" s="34"/>
      <c r="O1050" s="51">
        <f t="shared" si="115"/>
        <v>0</v>
      </c>
      <c r="P1050" s="4">
        <f t="shared" si="116"/>
        <v>39</v>
      </c>
      <c r="Q1050" s="5">
        <f t="shared" si="117"/>
        <v>39</v>
      </c>
      <c r="R1050" s="5" t="str">
        <f t="shared" si="118"/>
        <v/>
      </c>
      <c r="S1050" s="6" t="str">
        <f t="shared" si="119"/>
        <v/>
      </c>
    </row>
    <row r="1051" spans="1:19" ht="15" customHeight="1" x14ac:dyDescent="0.2">
      <c r="A1051" s="227" t="s">
        <v>448</v>
      </c>
      <c r="B1051" s="37" t="s">
        <v>42</v>
      </c>
      <c r="C1051" s="47" t="s">
        <v>43</v>
      </c>
      <c r="D1051" s="34"/>
      <c r="E1051" s="34"/>
      <c r="F1051" s="34"/>
      <c r="G1051" s="34"/>
      <c r="H1051" s="42" t="str">
        <f t="shared" si="120"/>
        <v/>
      </c>
      <c r="I1051" s="33">
        <v>2170</v>
      </c>
      <c r="J1051" s="34">
        <v>2075</v>
      </c>
      <c r="K1051" s="34">
        <v>596</v>
      </c>
      <c r="L1051" s="3">
        <f t="shared" si="114"/>
        <v>0.28722891566265063</v>
      </c>
      <c r="M1051" s="34"/>
      <c r="N1051" s="34">
        <v>64</v>
      </c>
      <c r="O1051" s="51">
        <f t="shared" si="115"/>
        <v>2.9493087557603687E-2</v>
      </c>
      <c r="P1051" s="4">
        <f t="shared" si="116"/>
        <v>2170</v>
      </c>
      <c r="Q1051" s="5">
        <f t="shared" si="117"/>
        <v>2075</v>
      </c>
      <c r="R1051" s="5">
        <f t="shared" si="118"/>
        <v>64</v>
      </c>
      <c r="S1051" s="6">
        <f t="shared" si="119"/>
        <v>2.9493087557603687E-2</v>
      </c>
    </row>
    <row r="1052" spans="1:19" ht="15" customHeight="1" x14ac:dyDescent="0.2">
      <c r="A1052" s="227" t="s">
        <v>448</v>
      </c>
      <c r="B1052" s="37" t="s">
        <v>65</v>
      </c>
      <c r="C1052" s="47" t="s">
        <v>66</v>
      </c>
      <c r="D1052" s="34"/>
      <c r="E1052" s="34"/>
      <c r="F1052" s="34"/>
      <c r="G1052" s="34"/>
      <c r="H1052" s="42" t="str">
        <f t="shared" si="120"/>
        <v/>
      </c>
      <c r="I1052" s="33">
        <v>351</v>
      </c>
      <c r="J1052" s="34">
        <v>252</v>
      </c>
      <c r="K1052" s="34">
        <v>90</v>
      </c>
      <c r="L1052" s="3">
        <f t="shared" si="114"/>
        <v>0.35714285714285715</v>
      </c>
      <c r="M1052" s="34">
        <v>1</v>
      </c>
      <c r="N1052" s="34">
        <v>74</v>
      </c>
      <c r="O1052" s="51">
        <f t="shared" si="115"/>
        <v>0.21082621082621084</v>
      </c>
      <c r="P1052" s="4">
        <f t="shared" si="116"/>
        <v>351</v>
      </c>
      <c r="Q1052" s="5">
        <f t="shared" si="117"/>
        <v>253</v>
      </c>
      <c r="R1052" s="5">
        <f t="shared" si="118"/>
        <v>74</v>
      </c>
      <c r="S1052" s="6">
        <f t="shared" si="119"/>
        <v>0.21082621082621084</v>
      </c>
    </row>
    <row r="1053" spans="1:19" ht="15" customHeight="1" x14ac:dyDescent="0.2">
      <c r="A1053" s="227" t="s">
        <v>448</v>
      </c>
      <c r="B1053" s="37" t="s">
        <v>74</v>
      </c>
      <c r="C1053" s="47" t="s">
        <v>249</v>
      </c>
      <c r="D1053" s="34"/>
      <c r="E1053" s="34"/>
      <c r="F1053" s="34"/>
      <c r="G1053" s="34"/>
      <c r="H1053" s="42" t="str">
        <f t="shared" si="120"/>
        <v/>
      </c>
      <c r="I1053" s="33">
        <v>3</v>
      </c>
      <c r="J1053" s="34">
        <v>3</v>
      </c>
      <c r="K1053" s="34">
        <v>3</v>
      </c>
      <c r="L1053" s="3">
        <f t="shared" si="114"/>
        <v>1</v>
      </c>
      <c r="M1053" s="34"/>
      <c r="N1053" s="34"/>
      <c r="O1053" s="51">
        <f t="shared" si="115"/>
        <v>0</v>
      </c>
      <c r="P1053" s="4">
        <f t="shared" si="116"/>
        <v>3</v>
      </c>
      <c r="Q1053" s="5">
        <f t="shared" si="117"/>
        <v>3</v>
      </c>
      <c r="R1053" s="5" t="str">
        <f t="shared" si="118"/>
        <v/>
      </c>
      <c r="S1053" s="6" t="str">
        <f t="shared" si="119"/>
        <v/>
      </c>
    </row>
    <row r="1054" spans="1:19" ht="15" customHeight="1" x14ac:dyDescent="0.2">
      <c r="A1054" s="227" t="s">
        <v>448</v>
      </c>
      <c r="B1054" s="37" t="s">
        <v>76</v>
      </c>
      <c r="C1054" s="47" t="s">
        <v>77</v>
      </c>
      <c r="D1054" s="34"/>
      <c r="E1054" s="34"/>
      <c r="F1054" s="34"/>
      <c r="G1054" s="34"/>
      <c r="H1054" s="42" t="str">
        <f t="shared" si="120"/>
        <v/>
      </c>
      <c r="I1054" s="33">
        <v>189</v>
      </c>
      <c r="J1054" s="34">
        <v>150</v>
      </c>
      <c r="K1054" s="34">
        <v>106</v>
      </c>
      <c r="L1054" s="3">
        <f t="shared" si="114"/>
        <v>0.70666666666666667</v>
      </c>
      <c r="M1054" s="34">
        <v>1</v>
      </c>
      <c r="N1054" s="34">
        <v>35</v>
      </c>
      <c r="O1054" s="51">
        <f t="shared" si="115"/>
        <v>0.18518518518518517</v>
      </c>
      <c r="P1054" s="4">
        <f t="shared" si="116"/>
        <v>189</v>
      </c>
      <c r="Q1054" s="5">
        <f t="shared" si="117"/>
        <v>151</v>
      </c>
      <c r="R1054" s="5">
        <f t="shared" si="118"/>
        <v>35</v>
      </c>
      <c r="S1054" s="6">
        <f t="shared" si="119"/>
        <v>0.18518518518518517</v>
      </c>
    </row>
    <row r="1055" spans="1:19" ht="15" customHeight="1" x14ac:dyDescent="0.2">
      <c r="A1055" s="227" t="s">
        <v>448</v>
      </c>
      <c r="B1055" s="37" t="s">
        <v>93</v>
      </c>
      <c r="C1055" s="47" t="s">
        <v>94</v>
      </c>
      <c r="D1055" s="34"/>
      <c r="E1055" s="34"/>
      <c r="F1055" s="34"/>
      <c r="G1055" s="34"/>
      <c r="H1055" s="42" t="str">
        <f t="shared" si="120"/>
        <v/>
      </c>
      <c r="I1055" s="33">
        <v>1873</v>
      </c>
      <c r="J1055" s="34">
        <v>991</v>
      </c>
      <c r="K1055" s="34">
        <v>186</v>
      </c>
      <c r="L1055" s="3">
        <f t="shared" si="114"/>
        <v>0.18768920282542886</v>
      </c>
      <c r="M1055" s="34">
        <v>7</v>
      </c>
      <c r="N1055" s="34">
        <v>843</v>
      </c>
      <c r="O1055" s="51">
        <f t="shared" si="115"/>
        <v>0.45008008542445277</v>
      </c>
      <c r="P1055" s="4">
        <f t="shared" si="116"/>
        <v>1873</v>
      </c>
      <c r="Q1055" s="5">
        <f t="shared" si="117"/>
        <v>998</v>
      </c>
      <c r="R1055" s="5">
        <f t="shared" si="118"/>
        <v>843</v>
      </c>
      <c r="S1055" s="6">
        <f t="shared" si="119"/>
        <v>0.45008008542445277</v>
      </c>
    </row>
    <row r="1056" spans="1:19" ht="15" customHeight="1" x14ac:dyDescent="0.2">
      <c r="A1056" s="227" t="s">
        <v>448</v>
      </c>
      <c r="B1056" s="37" t="s">
        <v>106</v>
      </c>
      <c r="C1056" s="47" t="s">
        <v>107</v>
      </c>
      <c r="D1056" s="34"/>
      <c r="E1056" s="34"/>
      <c r="F1056" s="34"/>
      <c r="G1056" s="34"/>
      <c r="H1056" s="42" t="str">
        <f t="shared" si="120"/>
        <v/>
      </c>
      <c r="I1056" s="33">
        <v>35</v>
      </c>
      <c r="J1056" s="34">
        <v>34</v>
      </c>
      <c r="K1056" s="34">
        <v>7</v>
      </c>
      <c r="L1056" s="3">
        <f t="shared" si="114"/>
        <v>0.20588235294117646</v>
      </c>
      <c r="M1056" s="34">
        <v>1</v>
      </c>
      <c r="N1056" s="34"/>
      <c r="O1056" s="51">
        <f t="shared" si="115"/>
        <v>0</v>
      </c>
      <c r="P1056" s="4">
        <f t="shared" si="116"/>
        <v>35</v>
      </c>
      <c r="Q1056" s="5">
        <f t="shared" si="117"/>
        <v>35</v>
      </c>
      <c r="R1056" s="5" t="str">
        <f t="shared" si="118"/>
        <v/>
      </c>
      <c r="S1056" s="6" t="str">
        <f t="shared" si="119"/>
        <v/>
      </c>
    </row>
    <row r="1057" spans="1:19" ht="15" customHeight="1" x14ac:dyDescent="0.2">
      <c r="A1057" s="227" t="s">
        <v>448</v>
      </c>
      <c r="B1057" s="37" t="s">
        <v>111</v>
      </c>
      <c r="C1057" s="47" t="s">
        <v>112</v>
      </c>
      <c r="D1057" s="34"/>
      <c r="E1057" s="34"/>
      <c r="F1057" s="34"/>
      <c r="G1057" s="34"/>
      <c r="H1057" s="42" t="str">
        <f t="shared" si="120"/>
        <v/>
      </c>
      <c r="I1057" s="33">
        <v>15</v>
      </c>
      <c r="J1057" s="34">
        <v>13</v>
      </c>
      <c r="K1057" s="34"/>
      <c r="L1057" s="3">
        <f t="shared" si="114"/>
        <v>0</v>
      </c>
      <c r="M1057" s="34"/>
      <c r="N1057" s="34"/>
      <c r="O1057" s="51">
        <f t="shared" si="115"/>
        <v>0</v>
      </c>
      <c r="P1057" s="4">
        <f t="shared" si="116"/>
        <v>15</v>
      </c>
      <c r="Q1057" s="5">
        <f t="shared" si="117"/>
        <v>13</v>
      </c>
      <c r="R1057" s="5" t="str">
        <f t="shared" si="118"/>
        <v/>
      </c>
      <c r="S1057" s="6" t="str">
        <f t="shared" si="119"/>
        <v/>
      </c>
    </row>
    <row r="1058" spans="1:19" ht="15" customHeight="1" x14ac:dyDescent="0.2">
      <c r="A1058" s="227" t="s">
        <v>448</v>
      </c>
      <c r="B1058" s="37" t="s">
        <v>115</v>
      </c>
      <c r="C1058" s="47" t="s">
        <v>117</v>
      </c>
      <c r="D1058" s="34"/>
      <c r="E1058" s="34"/>
      <c r="F1058" s="34"/>
      <c r="G1058" s="34"/>
      <c r="H1058" s="42" t="str">
        <f t="shared" si="120"/>
        <v/>
      </c>
      <c r="I1058" s="33">
        <v>2401</v>
      </c>
      <c r="J1058" s="34">
        <v>2257</v>
      </c>
      <c r="K1058" s="34">
        <v>825</v>
      </c>
      <c r="L1058" s="3">
        <f t="shared" si="114"/>
        <v>0.36552946389011964</v>
      </c>
      <c r="M1058" s="34">
        <v>4</v>
      </c>
      <c r="N1058" s="34">
        <v>134</v>
      </c>
      <c r="O1058" s="51">
        <f t="shared" si="115"/>
        <v>5.5810079133694297E-2</v>
      </c>
      <c r="P1058" s="4">
        <f t="shared" si="116"/>
        <v>2401</v>
      </c>
      <c r="Q1058" s="5">
        <f t="shared" si="117"/>
        <v>2261</v>
      </c>
      <c r="R1058" s="5">
        <f t="shared" si="118"/>
        <v>134</v>
      </c>
      <c r="S1058" s="6">
        <f t="shared" si="119"/>
        <v>5.5810079133694297E-2</v>
      </c>
    </row>
    <row r="1059" spans="1:19" ht="26.25" customHeight="1" x14ac:dyDescent="0.2">
      <c r="A1059" s="227" t="s">
        <v>448</v>
      </c>
      <c r="B1059" s="37" t="s">
        <v>170</v>
      </c>
      <c r="C1059" s="47" t="s">
        <v>375</v>
      </c>
      <c r="D1059" s="34"/>
      <c r="E1059" s="34"/>
      <c r="F1059" s="34"/>
      <c r="G1059" s="34"/>
      <c r="H1059" s="42" t="str">
        <f t="shared" si="120"/>
        <v/>
      </c>
      <c r="I1059" s="33">
        <v>6937</v>
      </c>
      <c r="J1059" s="34">
        <v>6903</v>
      </c>
      <c r="K1059" s="34">
        <v>5288</v>
      </c>
      <c r="L1059" s="3">
        <f t="shared" si="114"/>
        <v>0.7660437490945966</v>
      </c>
      <c r="M1059" s="34">
        <v>2</v>
      </c>
      <c r="N1059" s="34">
        <v>24</v>
      </c>
      <c r="O1059" s="51">
        <f t="shared" si="115"/>
        <v>3.4597088078420065E-3</v>
      </c>
      <c r="P1059" s="4">
        <f t="shared" si="116"/>
        <v>6937</v>
      </c>
      <c r="Q1059" s="5">
        <f t="shared" si="117"/>
        <v>6905</v>
      </c>
      <c r="R1059" s="5">
        <f t="shared" si="118"/>
        <v>24</v>
      </c>
      <c r="S1059" s="6">
        <f t="shared" si="119"/>
        <v>3.4597088078420065E-3</v>
      </c>
    </row>
    <row r="1060" spans="1:19" ht="26.25" customHeight="1" x14ac:dyDescent="0.2">
      <c r="A1060" s="227" t="s">
        <v>448</v>
      </c>
      <c r="B1060" s="37" t="s">
        <v>170</v>
      </c>
      <c r="C1060" s="47" t="s">
        <v>172</v>
      </c>
      <c r="D1060" s="34"/>
      <c r="E1060" s="34"/>
      <c r="F1060" s="34"/>
      <c r="G1060" s="34"/>
      <c r="H1060" s="42" t="str">
        <f t="shared" si="120"/>
        <v/>
      </c>
      <c r="I1060" s="33">
        <v>57334</v>
      </c>
      <c r="J1060" s="34">
        <v>56621</v>
      </c>
      <c r="K1060" s="34">
        <v>48724</v>
      </c>
      <c r="L1060" s="3">
        <f t="shared" si="114"/>
        <v>0.86052877907490155</v>
      </c>
      <c r="M1060" s="34">
        <v>5</v>
      </c>
      <c r="N1060" s="34">
        <v>552</v>
      </c>
      <c r="O1060" s="51">
        <f t="shared" si="115"/>
        <v>9.627795025639237E-3</v>
      </c>
      <c r="P1060" s="4">
        <f t="shared" si="116"/>
        <v>57334</v>
      </c>
      <c r="Q1060" s="5">
        <f t="shared" si="117"/>
        <v>56626</v>
      </c>
      <c r="R1060" s="5">
        <f t="shared" si="118"/>
        <v>552</v>
      </c>
      <c r="S1060" s="6">
        <f t="shared" si="119"/>
        <v>9.627795025639237E-3</v>
      </c>
    </row>
    <row r="1061" spans="1:19" ht="26.25" customHeight="1" x14ac:dyDescent="0.2">
      <c r="A1061" s="227" t="s">
        <v>448</v>
      </c>
      <c r="B1061" s="37" t="s">
        <v>170</v>
      </c>
      <c r="C1061" s="47" t="s">
        <v>450</v>
      </c>
      <c r="D1061" s="34"/>
      <c r="E1061" s="34"/>
      <c r="F1061" s="34"/>
      <c r="G1061" s="34"/>
      <c r="H1061" s="42" t="str">
        <f t="shared" si="120"/>
        <v/>
      </c>
      <c r="I1061" s="33">
        <v>7391</v>
      </c>
      <c r="J1061" s="34">
        <v>7374</v>
      </c>
      <c r="K1061" s="34">
        <v>7122</v>
      </c>
      <c r="L1061" s="3">
        <f t="shared" si="114"/>
        <v>0.96582587469487391</v>
      </c>
      <c r="M1061" s="34"/>
      <c r="N1061" s="34">
        <v>7</v>
      </c>
      <c r="O1061" s="51">
        <f t="shared" si="115"/>
        <v>9.4709782167501019E-4</v>
      </c>
      <c r="P1061" s="4">
        <f t="shared" si="116"/>
        <v>7391</v>
      </c>
      <c r="Q1061" s="5">
        <f t="shared" si="117"/>
        <v>7374</v>
      </c>
      <c r="R1061" s="5">
        <f t="shared" si="118"/>
        <v>7</v>
      </c>
      <c r="S1061" s="6">
        <f t="shared" si="119"/>
        <v>9.4709782167501019E-4</v>
      </c>
    </row>
    <row r="1062" spans="1:19" ht="26.25" customHeight="1" x14ac:dyDescent="0.2">
      <c r="A1062" s="227" t="s">
        <v>448</v>
      </c>
      <c r="B1062" s="37" t="s">
        <v>170</v>
      </c>
      <c r="C1062" s="47" t="s">
        <v>171</v>
      </c>
      <c r="D1062" s="34"/>
      <c r="E1062" s="34"/>
      <c r="F1062" s="34"/>
      <c r="G1062" s="34"/>
      <c r="H1062" s="42" t="str">
        <f t="shared" si="120"/>
        <v/>
      </c>
      <c r="I1062" s="33">
        <v>10513</v>
      </c>
      <c r="J1062" s="34">
        <v>10396</v>
      </c>
      <c r="K1062" s="34">
        <v>9382</v>
      </c>
      <c r="L1062" s="3">
        <f t="shared" si="114"/>
        <v>0.90246248557137365</v>
      </c>
      <c r="M1062" s="34"/>
      <c r="N1062" s="34">
        <v>93</v>
      </c>
      <c r="O1062" s="51">
        <f t="shared" si="115"/>
        <v>8.8461904308950821E-3</v>
      </c>
      <c r="P1062" s="4">
        <f t="shared" si="116"/>
        <v>10513</v>
      </c>
      <c r="Q1062" s="5">
        <f t="shared" si="117"/>
        <v>10396</v>
      </c>
      <c r="R1062" s="5">
        <f t="shared" si="118"/>
        <v>93</v>
      </c>
      <c r="S1062" s="6">
        <f t="shared" si="119"/>
        <v>8.8461904308950821E-3</v>
      </c>
    </row>
    <row r="1063" spans="1:19" ht="15" customHeight="1" x14ac:dyDescent="0.2">
      <c r="A1063" s="227" t="s">
        <v>448</v>
      </c>
      <c r="B1063" s="37" t="s">
        <v>206</v>
      </c>
      <c r="C1063" s="47" t="s">
        <v>207</v>
      </c>
      <c r="D1063" s="34"/>
      <c r="E1063" s="34"/>
      <c r="F1063" s="34"/>
      <c r="G1063" s="34"/>
      <c r="H1063" s="42" t="str">
        <f t="shared" si="120"/>
        <v/>
      </c>
      <c r="I1063" s="33">
        <v>1150</v>
      </c>
      <c r="J1063" s="34">
        <v>1043</v>
      </c>
      <c r="K1063" s="34">
        <v>697</v>
      </c>
      <c r="L1063" s="3">
        <f t="shared" si="114"/>
        <v>0.6682646212847555</v>
      </c>
      <c r="M1063" s="34"/>
      <c r="N1063" s="34">
        <v>110</v>
      </c>
      <c r="O1063" s="51">
        <f t="shared" si="115"/>
        <v>9.5652173913043481E-2</v>
      </c>
      <c r="P1063" s="4">
        <f t="shared" si="116"/>
        <v>1150</v>
      </c>
      <c r="Q1063" s="5">
        <f t="shared" si="117"/>
        <v>1043</v>
      </c>
      <c r="R1063" s="5">
        <f t="shared" si="118"/>
        <v>110</v>
      </c>
      <c r="S1063" s="6">
        <f t="shared" si="119"/>
        <v>9.5652173913043481E-2</v>
      </c>
    </row>
    <row r="1064" spans="1:19" ht="15" customHeight="1" x14ac:dyDescent="0.2">
      <c r="A1064" s="227" t="s">
        <v>448</v>
      </c>
      <c r="B1064" s="37" t="s">
        <v>211</v>
      </c>
      <c r="C1064" s="47" t="s">
        <v>533</v>
      </c>
      <c r="D1064" s="34"/>
      <c r="E1064" s="34"/>
      <c r="F1064" s="34"/>
      <c r="G1064" s="34"/>
      <c r="H1064" s="42" t="str">
        <f t="shared" si="120"/>
        <v/>
      </c>
      <c r="I1064" s="33">
        <v>2784</v>
      </c>
      <c r="J1064" s="34">
        <v>2704</v>
      </c>
      <c r="K1064" s="34">
        <v>1972</v>
      </c>
      <c r="L1064" s="3">
        <f t="shared" si="114"/>
        <v>0.72928994082840237</v>
      </c>
      <c r="M1064" s="34">
        <v>1</v>
      </c>
      <c r="N1064" s="34">
        <v>75</v>
      </c>
      <c r="O1064" s="51">
        <f t="shared" si="115"/>
        <v>2.6939655172413791E-2</v>
      </c>
      <c r="P1064" s="4">
        <f t="shared" si="116"/>
        <v>2784</v>
      </c>
      <c r="Q1064" s="5">
        <f t="shared" si="117"/>
        <v>2705</v>
      </c>
      <c r="R1064" s="5">
        <f t="shared" si="118"/>
        <v>75</v>
      </c>
      <c r="S1064" s="6">
        <f t="shared" si="119"/>
        <v>2.6939655172413791E-2</v>
      </c>
    </row>
    <row r="1065" spans="1:19" ht="26.25" customHeight="1" x14ac:dyDescent="0.2">
      <c r="A1065" s="227" t="s">
        <v>448</v>
      </c>
      <c r="B1065" s="37" t="s">
        <v>214</v>
      </c>
      <c r="C1065" s="47" t="s">
        <v>215</v>
      </c>
      <c r="D1065" s="34"/>
      <c r="E1065" s="34"/>
      <c r="F1065" s="34"/>
      <c r="G1065" s="34"/>
      <c r="H1065" s="42" t="str">
        <f t="shared" si="120"/>
        <v/>
      </c>
      <c r="I1065" s="33">
        <v>752</v>
      </c>
      <c r="J1065" s="34">
        <v>385</v>
      </c>
      <c r="K1065" s="34">
        <v>105</v>
      </c>
      <c r="L1065" s="3">
        <f t="shared" si="114"/>
        <v>0.27272727272727271</v>
      </c>
      <c r="M1065" s="34">
        <v>6</v>
      </c>
      <c r="N1065" s="34">
        <v>348</v>
      </c>
      <c r="O1065" s="51">
        <f t="shared" si="115"/>
        <v>0.46276595744680848</v>
      </c>
      <c r="P1065" s="4">
        <f t="shared" si="116"/>
        <v>752</v>
      </c>
      <c r="Q1065" s="5">
        <f t="shared" si="117"/>
        <v>391</v>
      </c>
      <c r="R1065" s="5">
        <f t="shared" si="118"/>
        <v>348</v>
      </c>
      <c r="S1065" s="6">
        <f t="shared" si="119"/>
        <v>0.46276595744680848</v>
      </c>
    </row>
    <row r="1066" spans="1:19" ht="15" customHeight="1" x14ac:dyDescent="0.2">
      <c r="A1066" s="227" t="s">
        <v>448</v>
      </c>
      <c r="B1066" s="37" t="s">
        <v>217</v>
      </c>
      <c r="C1066" s="47" t="s">
        <v>219</v>
      </c>
      <c r="D1066" s="34"/>
      <c r="E1066" s="34"/>
      <c r="F1066" s="34"/>
      <c r="G1066" s="34"/>
      <c r="H1066" s="42" t="str">
        <f t="shared" si="120"/>
        <v/>
      </c>
      <c r="I1066" s="33">
        <v>387</v>
      </c>
      <c r="J1066" s="34">
        <v>353</v>
      </c>
      <c r="K1066" s="34">
        <v>268</v>
      </c>
      <c r="L1066" s="3">
        <f t="shared" si="114"/>
        <v>0.75920679886685549</v>
      </c>
      <c r="M1066" s="34">
        <v>8</v>
      </c>
      <c r="N1066" s="34">
        <v>20</v>
      </c>
      <c r="O1066" s="51">
        <f t="shared" si="115"/>
        <v>5.1679586563307491E-2</v>
      </c>
      <c r="P1066" s="4">
        <f t="shared" si="116"/>
        <v>387</v>
      </c>
      <c r="Q1066" s="5">
        <f t="shared" si="117"/>
        <v>361</v>
      </c>
      <c r="R1066" s="5">
        <f t="shared" si="118"/>
        <v>20</v>
      </c>
      <c r="S1066" s="6">
        <f t="shared" si="119"/>
        <v>5.1679586563307491E-2</v>
      </c>
    </row>
    <row r="1067" spans="1:19" ht="26.25" customHeight="1" x14ac:dyDescent="0.2">
      <c r="A1067" s="227" t="s">
        <v>448</v>
      </c>
      <c r="B1067" s="37" t="s">
        <v>222</v>
      </c>
      <c r="C1067" s="47" t="s">
        <v>228</v>
      </c>
      <c r="D1067" s="34"/>
      <c r="E1067" s="34"/>
      <c r="F1067" s="34"/>
      <c r="G1067" s="34"/>
      <c r="H1067" s="42" t="str">
        <f t="shared" si="120"/>
        <v/>
      </c>
      <c r="I1067" s="33">
        <v>72</v>
      </c>
      <c r="J1067" s="34">
        <v>70</v>
      </c>
      <c r="K1067" s="34">
        <v>32</v>
      </c>
      <c r="L1067" s="3">
        <f t="shared" si="114"/>
        <v>0.45714285714285713</v>
      </c>
      <c r="M1067" s="34">
        <v>1</v>
      </c>
      <c r="N1067" s="34">
        <v>1</v>
      </c>
      <c r="O1067" s="51">
        <f t="shared" si="115"/>
        <v>1.3888888888888888E-2</v>
      </c>
      <c r="P1067" s="4">
        <f t="shared" si="116"/>
        <v>72</v>
      </c>
      <c r="Q1067" s="5">
        <f t="shared" si="117"/>
        <v>71</v>
      </c>
      <c r="R1067" s="5">
        <f t="shared" si="118"/>
        <v>1</v>
      </c>
      <c r="S1067" s="6">
        <f t="shared" si="119"/>
        <v>1.3888888888888888E-2</v>
      </c>
    </row>
    <row r="1068" spans="1:19" ht="15" customHeight="1" x14ac:dyDescent="0.2">
      <c r="A1068" s="227" t="s">
        <v>448</v>
      </c>
      <c r="B1068" s="37" t="s">
        <v>229</v>
      </c>
      <c r="C1068" s="47" t="s">
        <v>230</v>
      </c>
      <c r="D1068" s="34"/>
      <c r="E1068" s="34"/>
      <c r="F1068" s="34"/>
      <c r="G1068" s="34"/>
      <c r="H1068" s="42" t="str">
        <f t="shared" si="120"/>
        <v/>
      </c>
      <c r="I1068" s="33">
        <v>4946</v>
      </c>
      <c r="J1068" s="34">
        <v>4399</v>
      </c>
      <c r="K1068" s="34">
        <v>1316</v>
      </c>
      <c r="L1068" s="3">
        <f t="shared" si="114"/>
        <v>0.29915889974994314</v>
      </c>
      <c r="M1068" s="34">
        <v>5</v>
      </c>
      <c r="N1068" s="34">
        <v>492</v>
      </c>
      <c r="O1068" s="51">
        <f t="shared" si="115"/>
        <v>9.9474322684997979E-2</v>
      </c>
      <c r="P1068" s="4">
        <f t="shared" si="116"/>
        <v>4946</v>
      </c>
      <c r="Q1068" s="5">
        <f t="shared" si="117"/>
        <v>4404</v>
      </c>
      <c r="R1068" s="5">
        <f t="shared" si="118"/>
        <v>492</v>
      </c>
      <c r="S1068" s="6">
        <f t="shared" si="119"/>
        <v>9.9474322684997979E-2</v>
      </c>
    </row>
    <row r="1069" spans="1:19" ht="15" customHeight="1" x14ac:dyDescent="0.2">
      <c r="A1069" s="227" t="s">
        <v>411</v>
      </c>
      <c r="B1069" s="37" t="s">
        <v>316</v>
      </c>
      <c r="C1069" s="43" t="s">
        <v>317</v>
      </c>
      <c r="D1069" s="34"/>
      <c r="E1069" s="34"/>
      <c r="F1069" s="34"/>
      <c r="G1069" s="34"/>
      <c r="H1069" s="42" t="str">
        <f t="shared" si="120"/>
        <v/>
      </c>
      <c r="I1069" s="33">
        <v>7712</v>
      </c>
      <c r="J1069" s="34">
        <v>7043</v>
      </c>
      <c r="K1069" s="34">
        <v>2883</v>
      </c>
      <c r="L1069" s="3">
        <f t="shared" si="114"/>
        <v>0.40934260968337355</v>
      </c>
      <c r="M1069" s="34">
        <v>2</v>
      </c>
      <c r="N1069" s="34">
        <v>694</v>
      </c>
      <c r="O1069" s="51">
        <f t="shared" si="115"/>
        <v>8.9989626556016597E-2</v>
      </c>
      <c r="P1069" s="4">
        <f t="shared" si="116"/>
        <v>7712</v>
      </c>
      <c r="Q1069" s="5">
        <f t="shared" si="117"/>
        <v>7045</v>
      </c>
      <c r="R1069" s="5">
        <f t="shared" si="118"/>
        <v>694</v>
      </c>
      <c r="S1069" s="6">
        <f t="shared" si="119"/>
        <v>8.9989626556016597E-2</v>
      </c>
    </row>
    <row r="1070" spans="1:19" ht="15" customHeight="1" x14ac:dyDescent="0.2">
      <c r="A1070" s="227" t="s">
        <v>411</v>
      </c>
      <c r="B1070" s="37" t="s">
        <v>15</v>
      </c>
      <c r="C1070" s="43" t="s">
        <v>16</v>
      </c>
      <c r="D1070" s="34"/>
      <c r="E1070" s="34"/>
      <c r="F1070" s="34"/>
      <c r="G1070" s="34"/>
      <c r="H1070" s="42" t="str">
        <f t="shared" si="120"/>
        <v/>
      </c>
      <c r="I1070" s="33">
        <v>1534</v>
      </c>
      <c r="J1070" s="34">
        <v>1225</v>
      </c>
      <c r="K1070" s="34">
        <v>641</v>
      </c>
      <c r="L1070" s="3">
        <f t="shared" si="114"/>
        <v>0.52326530612244893</v>
      </c>
      <c r="M1070" s="34">
        <v>0</v>
      </c>
      <c r="N1070" s="34">
        <v>291</v>
      </c>
      <c r="O1070" s="51">
        <f t="shared" si="115"/>
        <v>0.18970013037809649</v>
      </c>
      <c r="P1070" s="4">
        <f t="shared" si="116"/>
        <v>1534</v>
      </c>
      <c r="Q1070" s="5">
        <f t="shared" si="117"/>
        <v>1225</v>
      </c>
      <c r="R1070" s="5">
        <f t="shared" si="118"/>
        <v>291</v>
      </c>
      <c r="S1070" s="6">
        <f t="shared" si="119"/>
        <v>0.18970013037809649</v>
      </c>
    </row>
    <row r="1071" spans="1:19" ht="15" customHeight="1" x14ac:dyDescent="0.2">
      <c r="A1071" s="227" t="s">
        <v>411</v>
      </c>
      <c r="B1071" s="37" t="s">
        <v>19</v>
      </c>
      <c r="C1071" s="47" t="s">
        <v>372</v>
      </c>
      <c r="D1071" s="34"/>
      <c r="E1071" s="34"/>
      <c r="F1071" s="34"/>
      <c r="G1071" s="34"/>
      <c r="H1071" s="42" t="str">
        <f t="shared" si="120"/>
        <v/>
      </c>
      <c r="I1071" s="33">
        <v>34845</v>
      </c>
      <c r="J1071" s="34">
        <v>34672</v>
      </c>
      <c r="K1071" s="34">
        <v>32293</v>
      </c>
      <c r="L1071" s="3">
        <f t="shared" si="114"/>
        <v>0.9313855560682972</v>
      </c>
      <c r="M1071" s="34">
        <v>16</v>
      </c>
      <c r="N1071" s="34">
        <v>139</v>
      </c>
      <c r="O1071" s="51">
        <f t="shared" si="115"/>
        <v>3.9890945616300761E-3</v>
      </c>
      <c r="P1071" s="4">
        <f t="shared" si="116"/>
        <v>34845</v>
      </c>
      <c r="Q1071" s="5">
        <f t="shared" si="117"/>
        <v>34688</v>
      </c>
      <c r="R1071" s="5">
        <f t="shared" si="118"/>
        <v>139</v>
      </c>
      <c r="S1071" s="6">
        <f t="shared" si="119"/>
        <v>3.9890945616300761E-3</v>
      </c>
    </row>
    <row r="1072" spans="1:19" ht="15" customHeight="1" x14ac:dyDescent="0.2">
      <c r="A1072" s="227" t="s">
        <v>411</v>
      </c>
      <c r="B1072" s="37" t="s">
        <v>19</v>
      </c>
      <c r="C1072" s="47" t="s">
        <v>20</v>
      </c>
      <c r="D1072" s="34"/>
      <c r="E1072" s="34"/>
      <c r="F1072" s="34"/>
      <c r="G1072" s="34"/>
      <c r="H1072" s="42" t="str">
        <f t="shared" si="120"/>
        <v/>
      </c>
      <c r="I1072" s="33">
        <v>201597</v>
      </c>
      <c r="J1072" s="34">
        <v>199729</v>
      </c>
      <c r="K1072" s="34">
        <v>187755</v>
      </c>
      <c r="L1072" s="3">
        <f t="shared" si="114"/>
        <v>0.94004876607803578</v>
      </c>
      <c r="M1072" s="34">
        <v>60</v>
      </c>
      <c r="N1072" s="34">
        <v>443</v>
      </c>
      <c r="O1072" s="51">
        <f t="shared" si="115"/>
        <v>2.1974533351190742E-3</v>
      </c>
      <c r="P1072" s="4">
        <f t="shared" si="116"/>
        <v>201597</v>
      </c>
      <c r="Q1072" s="5">
        <f t="shared" si="117"/>
        <v>199789</v>
      </c>
      <c r="R1072" s="5">
        <f t="shared" si="118"/>
        <v>443</v>
      </c>
      <c r="S1072" s="6">
        <f t="shared" si="119"/>
        <v>2.1974533351190742E-3</v>
      </c>
    </row>
    <row r="1073" spans="1:19" ht="15" customHeight="1" x14ac:dyDescent="0.2">
      <c r="A1073" s="227" t="s">
        <v>411</v>
      </c>
      <c r="B1073" s="37" t="s">
        <v>28</v>
      </c>
      <c r="C1073" s="47" t="s">
        <v>31</v>
      </c>
      <c r="D1073" s="34"/>
      <c r="E1073" s="34"/>
      <c r="F1073" s="34"/>
      <c r="G1073" s="34"/>
      <c r="H1073" s="42" t="str">
        <f t="shared" si="120"/>
        <v/>
      </c>
      <c r="I1073" s="33">
        <v>6</v>
      </c>
      <c r="J1073" s="34">
        <v>3</v>
      </c>
      <c r="K1073" s="34">
        <v>2</v>
      </c>
      <c r="L1073" s="3">
        <f t="shared" si="114"/>
        <v>0.66666666666666663</v>
      </c>
      <c r="M1073" s="34">
        <v>0</v>
      </c>
      <c r="N1073" s="34">
        <v>3</v>
      </c>
      <c r="O1073" s="51">
        <f t="shared" si="115"/>
        <v>0.5</v>
      </c>
      <c r="P1073" s="4">
        <f t="shared" si="116"/>
        <v>6</v>
      </c>
      <c r="Q1073" s="5">
        <f t="shared" si="117"/>
        <v>3</v>
      </c>
      <c r="R1073" s="5">
        <f t="shared" si="118"/>
        <v>3</v>
      </c>
      <c r="S1073" s="6">
        <f t="shared" si="119"/>
        <v>0.5</v>
      </c>
    </row>
    <row r="1074" spans="1:19" ht="15" customHeight="1" x14ac:dyDescent="0.2">
      <c r="A1074" s="227" t="s">
        <v>411</v>
      </c>
      <c r="B1074" s="37" t="s">
        <v>35</v>
      </c>
      <c r="C1074" s="43" t="s">
        <v>36</v>
      </c>
      <c r="D1074" s="34"/>
      <c r="E1074" s="34"/>
      <c r="F1074" s="34"/>
      <c r="G1074" s="34"/>
      <c r="H1074" s="42" t="str">
        <f t="shared" si="120"/>
        <v/>
      </c>
      <c r="I1074" s="33">
        <v>21</v>
      </c>
      <c r="J1074" s="34">
        <v>20</v>
      </c>
      <c r="K1074" s="34">
        <v>11</v>
      </c>
      <c r="L1074" s="3">
        <f t="shared" si="114"/>
        <v>0.55000000000000004</v>
      </c>
      <c r="M1074" s="34">
        <v>0</v>
      </c>
      <c r="N1074" s="34">
        <v>1</v>
      </c>
      <c r="O1074" s="51">
        <f t="shared" si="115"/>
        <v>4.7619047619047616E-2</v>
      </c>
      <c r="P1074" s="4">
        <f t="shared" si="116"/>
        <v>21</v>
      </c>
      <c r="Q1074" s="5">
        <f t="shared" si="117"/>
        <v>20</v>
      </c>
      <c r="R1074" s="5">
        <f t="shared" si="118"/>
        <v>1</v>
      </c>
      <c r="S1074" s="6">
        <f t="shared" si="119"/>
        <v>4.7619047619047616E-2</v>
      </c>
    </row>
    <row r="1075" spans="1:19" ht="15" customHeight="1" x14ac:dyDescent="0.2">
      <c r="A1075" s="227" t="s">
        <v>411</v>
      </c>
      <c r="B1075" s="37" t="s">
        <v>42</v>
      </c>
      <c r="C1075" s="43" t="s">
        <v>43</v>
      </c>
      <c r="D1075" s="34"/>
      <c r="E1075" s="34"/>
      <c r="F1075" s="34"/>
      <c r="G1075" s="34"/>
      <c r="H1075" s="42" t="str">
        <f t="shared" si="120"/>
        <v/>
      </c>
      <c r="I1075" s="33">
        <v>1701</v>
      </c>
      <c r="J1075" s="34">
        <v>1531</v>
      </c>
      <c r="K1075" s="34">
        <v>226</v>
      </c>
      <c r="L1075" s="3">
        <f t="shared" si="114"/>
        <v>0.14761593729588504</v>
      </c>
      <c r="M1075" s="34">
        <v>1</v>
      </c>
      <c r="N1075" s="34">
        <v>171</v>
      </c>
      <c r="O1075" s="51">
        <f t="shared" si="115"/>
        <v>0.10052910052910052</v>
      </c>
      <c r="P1075" s="4">
        <f t="shared" si="116"/>
        <v>1701</v>
      </c>
      <c r="Q1075" s="5">
        <f t="shared" si="117"/>
        <v>1532</v>
      </c>
      <c r="R1075" s="5">
        <f t="shared" si="118"/>
        <v>171</v>
      </c>
      <c r="S1075" s="6">
        <f t="shared" si="119"/>
        <v>0.10052910052910052</v>
      </c>
    </row>
    <row r="1076" spans="1:19" ht="15" customHeight="1" x14ac:dyDescent="0.2">
      <c r="A1076" s="227" t="s">
        <v>411</v>
      </c>
      <c r="B1076" s="37" t="s">
        <v>65</v>
      </c>
      <c r="C1076" s="43" t="s">
        <v>66</v>
      </c>
      <c r="D1076" s="34"/>
      <c r="E1076" s="34"/>
      <c r="F1076" s="34"/>
      <c r="G1076" s="34"/>
      <c r="H1076" s="42" t="str">
        <f t="shared" si="120"/>
        <v/>
      </c>
      <c r="I1076" s="33">
        <v>602</v>
      </c>
      <c r="J1076" s="34">
        <v>415</v>
      </c>
      <c r="K1076" s="34">
        <v>140</v>
      </c>
      <c r="L1076" s="3">
        <f t="shared" si="114"/>
        <v>0.33734939759036142</v>
      </c>
      <c r="M1076" s="34">
        <v>6</v>
      </c>
      <c r="N1076" s="34">
        <v>169</v>
      </c>
      <c r="O1076" s="51">
        <f t="shared" si="115"/>
        <v>0.28073089700996678</v>
      </c>
      <c r="P1076" s="4">
        <f t="shared" si="116"/>
        <v>602</v>
      </c>
      <c r="Q1076" s="5">
        <f t="shared" si="117"/>
        <v>421</v>
      </c>
      <c r="R1076" s="5">
        <f t="shared" si="118"/>
        <v>169</v>
      </c>
      <c r="S1076" s="6">
        <f t="shared" si="119"/>
        <v>0.28073089700996678</v>
      </c>
    </row>
    <row r="1077" spans="1:19" ht="15" customHeight="1" x14ac:dyDescent="0.2">
      <c r="A1077" s="227" t="s">
        <v>411</v>
      </c>
      <c r="B1077" s="37" t="s">
        <v>74</v>
      </c>
      <c r="C1077" s="43" t="s">
        <v>249</v>
      </c>
      <c r="D1077" s="34"/>
      <c r="E1077" s="34"/>
      <c r="F1077" s="34"/>
      <c r="G1077" s="34"/>
      <c r="H1077" s="42" t="str">
        <f t="shared" si="120"/>
        <v/>
      </c>
      <c r="I1077" s="33">
        <v>1</v>
      </c>
      <c r="J1077" s="34">
        <v>1</v>
      </c>
      <c r="K1077" s="34">
        <v>0</v>
      </c>
      <c r="L1077" s="3">
        <f t="shared" si="114"/>
        <v>0</v>
      </c>
      <c r="M1077" s="34">
        <v>0</v>
      </c>
      <c r="N1077" s="34">
        <v>0</v>
      </c>
      <c r="O1077" s="51">
        <f t="shared" si="115"/>
        <v>0</v>
      </c>
      <c r="P1077" s="4">
        <f t="shared" si="116"/>
        <v>1</v>
      </c>
      <c r="Q1077" s="5">
        <f t="shared" si="117"/>
        <v>1</v>
      </c>
      <c r="R1077" s="5" t="str">
        <f t="shared" si="118"/>
        <v/>
      </c>
      <c r="S1077" s="6" t="str">
        <f t="shared" si="119"/>
        <v/>
      </c>
    </row>
    <row r="1078" spans="1:19" ht="15" customHeight="1" x14ac:dyDescent="0.2">
      <c r="A1078" s="227" t="s">
        <v>411</v>
      </c>
      <c r="B1078" s="37" t="s">
        <v>76</v>
      </c>
      <c r="C1078" s="43" t="s">
        <v>77</v>
      </c>
      <c r="D1078" s="34"/>
      <c r="E1078" s="34"/>
      <c r="F1078" s="34"/>
      <c r="G1078" s="34"/>
      <c r="H1078" s="42" t="str">
        <f t="shared" si="120"/>
        <v/>
      </c>
      <c r="I1078" s="33">
        <v>431</v>
      </c>
      <c r="J1078" s="34">
        <v>332</v>
      </c>
      <c r="K1078" s="34">
        <v>46</v>
      </c>
      <c r="L1078" s="3">
        <f t="shared" si="114"/>
        <v>0.13855421686746988</v>
      </c>
      <c r="M1078" s="34">
        <v>1</v>
      </c>
      <c r="N1078" s="34">
        <v>83</v>
      </c>
      <c r="O1078" s="51">
        <f t="shared" si="115"/>
        <v>0.1925754060324826</v>
      </c>
      <c r="P1078" s="4">
        <f t="shared" si="116"/>
        <v>431</v>
      </c>
      <c r="Q1078" s="5">
        <f t="shared" si="117"/>
        <v>333</v>
      </c>
      <c r="R1078" s="5">
        <f t="shared" si="118"/>
        <v>83</v>
      </c>
      <c r="S1078" s="6">
        <f t="shared" si="119"/>
        <v>0.1925754060324826</v>
      </c>
    </row>
    <row r="1079" spans="1:19" ht="15" customHeight="1" x14ac:dyDescent="0.2">
      <c r="A1079" s="227" t="s">
        <v>411</v>
      </c>
      <c r="B1079" s="37" t="s">
        <v>93</v>
      </c>
      <c r="C1079" s="43" t="s">
        <v>94</v>
      </c>
      <c r="D1079" s="34"/>
      <c r="E1079" s="34"/>
      <c r="F1079" s="34"/>
      <c r="G1079" s="34"/>
      <c r="H1079" s="42" t="str">
        <f t="shared" si="120"/>
        <v/>
      </c>
      <c r="I1079" s="33">
        <v>1007</v>
      </c>
      <c r="J1079" s="34">
        <v>647</v>
      </c>
      <c r="K1079" s="34">
        <v>354</v>
      </c>
      <c r="L1079" s="3">
        <f t="shared" si="114"/>
        <v>0.54714064914992278</v>
      </c>
      <c r="M1079" s="34">
        <v>12</v>
      </c>
      <c r="N1079" s="34">
        <v>345</v>
      </c>
      <c r="O1079" s="51">
        <f t="shared" si="115"/>
        <v>0.34260178748758691</v>
      </c>
      <c r="P1079" s="4">
        <f t="shared" si="116"/>
        <v>1007</v>
      </c>
      <c r="Q1079" s="5">
        <f t="shared" si="117"/>
        <v>659</v>
      </c>
      <c r="R1079" s="5">
        <f t="shared" si="118"/>
        <v>345</v>
      </c>
      <c r="S1079" s="6">
        <f t="shared" si="119"/>
        <v>0.34260178748758691</v>
      </c>
    </row>
    <row r="1080" spans="1:19" ht="15" customHeight="1" x14ac:dyDescent="0.2">
      <c r="A1080" s="227" t="s">
        <v>411</v>
      </c>
      <c r="B1080" s="37" t="s">
        <v>104</v>
      </c>
      <c r="C1080" s="43" t="s">
        <v>105</v>
      </c>
      <c r="D1080" s="34"/>
      <c r="E1080" s="34"/>
      <c r="F1080" s="34"/>
      <c r="G1080" s="34"/>
      <c r="H1080" s="42" t="str">
        <f t="shared" si="120"/>
        <v/>
      </c>
      <c r="I1080" s="33">
        <v>165</v>
      </c>
      <c r="J1080" s="34">
        <v>154</v>
      </c>
      <c r="K1080" s="34">
        <v>69</v>
      </c>
      <c r="L1080" s="3">
        <f t="shared" si="114"/>
        <v>0.44805194805194803</v>
      </c>
      <c r="M1080" s="34">
        <v>1</v>
      </c>
      <c r="N1080" s="34">
        <v>3</v>
      </c>
      <c r="O1080" s="51">
        <f t="shared" si="115"/>
        <v>1.8181818181818181E-2</v>
      </c>
      <c r="P1080" s="4">
        <f t="shared" si="116"/>
        <v>165</v>
      </c>
      <c r="Q1080" s="5">
        <f t="shared" si="117"/>
        <v>155</v>
      </c>
      <c r="R1080" s="5">
        <f t="shared" si="118"/>
        <v>3</v>
      </c>
      <c r="S1080" s="6">
        <f t="shared" si="119"/>
        <v>1.8181818181818181E-2</v>
      </c>
    </row>
    <row r="1081" spans="1:19" ht="15" customHeight="1" x14ac:dyDescent="0.2">
      <c r="A1081" s="227" t="s">
        <v>411</v>
      </c>
      <c r="B1081" s="37" t="s">
        <v>106</v>
      </c>
      <c r="C1081" s="43" t="s">
        <v>107</v>
      </c>
      <c r="D1081" s="34"/>
      <c r="E1081" s="34"/>
      <c r="F1081" s="34"/>
      <c r="G1081" s="34"/>
      <c r="H1081" s="42" t="str">
        <f t="shared" si="120"/>
        <v/>
      </c>
      <c r="I1081" s="33">
        <v>36</v>
      </c>
      <c r="J1081" s="34">
        <v>33</v>
      </c>
      <c r="K1081" s="34">
        <v>17</v>
      </c>
      <c r="L1081" s="3">
        <f t="shared" si="114"/>
        <v>0.51515151515151514</v>
      </c>
      <c r="M1081" s="34">
        <v>1</v>
      </c>
      <c r="N1081" s="34">
        <v>1</v>
      </c>
      <c r="O1081" s="51">
        <f t="shared" si="115"/>
        <v>2.7777777777777776E-2</v>
      </c>
      <c r="P1081" s="4">
        <f t="shared" si="116"/>
        <v>36</v>
      </c>
      <c r="Q1081" s="5">
        <f t="shared" si="117"/>
        <v>34</v>
      </c>
      <c r="R1081" s="5">
        <f t="shared" si="118"/>
        <v>1</v>
      </c>
      <c r="S1081" s="6">
        <f t="shared" si="119"/>
        <v>2.7777777777777776E-2</v>
      </c>
    </row>
    <row r="1082" spans="1:19" ht="15" customHeight="1" x14ac:dyDescent="0.2">
      <c r="A1082" s="227" t="s">
        <v>411</v>
      </c>
      <c r="B1082" s="37" t="s">
        <v>108</v>
      </c>
      <c r="C1082" s="47" t="s">
        <v>292</v>
      </c>
      <c r="D1082" s="34"/>
      <c r="E1082" s="34"/>
      <c r="F1082" s="34"/>
      <c r="G1082" s="34"/>
      <c r="H1082" s="42" t="str">
        <f t="shared" si="120"/>
        <v/>
      </c>
      <c r="I1082" s="33">
        <v>15</v>
      </c>
      <c r="J1082" s="34">
        <v>8</v>
      </c>
      <c r="K1082" s="34">
        <v>8</v>
      </c>
      <c r="L1082" s="3">
        <f t="shared" si="114"/>
        <v>1</v>
      </c>
      <c r="M1082" s="34">
        <v>0</v>
      </c>
      <c r="N1082" s="34">
        <v>1</v>
      </c>
      <c r="O1082" s="51">
        <f t="shared" si="115"/>
        <v>6.6666666666666666E-2</v>
      </c>
      <c r="P1082" s="4">
        <f t="shared" si="116"/>
        <v>15</v>
      </c>
      <c r="Q1082" s="5">
        <f t="shared" si="117"/>
        <v>8</v>
      </c>
      <c r="R1082" s="5">
        <f t="shared" si="118"/>
        <v>1</v>
      </c>
      <c r="S1082" s="6">
        <f t="shared" si="119"/>
        <v>6.6666666666666666E-2</v>
      </c>
    </row>
    <row r="1083" spans="1:19" ht="15" customHeight="1" x14ac:dyDescent="0.2">
      <c r="A1083" s="227" t="s">
        <v>411</v>
      </c>
      <c r="B1083" s="37" t="s">
        <v>111</v>
      </c>
      <c r="C1083" s="43" t="s">
        <v>112</v>
      </c>
      <c r="D1083" s="34"/>
      <c r="E1083" s="34"/>
      <c r="F1083" s="34"/>
      <c r="G1083" s="34"/>
      <c r="H1083" s="42" t="str">
        <f t="shared" si="120"/>
        <v/>
      </c>
      <c r="I1083" s="33">
        <v>37</v>
      </c>
      <c r="J1083" s="34">
        <v>35</v>
      </c>
      <c r="K1083" s="34">
        <v>6</v>
      </c>
      <c r="L1083" s="3">
        <f t="shared" si="114"/>
        <v>0.17142857142857143</v>
      </c>
      <c r="M1083" s="34">
        <v>0</v>
      </c>
      <c r="N1083" s="34">
        <v>1</v>
      </c>
      <c r="O1083" s="51">
        <f t="shared" si="115"/>
        <v>2.7027027027027029E-2</v>
      </c>
      <c r="P1083" s="4">
        <f t="shared" si="116"/>
        <v>37</v>
      </c>
      <c r="Q1083" s="5">
        <f t="shared" si="117"/>
        <v>35</v>
      </c>
      <c r="R1083" s="5">
        <f t="shared" si="118"/>
        <v>1</v>
      </c>
      <c r="S1083" s="6">
        <f t="shared" si="119"/>
        <v>2.7027027027027029E-2</v>
      </c>
    </row>
    <row r="1084" spans="1:19" ht="15" customHeight="1" x14ac:dyDescent="0.2">
      <c r="A1084" s="227" t="s">
        <v>411</v>
      </c>
      <c r="B1084" s="37" t="s">
        <v>115</v>
      </c>
      <c r="C1084" s="43" t="s">
        <v>116</v>
      </c>
      <c r="D1084" s="34"/>
      <c r="E1084" s="34"/>
      <c r="F1084" s="34"/>
      <c r="G1084" s="34"/>
      <c r="H1084" s="42" t="str">
        <f t="shared" si="120"/>
        <v/>
      </c>
      <c r="I1084" s="33">
        <v>11172</v>
      </c>
      <c r="J1084" s="34">
        <v>9871</v>
      </c>
      <c r="K1084" s="34">
        <v>4247</v>
      </c>
      <c r="L1084" s="3">
        <f t="shared" si="114"/>
        <v>0.43025022794043155</v>
      </c>
      <c r="M1084" s="34">
        <v>19</v>
      </c>
      <c r="N1084" s="34">
        <v>1156</v>
      </c>
      <c r="O1084" s="51">
        <f t="shared" si="115"/>
        <v>0.10347296813462227</v>
      </c>
      <c r="P1084" s="4">
        <f t="shared" si="116"/>
        <v>11172</v>
      </c>
      <c r="Q1084" s="5">
        <f t="shared" si="117"/>
        <v>9890</v>
      </c>
      <c r="R1084" s="5">
        <f t="shared" si="118"/>
        <v>1156</v>
      </c>
      <c r="S1084" s="6">
        <f t="shared" si="119"/>
        <v>0.10347296813462227</v>
      </c>
    </row>
    <row r="1085" spans="1:19" ht="15" customHeight="1" x14ac:dyDescent="0.2">
      <c r="A1085" s="227" t="s">
        <v>411</v>
      </c>
      <c r="B1085" s="37" t="s">
        <v>115</v>
      </c>
      <c r="C1085" s="43" t="s">
        <v>117</v>
      </c>
      <c r="D1085" s="34"/>
      <c r="E1085" s="34"/>
      <c r="F1085" s="34"/>
      <c r="G1085" s="34"/>
      <c r="H1085" s="42" t="str">
        <f t="shared" si="120"/>
        <v/>
      </c>
      <c r="I1085" s="33">
        <v>1401</v>
      </c>
      <c r="J1085" s="34">
        <v>1375</v>
      </c>
      <c r="K1085" s="34">
        <v>564</v>
      </c>
      <c r="L1085" s="3">
        <f t="shared" si="114"/>
        <v>0.4101818181818182</v>
      </c>
      <c r="M1085" s="34">
        <v>0</v>
      </c>
      <c r="N1085" s="34">
        <v>21</v>
      </c>
      <c r="O1085" s="51">
        <f t="shared" si="115"/>
        <v>1.4989293361884369E-2</v>
      </c>
      <c r="P1085" s="4">
        <f t="shared" si="116"/>
        <v>1401</v>
      </c>
      <c r="Q1085" s="5">
        <f t="shared" si="117"/>
        <v>1375</v>
      </c>
      <c r="R1085" s="5">
        <f t="shared" si="118"/>
        <v>21</v>
      </c>
      <c r="S1085" s="6">
        <f t="shared" si="119"/>
        <v>1.4989293361884369E-2</v>
      </c>
    </row>
    <row r="1086" spans="1:19" ht="15" customHeight="1" x14ac:dyDescent="0.2">
      <c r="A1086" s="227" t="s">
        <v>411</v>
      </c>
      <c r="B1086" s="37" t="s">
        <v>373</v>
      </c>
      <c r="C1086" s="43" t="s">
        <v>374</v>
      </c>
      <c r="D1086" s="34"/>
      <c r="E1086" s="34"/>
      <c r="F1086" s="34"/>
      <c r="G1086" s="34"/>
      <c r="H1086" s="42" t="str">
        <f t="shared" si="120"/>
        <v/>
      </c>
      <c r="I1086" s="33">
        <v>2</v>
      </c>
      <c r="J1086" s="34">
        <v>1</v>
      </c>
      <c r="K1086" s="34">
        <v>0</v>
      </c>
      <c r="L1086" s="3">
        <f t="shared" si="114"/>
        <v>0</v>
      </c>
      <c r="M1086" s="34">
        <v>0</v>
      </c>
      <c r="N1086" s="34">
        <v>0</v>
      </c>
      <c r="O1086" s="51">
        <f t="shared" si="115"/>
        <v>0</v>
      </c>
      <c r="P1086" s="4">
        <f t="shared" si="116"/>
        <v>2</v>
      </c>
      <c r="Q1086" s="5">
        <f t="shared" si="117"/>
        <v>1</v>
      </c>
      <c r="R1086" s="5" t="str">
        <f t="shared" si="118"/>
        <v/>
      </c>
      <c r="S1086" s="6" t="str">
        <f t="shared" si="119"/>
        <v/>
      </c>
    </row>
    <row r="1087" spans="1:19" ht="15" customHeight="1" x14ac:dyDescent="0.2">
      <c r="A1087" s="227" t="s">
        <v>411</v>
      </c>
      <c r="B1087" s="37" t="s">
        <v>522</v>
      </c>
      <c r="C1087" s="43" t="s">
        <v>134</v>
      </c>
      <c r="D1087" s="34"/>
      <c r="E1087" s="34"/>
      <c r="F1087" s="34"/>
      <c r="G1087" s="34"/>
      <c r="H1087" s="42" t="str">
        <f t="shared" si="120"/>
        <v/>
      </c>
      <c r="I1087" s="33">
        <v>9</v>
      </c>
      <c r="J1087" s="34">
        <v>8</v>
      </c>
      <c r="K1087" s="34">
        <v>3</v>
      </c>
      <c r="L1087" s="3">
        <f t="shared" si="114"/>
        <v>0.375</v>
      </c>
      <c r="M1087" s="34">
        <v>0</v>
      </c>
      <c r="N1087" s="34">
        <v>1</v>
      </c>
      <c r="O1087" s="51">
        <f t="shared" si="115"/>
        <v>0.1111111111111111</v>
      </c>
      <c r="P1087" s="4">
        <f t="shared" si="116"/>
        <v>9</v>
      </c>
      <c r="Q1087" s="5">
        <f t="shared" si="117"/>
        <v>8</v>
      </c>
      <c r="R1087" s="5">
        <f t="shared" si="118"/>
        <v>1</v>
      </c>
      <c r="S1087" s="6">
        <f t="shared" si="119"/>
        <v>0.1111111111111111</v>
      </c>
    </row>
    <row r="1088" spans="1:19" ht="15" customHeight="1" x14ac:dyDescent="0.2">
      <c r="A1088" s="227" t="s">
        <v>411</v>
      </c>
      <c r="B1088" s="37" t="s">
        <v>151</v>
      </c>
      <c r="C1088" s="43" t="s">
        <v>152</v>
      </c>
      <c r="D1088" s="34"/>
      <c r="E1088" s="34"/>
      <c r="F1088" s="34"/>
      <c r="G1088" s="34"/>
      <c r="H1088" s="42" t="str">
        <f t="shared" si="120"/>
        <v/>
      </c>
      <c r="I1088" s="33">
        <v>4</v>
      </c>
      <c r="J1088" s="34">
        <v>4</v>
      </c>
      <c r="K1088" s="34">
        <v>1</v>
      </c>
      <c r="L1088" s="3">
        <f t="shared" si="114"/>
        <v>0.25</v>
      </c>
      <c r="M1088" s="34">
        <v>0</v>
      </c>
      <c r="N1088" s="34">
        <v>0</v>
      </c>
      <c r="O1088" s="51">
        <f t="shared" si="115"/>
        <v>0</v>
      </c>
      <c r="P1088" s="4">
        <f t="shared" si="116"/>
        <v>4</v>
      </c>
      <c r="Q1088" s="5">
        <f t="shared" si="117"/>
        <v>4</v>
      </c>
      <c r="R1088" s="5" t="str">
        <f t="shared" si="118"/>
        <v/>
      </c>
      <c r="S1088" s="6" t="str">
        <f t="shared" si="119"/>
        <v/>
      </c>
    </row>
    <row r="1089" spans="1:19" ht="15" customHeight="1" x14ac:dyDescent="0.2">
      <c r="A1089" s="227" t="s">
        <v>411</v>
      </c>
      <c r="B1089" s="37" t="s">
        <v>164</v>
      </c>
      <c r="C1089" s="43" t="s">
        <v>251</v>
      </c>
      <c r="D1089" s="34"/>
      <c r="E1089" s="34"/>
      <c r="F1089" s="34"/>
      <c r="G1089" s="34"/>
      <c r="H1089" s="42" t="str">
        <f t="shared" si="120"/>
        <v/>
      </c>
      <c r="I1089" s="33">
        <v>1</v>
      </c>
      <c r="J1089" s="34">
        <v>1</v>
      </c>
      <c r="K1089" s="34">
        <v>1</v>
      </c>
      <c r="L1089" s="3">
        <f t="shared" si="114"/>
        <v>1</v>
      </c>
      <c r="M1089" s="34">
        <v>0</v>
      </c>
      <c r="N1089" s="34">
        <v>0</v>
      </c>
      <c r="O1089" s="51">
        <f t="shared" si="115"/>
        <v>0</v>
      </c>
      <c r="P1089" s="4">
        <f t="shared" si="116"/>
        <v>1</v>
      </c>
      <c r="Q1089" s="5">
        <f t="shared" si="117"/>
        <v>1</v>
      </c>
      <c r="R1089" s="5" t="str">
        <f t="shared" si="118"/>
        <v/>
      </c>
      <c r="S1089" s="6" t="str">
        <f t="shared" si="119"/>
        <v/>
      </c>
    </row>
    <row r="1090" spans="1:19" ht="15" customHeight="1" x14ac:dyDescent="0.2">
      <c r="A1090" s="227" t="s">
        <v>411</v>
      </c>
      <c r="B1090" s="37" t="s">
        <v>168</v>
      </c>
      <c r="C1090" s="43" t="s">
        <v>169</v>
      </c>
      <c r="D1090" s="34"/>
      <c r="E1090" s="34"/>
      <c r="F1090" s="34"/>
      <c r="G1090" s="34"/>
      <c r="H1090" s="42" t="str">
        <f t="shared" si="120"/>
        <v/>
      </c>
      <c r="I1090" s="33">
        <v>27</v>
      </c>
      <c r="J1090" s="34">
        <v>28</v>
      </c>
      <c r="K1090" s="34">
        <v>17</v>
      </c>
      <c r="L1090" s="3">
        <f t="shared" ref="L1090:L1153" si="121">IF(J1090&lt;&gt;0,K1090/J1090,"")</f>
        <v>0.6071428571428571</v>
      </c>
      <c r="M1090" s="34">
        <v>0</v>
      </c>
      <c r="N1090" s="34">
        <v>1</v>
      </c>
      <c r="O1090" s="51">
        <f t="shared" ref="O1090:O1153" si="122">IF(I1090&lt;&gt;0,N1090/I1090,"")</f>
        <v>3.7037037037037035E-2</v>
      </c>
      <c r="P1090" s="4">
        <f t="shared" ref="P1090:P1153" si="123">IF(SUM(D1090,I1090)&gt;0,SUM(D1090,I1090),"")</f>
        <v>27</v>
      </c>
      <c r="Q1090" s="5">
        <f t="shared" ref="Q1090:Q1153" si="124">IF(SUM(E1090,J1090, M1090)&gt;0,SUM(E1090,J1090, M1090),"")</f>
        <v>28</v>
      </c>
      <c r="R1090" s="5">
        <f t="shared" ref="R1090:R1153" si="125">IF(SUM(G1090,N1090)&gt;0,SUM(G1090,N1090),"")</f>
        <v>1</v>
      </c>
      <c r="S1090" s="6">
        <f t="shared" ref="S1090:S1153" si="126">IFERROR(IF(P1090&lt;&gt;0,R1090/P1090,""),"")</f>
        <v>3.7037037037037035E-2</v>
      </c>
    </row>
    <row r="1091" spans="1:19" ht="26.25" customHeight="1" x14ac:dyDescent="0.2">
      <c r="A1091" s="227" t="s">
        <v>411</v>
      </c>
      <c r="B1091" s="37" t="s">
        <v>170</v>
      </c>
      <c r="C1091" s="47" t="s">
        <v>375</v>
      </c>
      <c r="D1091" s="34"/>
      <c r="E1091" s="34"/>
      <c r="F1091" s="34"/>
      <c r="G1091" s="34"/>
      <c r="H1091" s="42" t="str">
        <f t="shared" si="120"/>
        <v/>
      </c>
      <c r="I1091" s="33">
        <v>25486</v>
      </c>
      <c r="J1091" s="34">
        <v>25257</v>
      </c>
      <c r="K1091" s="34">
        <v>20235</v>
      </c>
      <c r="L1091" s="3">
        <f t="shared" si="121"/>
        <v>0.80116403373322242</v>
      </c>
      <c r="M1091" s="34">
        <v>0</v>
      </c>
      <c r="N1091" s="34">
        <v>153</v>
      </c>
      <c r="O1091" s="51">
        <f t="shared" si="122"/>
        <v>6.0032959271757039E-3</v>
      </c>
      <c r="P1091" s="4">
        <f t="shared" si="123"/>
        <v>25486</v>
      </c>
      <c r="Q1091" s="5">
        <f t="shared" si="124"/>
        <v>25257</v>
      </c>
      <c r="R1091" s="5">
        <f t="shared" si="125"/>
        <v>153</v>
      </c>
      <c r="S1091" s="6">
        <f t="shared" si="126"/>
        <v>6.0032959271757039E-3</v>
      </c>
    </row>
    <row r="1092" spans="1:19" ht="26.25" customHeight="1" x14ac:dyDescent="0.2">
      <c r="A1092" s="227" t="s">
        <v>411</v>
      </c>
      <c r="B1092" s="37" t="s">
        <v>170</v>
      </c>
      <c r="C1092" s="47" t="s">
        <v>172</v>
      </c>
      <c r="D1092" s="34"/>
      <c r="E1092" s="34"/>
      <c r="F1092" s="34"/>
      <c r="G1092" s="34"/>
      <c r="H1092" s="42" t="str">
        <f t="shared" si="120"/>
        <v/>
      </c>
      <c r="I1092" s="33">
        <v>31558</v>
      </c>
      <c r="J1092" s="34">
        <v>31140</v>
      </c>
      <c r="K1092" s="34">
        <v>18932</v>
      </c>
      <c r="L1092" s="3">
        <f t="shared" si="121"/>
        <v>0.60796403339755944</v>
      </c>
      <c r="M1092" s="34">
        <v>4</v>
      </c>
      <c r="N1092" s="34">
        <v>375</v>
      </c>
      <c r="O1092" s="51">
        <f t="shared" si="122"/>
        <v>1.1882882311933582E-2</v>
      </c>
      <c r="P1092" s="4">
        <f t="shared" si="123"/>
        <v>31558</v>
      </c>
      <c r="Q1092" s="5">
        <f t="shared" si="124"/>
        <v>31144</v>
      </c>
      <c r="R1092" s="5">
        <f t="shared" si="125"/>
        <v>375</v>
      </c>
      <c r="S1092" s="6">
        <f t="shared" si="126"/>
        <v>1.1882882311933582E-2</v>
      </c>
    </row>
    <row r="1093" spans="1:19" ht="26.25" customHeight="1" x14ac:dyDescent="0.2">
      <c r="A1093" s="227" t="s">
        <v>411</v>
      </c>
      <c r="B1093" s="37" t="s">
        <v>170</v>
      </c>
      <c r="C1093" s="43" t="s">
        <v>376</v>
      </c>
      <c r="D1093" s="34"/>
      <c r="E1093" s="34"/>
      <c r="F1093" s="34"/>
      <c r="G1093" s="34"/>
      <c r="H1093" s="42" t="str">
        <f t="shared" si="120"/>
        <v/>
      </c>
      <c r="I1093" s="33">
        <v>12071</v>
      </c>
      <c r="J1093" s="34">
        <v>11995</v>
      </c>
      <c r="K1093" s="34">
        <v>10202</v>
      </c>
      <c r="L1093" s="3">
        <f t="shared" si="121"/>
        <v>0.85052105043768234</v>
      </c>
      <c r="M1093" s="34">
        <v>1</v>
      </c>
      <c r="N1093" s="34">
        <v>26</v>
      </c>
      <c r="O1093" s="51">
        <f t="shared" si="122"/>
        <v>2.1539226244718748E-3</v>
      </c>
      <c r="P1093" s="4">
        <f t="shared" si="123"/>
        <v>12071</v>
      </c>
      <c r="Q1093" s="5">
        <f t="shared" si="124"/>
        <v>11996</v>
      </c>
      <c r="R1093" s="5">
        <f t="shared" si="125"/>
        <v>26</v>
      </c>
      <c r="S1093" s="6">
        <f t="shared" si="126"/>
        <v>2.1539226244718748E-3</v>
      </c>
    </row>
    <row r="1094" spans="1:19" ht="26.25" customHeight="1" x14ac:dyDescent="0.2">
      <c r="A1094" s="227" t="s">
        <v>411</v>
      </c>
      <c r="B1094" s="37" t="s">
        <v>170</v>
      </c>
      <c r="C1094" s="47" t="s">
        <v>171</v>
      </c>
      <c r="D1094" s="34"/>
      <c r="E1094" s="34"/>
      <c r="F1094" s="34"/>
      <c r="G1094" s="34"/>
      <c r="H1094" s="42" t="str">
        <f t="shared" ref="H1094:H1157" si="127">IF(D1094&lt;&gt;0,G1094/D1094,"")</f>
        <v/>
      </c>
      <c r="I1094" s="33">
        <v>13212</v>
      </c>
      <c r="J1094" s="34">
        <v>13021</v>
      </c>
      <c r="K1094" s="34">
        <v>11029</v>
      </c>
      <c r="L1094" s="3">
        <f t="shared" si="121"/>
        <v>0.84701635819061516</v>
      </c>
      <c r="M1094" s="34">
        <v>2</v>
      </c>
      <c r="N1094" s="34">
        <v>225</v>
      </c>
      <c r="O1094" s="51">
        <f t="shared" si="122"/>
        <v>1.7029972752043598E-2</v>
      </c>
      <c r="P1094" s="4">
        <f t="shared" si="123"/>
        <v>13212</v>
      </c>
      <c r="Q1094" s="5">
        <f t="shared" si="124"/>
        <v>13023</v>
      </c>
      <c r="R1094" s="5">
        <f t="shared" si="125"/>
        <v>225</v>
      </c>
      <c r="S1094" s="6">
        <f t="shared" si="126"/>
        <v>1.7029972752043598E-2</v>
      </c>
    </row>
    <row r="1095" spans="1:19" ht="15" customHeight="1" x14ac:dyDescent="0.2">
      <c r="A1095" s="227" t="s">
        <v>411</v>
      </c>
      <c r="B1095" s="37" t="s">
        <v>184</v>
      </c>
      <c r="C1095" s="47" t="s">
        <v>186</v>
      </c>
      <c r="D1095" s="34"/>
      <c r="E1095" s="34"/>
      <c r="F1095" s="34"/>
      <c r="G1095" s="34"/>
      <c r="H1095" s="42" t="str">
        <f t="shared" si="127"/>
        <v/>
      </c>
      <c r="I1095" s="33">
        <v>214</v>
      </c>
      <c r="J1095" s="34">
        <v>170</v>
      </c>
      <c r="K1095" s="34">
        <v>91</v>
      </c>
      <c r="L1095" s="3">
        <f t="shared" si="121"/>
        <v>0.53529411764705881</v>
      </c>
      <c r="M1095" s="34">
        <v>0</v>
      </c>
      <c r="N1095" s="34">
        <v>42</v>
      </c>
      <c r="O1095" s="51">
        <f t="shared" si="122"/>
        <v>0.19626168224299065</v>
      </c>
      <c r="P1095" s="4">
        <f t="shared" si="123"/>
        <v>214</v>
      </c>
      <c r="Q1095" s="5">
        <f t="shared" si="124"/>
        <v>170</v>
      </c>
      <c r="R1095" s="5">
        <f t="shared" si="125"/>
        <v>42</v>
      </c>
      <c r="S1095" s="6">
        <f t="shared" si="126"/>
        <v>0.19626168224299065</v>
      </c>
    </row>
    <row r="1096" spans="1:19" ht="15" customHeight="1" x14ac:dyDescent="0.2">
      <c r="A1096" s="227" t="s">
        <v>411</v>
      </c>
      <c r="B1096" s="37" t="s">
        <v>195</v>
      </c>
      <c r="C1096" s="47" t="s">
        <v>196</v>
      </c>
      <c r="D1096" s="34"/>
      <c r="E1096" s="34"/>
      <c r="F1096" s="34"/>
      <c r="G1096" s="34"/>
      <c r="H1096" s="42" t="str">
        <f t="shared" si="127"/>
        <v/>
      </c>
      <c r="I1096" s="33">
        <v>5</v>
      </c>
      <c r="J1096" s="34">
        <v>4</v>
      </c>
      <c r="K1096" s="34">
        <v>4</v>
      </c>
      <c r="L1096" s="3">
        <f t="shared" si="121"/>
        <v>1</v>
      </c>
      <c r="M1096" s="34">
        <v>0</v>
      </c>
      <c r="N1096" s="34">
        <v>0</v>
      </c>
      <c r="O1096" s="51">
        <f t="shared" si="122"/>
        <v>0</v>
      </c>
      <c r="P1096" s="4">
        <f t="shared" si="123"/>
        <v>5</v>
      </c>
      <c r="Q1096" s="5">
        <f t="shared" si="124"/>
        <v>4</v>
      </c>
      <c r="R1096" s="5" t="str">
        <f t="shared" si="125"/>
        <v/>
      </c>
      <c r="S1096" s="6" t="str">
        <f t="shared" si="126"/>
        <v/>
      </c>
    </row>
    <row r="1097" spans="1:19" ht="15" customHeight="1" x14ac:dyDescent="0.2">
      <c r="A1097" s="227" t="s">
        <v>411</v>
      </c>
      <c r="B1097" s="37" t="s">
        <v>206</v>
      </c>
      <c r="C1097" s="43" t="s">
        <v>207</v>
      </c>
      <c r="D1097" s="34"/>
      <c r="E1097" s="34"/>
      <c r="F1097" s="34"/>
      <c r="G1097" s="34"/>
      <c r="H1097" s="42" t="str">
        <f t="shared" si="127"/>
        <v/>
      </c>
      <c r="I1097" s="33">
        <v>1185</v>
      </c>
      <c r="J1097" s="34">
        <v>1016</v>
      </c>
      <c r="K1097" s="34">
        <v>576</v>
      </c>
      <c r="L1097" s="3">
        <f t="shared" si="121"/>
        <v>0.56692913385826771</v>
      </c>
      <c r="M1097" s="34">
        <v>5</v>
      </c>
      <c r="N1097" s="34">
        <v>157</v>
      </c>
      <c r="O1097" s="51">
        <f t="shared" si="122"/>
        <v>0.13248945147679325</v>
      </c>
      <c r="P1097" s="4">
        <f t="shared" si="123"/>
        <v>1185</v>
      </c>
      <c r="Q1097" s="5">
        <f t="shared" si="124"/>
        <v>1021</v>
      </c>
      <c r="R1097" s="5">
        <f t="shared" si="125"/>
        <v>157</v>
      </c>
      <c r="S1097" s="6">
        <f t="shared" si="126"/>
        <v>0.13248945147679325</v>
      </c>
    </row>
    <row r="1098" spans="1:19" ht="15" customHeight="1" x14ac:dyDescent="0.2">
      <c r="A1098" s="227" t="s">
        <v>411</v>
      </c>
      <c r="B1098" s="37" t="s">
        <v>211</v>
      </c>
      <c r="C1098" s="47" t="s">
        <v>533</v>
      </c>
      <c r="D1098" s="34"/>
      <c r="E1098" s="34"/>
      <c r="F1098" s="34"/>
      <c r="G1098" s="34"/>
      <c r="H1098" s="42" t="str">
        <f t="shared" si="127"/>
        <v/>
      </c>
      <c r="I1098" s="33">
        <v>5380</v>
      </c>
      <c r="J1098" s="34">
        <v>5154</v>
      </c>
      <c r="K1098" s="34">
        <v>3672</v>
      </c>
      <c r="L1098" s="3">
        <f t="shared" si="121"/>
        <v>0.7124563445867288</v>
      </c>
      <c r="M1098" s="34">
        <v>6</v>
      </c>
      <c r="N1098" s="34">
        <v>178</v>
      </c>
      <c r="O1098" s="51">
        <f t="shared" si="122"/>
        <v>3.3085501858736058E-2</v>
      </c>
      <c r="P1098" s="4">
        <f t="shared" si="123"/>
        <v>5380</v>
      </c>
      <c r="Q1098" s="5">
        <f t="shared" si="124"/>
        <v>5160</v>
      </c>
      <c r="R1098" s="5">
        <f t="shared" si="125"/>
        <v>178</v>
      </c>
      <c r="S1098" s="6">
        <f t="shared" si="126"/>
        <v>3.3085501858736058E-2</v>
      </c>
    </row>
    <row r="1099" spans="1:19" ht="15" customHeight="1" x14ac:dyDescent="0.2">
      <c r="A1099" s="227" t="s">
        <v>411</v>
      </c>
      <c r="B1099" s="37" t="s">
        <v>217</v>
      </c>
      <c r="C1099" s="43" t="s">
        <v>219</v>
      </c>
      <c r="D1099" s="34"/>
      <c r="E1099" s="34"/>
      <c r="F1099" s="34"/>
      <c r="G1099" s="34"/>
      <c r="H1099" s="42" t="str">
        <f t="shared" si="127"/>
        <v/>
      </c>
      <c r="I1099" s="33">
        <v>574</v>
      </c>
      <c r="J1099" s="34">
        <v>562</v>
      </c>
      <c r="K1099" s="34">
        <v>270</v>
      </c>
      <c r="L1099" s="3">
        <f t="shared" si="121"/>
        <v>0.4804270462633452</v>
      </c>
      <c r="M1099" s="34">
        <v>2</v>
      </c>
      <c r="N1099" s="34">
        <v>10</v>
      </c>
      <c r="O1099" s="51">
        <f t="shared" si="122"/>
        <v>1.7421602787456445E-2</v>
      </c>
      <c r="P1099" s="4">
        <f t="shared" si="123"/>
        <v>574</v>
      </c>
      <c r="Q1099" s="5">
        <f t="shared" si="124"/>
        <v>564</v>
      </c>
      <c r="R1099" s="5">
        <f t="shared" si="125"/>
        <v>10</v>
      </c>
      <c r="S1099" s="6">
        <f t="shared" si="126"/>
        <v>1.7421602787456445E-2</v>
      </c>
    </row>
    <row r="1100" spans="1:19" ht="15" customHeight="1" x14ac:dyDescent="0.2">
      <c r="A1100" s="227" t="s">
        <v>411</v>
      </c>
      <c r="B1100" s="37" t="s">
        <v>222</v>
      </c>
      <c r="C1100" s="43" t="s">
        <v>223</v>
      </c>
      <c r="D1100" s="34"/>
      <c r="E1100" s="34"/>
      <c r="F1100" s="34"/>
      <c r="G1100" s="34"/>
      <c r="H1100" s="42" t="str">
        <f t="shared" si="127"/>
        <v/>
      </c>
      <c r="I1100" s="33">
        <v>864</v>
      </c>
      <c r="J1100" s="34">
        <v>853</v>
      </c>
      <c r="K1100" s="34">
        <v>453</v>
      </c>
      <c r="L1100" s="3">
        <f t="shared" si="121"/>
        <v>0.53106682297772567</v>
      </c>
      <c r="M1100" s="34">
        <v>5</v>
      </c>
      <c r="N1100" s="34">
        <v>1</v>
      </c>
      <c r="O1100" s="51">
        <f t="shared" si="122"/>
        <v>1.1574074074074073E-3</v>
      </c>
      <c r="P1100" s="4">
        <f t="shared" si="123"/>
        <v>864</v>
      </c>
      <c r="Q1100" s="5">
        <f t="shared" si="124"/>
        <v>858</v>
      </c>
      <c r="R1100" s="5">
        <f t="shared" si="125"/>
        <v>1</v>
      </c>
      <c r="S1100" s="6">
        <f t="shared" si="126"/>
        <v>1.1574074074074073E-3</v>
      </c>
    </row>
    <row r="1101" spans="1:19" ht="26.25" customHeight="1" x14ac:dyDescent="0.2">
      <c r="A1101" s="227" t="s">
        <v>411</v>
      </c>
      <c r="B1101" s="37" t="s">
        <v>222</v>
      </c>
      <c r="C1101" s="43" t="s">
        <v>224</v>
      </c>
      <c r="D1101" s="34"/>
      <c r="E1101" s="34"/>
      <c r="F1101" s="34"/>
      <c r="G1101" s="34"/>
      <c r="H1101" s="42" t="str">
        <f t="shared" si="127"/>
        <v/>
      </c>
      <c r="I1101" s="33">
        <v>61</v>
      </c>
      <c r="J1101" s="34">
        <v>58</v>
      </c>
      <c r="K1101" s="34">
        <v>38</v>
      </c>
      <c r="L1101" s="3">
        <f t="shared" si="121"/>
        <v>0.65517241379310343</v>
      </c>
      <c r="M1101" s="34">
        <v>1</v>
      </c>
      <c r="N1101" s="34">
        <v>2</v>
      </c>
      <c r="O1101" s="51">
        <f t="shared" si="122"/>
        <v>3.2786885245901641E-2</v>
      </c>
      <c r="P1101" s="4">
        <f t="shared" si="123"/>
        <v>61</v>
      </c>
      <c r="Q1101" s="5">
        <f t="shared" si="124"/>
        <v>59</v>
      </c>
      <c r="R1101" s="5">
        <f t="shared" si="125"/>
        <v>2</v>
      </c>
      <c r="S1101" s="6">
        <f t="shared" si="126"/>
        <v>3.2786885245901641E-2</v>
      </c>
    </row>
    <row r="1102" spans="1:19" ht="15" customHeight="1" x14ac:dyDescent="0.2">
      <c r="A1102" s="227" t="s">
        <v>411</v>
      </c>
      <c r="B1102" s="37" t="s">
        <v>222</v>
      </c>
      <c r="C1102" s="43" t="s">
        <v>226</v>
      </c>
      <c r="D1102" s="34"/>
      <c r="E1102" s="34"/>
      <c r="F1102" s="34"/>
      <c r="G1102" s="34"/>
      <c r="H1102" s="42" t="str">
        <f t="shared" si="127"/>
        <v/>
      </c>
      <c r="I1102" s="33">
        <v>88</v>
      </c>
      <c r="J1102" s="34">
        <v>76</v>
      </c>
      <c r="K1102" s="34">
        <v>53</v>
      </c>
      <c r="L1102" s="3">
        <f t="shared" si="121"/>
        <v>0.69736842105263153</v>
      </c>
      <c r="M1102" s="34">
        <v>5</v>
      </c>
      <c r="N1102" s="34">
        <v>7</v>
      </c>
      <c r="O1102" s="51">
        <f t="shared" si="122"/>
        <v>7.9545454545454544E-2</v>
      </c>
      <c r="P1102" s="4">
        <f t="shared" si="123"/>
        <v>88</v>
      </c>
      <c r="Q1102" s="5">
        <f t="shared" si="124"/>
        <v>81</v>
      </c>
      <c r="R1102" s="5">
        <f t="shared" si="125"/>
        <v>7</v>
      </c>
      <c r="S1102" s="6">
        <f t="shared" si="126"/>
        <v>7.9545454545454544E-2</v>
      </c>
    </row>
    <row r="1103" spans="1:19" ht="26.25" customHeight="1" x14ac:dyDescent="0.2">
      <c r="A1103" s="227" t="s">
        <v>411</v>
      </c>
      <c r="B1103" s="37" t="s">
        <v>222</v>
      </c>
      <c r="C1103" s="43" t="s">
        <v>228</v>
      </c>
      <c r="D1103" s="34"/>
      <c r="E1103" s="34"/>
      <c r="F1103" s="34"/>
      <c r="G1103" s="34"/>
      <c r="H1103" s="42" t="str">
        <f t="shared" si="127"/>
        <v/>
      </c>
      <c r="I1103" s="33">
        <v>35</v>
      </c>
      <c r="J1103" s="34">
        <v>34</v>
      </c>
      <c r="K1103" s="34">
        <v>23</v>
      </c>
      <c r="L1103" s="3">
        <f t="shared" si="121"/>
        <v>0.67647058823529416</v>
      </c>
      <c r="M1103" s="34">
        <v>0</v>
      </c>
      <c r="N1103" s="34">
        <v>1</v>
      </c>
      <c r="O1103" s="51">
        <f t="shared" si="122"/>
        <v>2.8571428571428571E-2</v>
      </c>
      <c r="P1103" s="4">
        <f t="shared" si="123"/>
        <v>35</v>
      </c>
      <c r="Q1103" s="5">
        <f t="shared" si="124"/>
        <v>34</v>
      </c>
      <c r="R1103" s="5">
        <f t="shared" si="125"/>
        <v>1</v>
      </c>
      <c r="S1103" s="6">
        <f t="shared" si="126"/>
        <v>2.8571428571428571E-2</v>
      </c>
    </row>
    <row r="1104" spans="1:19" ht="15" customHeight="1" x14ac:dyDescent="0.2">
      <c r="A1104" s="227" t="s">
        <v>447</v>
      </c>
      <c r="B1104" s="37" t="s">
        <v>13</v>
      </c>
      <c r="C1104" s="47" t="s">
        <v>14</v>
      </c>
      <c r="D1104" s="34"/>
      <c r="E1104" s="34"/>
      <c r="F1104" s="34"/>
      <c r="G1104" s="34"/>
      <c r="H1104" s="42" t="str">
        <f t="shared" si="127"/>
        <v/>
      </c>
      <c r="I1104" s="33">
        <v>2</v>
      </c>
      <c r="J1104" s="34">
        <v>2</v>
      </c>
      <c r="K1104" s="34">
        <v>2</v>
      </c>
      <c r="L1104" s="3">
        <f t="shared" si="121"/>
        <v>1</v>
      </c>
      <c r="M1104" s="34"/>
      <c r="N1104" s="34"/>
      <c r="O1104" s="51">
        <f t="shared" si="122"/>
        <v>0</v>
      </c>
      <c r="P1104" s="4">
        <f t="shared" si="123"/>
        <v>2</v>
      </c>
      <c r="Q1104" s="5">
        <f t="shared" si="124"/>
        <v>2</v>
      </c>
      <c r="R1104" s="5" t="str">
        <f t="shared" si="125"/>
        <v/>
      </c>
      <c r="S1104" s="6" t="str">
        <f t="shared" si="126"/>
        <v/>
      </c>
    </row>
    <row r="1105" spans="1:19" ht="15" customHeight="1" x14ac:dyDescent="0.2">
      <c r="A1105" s="227" t="s">
        <v>447</v>
      </c>
      <c r="B1105" s="37" t="s">
        <v>21</v>
      </c>
      <c r="C1105" s="47" t="s">
        <v>22</v>
      </c>
      <c r="D1105" s="34"/>
      <c r="E1105" s="34"/>
      <c r="F1105" s="34"/>
      <c r="G1105" s="34"/>
      <c r="H1105" s="42" t="str">
        <f t="shared" si="127"/>
        <v/>
      </c>
      <c r="I1105" s="33">
        <v>4</v>
      </c>
      <c r="J1105" s="34">
        <v>2</v>
      </c>
      <c r="K1105" s="34">
        <v>1</v>
      </c>
      <c r="L1105" s="3">
        <f t="shared" si="121"/>
        <v>0.5</v>
      </c>
      <c r="M1105" s="34"/>
      <c r="N1105" s="34">
        <v>2</v>
      </c>
      <c r="O1105" s="51">
        <f t="shared" si="122"/>
        <v>0.5</v>
      </c>
      <c r="P1105" s="4">
        <f t="shared" si="123"/>
        <v>4</v>
      </c>
      <c r="Q1105" s="5">
        <f t="shared" si="124"/>
        <v>2</v>
      </c>
      <c r="R1105" s="5">
        <f t="shared" si="125"/>
        <v>2</v>
      </c>
      <c r="S1105" s="6">
        <f t="shared" si="126"/>
        <v>0.5</v>
      </c>
    </row>
    <row r="1106" spans="1:19" ht="15" customHeight="1" x14ac:dyDescent="0.2">
      <c r="A1106" s="227" t="s">
        <v>447</v>
      </c>
      <c r="B1106" s="37" t="s">
        <v>42</v>
      </c>
      <c r="C1106" s="47" t="s">
        <v>43</v>
      </c>
      <c r="D1106" s="34"/>
      <c r="E1106" s="34"/>
      <c r="F1106" s="34"/>
      <c r="G1106" s="34"/>
      <c r="H1106" s="42" t="str">
        <f t="shared" si="127"/>
        <v/>
      </c>
      <c r="I1106" s="33">
        <v>1269</v>
      </c>
      <c r="J1106" s="34">
        <v>1247</v>
      </c>
      <c r="K1106" s="34">
        <v>613</v>
      </c>
      <c r="L1106" s="3">
        <f t="shared" si="121"/>
        <v>0.49157979149959902</v>
      </c>
      <c r="M1106" s="34">
        <v>1</v>
      </c>
      <c r="N1106" s="34">
        <v>21</v>
      </c>
      <c r="O1106" s="51">
        <f t="shared" si="122"/>
        <v>1.6548463356973995E-2</v>
      </c>
      <c r="P1106" s="4">
        <f t="shared" si="123"/>
        <v>1269</v>
      </c>
      <c r="Q1106" s="5">
        <f t="shared" si="124"/>
        <v>1248</v>
      </c>
      <c r="R1106" s="5">
        <f t="shared" si="125"/>
        <v>21</v>
      </c>
      <c r="S1106" s="6">
        <f t="shared" si="126"/>
        <v>1.6548463356973995E-2</v>
      </c>
    </row>
    <row r="1107" spans="1:19" ht="15" customHeight="1" x14ac:dyDescent="0.2">
      <c r="A1107" s="227" t="s">
        <v>447</v>
      </c>
      <c r="B1107" s="37" t="s">
        <v>42</v>
      </c>
      <c r="C1107" s="47" t="s">
        <v>46</v>
      </c>
      <c r="D1107" s="34"/>
      <c r="E1107" s="34"/>
      <c r="F1107" s="34"/>
      <c r="G1107" s="34"/>
      <c r="H1107" s="42" t="str">
        <f t="shared" si="127"/>
        <v/>
      </c>
      <c r="I1107" s="33">
        <v>972</v>
      </c>
      <c r="J1107" s="34">
        <v>931</v>
      </c>
      <c r="K1107" s="34">
        <v>605</v>
      </c>
      <c r="L1107" s="3">
        <f t="shared" si="121"/>
        <v>0.64983888292158964</v>
      </c>
      <c r="M1107" s="34">
        <v>1</v>
      </c>
      <c r="N1107" s="34">
        <v>40</v>
      </c>
      <c r="O1107" s="51">
        <f t="shared" si="122"/>
        <v>4.1152263374485597E-2</v>
      </c>
      <c r="P1107" s="4">
        <f t="shared" si="123"/>
        <v>972</v>
      </c>
      <c r="Q1107" s="5">
        <f t="shared" si="124"/>
        <v>932</v>
      </c>
      <c r="R1107" s="5">
        <f t="shared" si="125"/>
        <v>40</v>
      </c>
      <c r="S1107" s="6">
        <f t="shared" si="126"/>
        <v>4.1152263374485597E-2</v>
      </c>
    </row>
    <row r="1108" spans="1:19" ht="15" customHeight="1" x14ac:dyDescent="0.2">
      <c r="A1108" s="227" t="s">
        <v>447</v>
      </c>
      <c r="B1108" s="37" t="s">
        <v>59</v>
      </c>
      <c r="C1108" s="47" t="s">
        <v>60</v>
      </c>
      <c r="D1108" s="34"/>
      <c r="E1108" s="34"/>
      <c r="F1108" s="34"/>
      <c r="G1108" s="34"/>
      <c r="H1108" s="42" t="str">
        <f t="shared" si="127"/>
        <v/>
      </c>
      <c r="I1108" s="33">
        <v>2</v>
      </c>
      <c r="J1108" s="34">
        <v>2</v>
      </c>
      <c r="K1108" s="34">
        <v>1</v>
      </c>
      <c r="L1108" s="3">
        <f t="shared" si="121"/>
        <v>0.5</v>
      </c>
      <c r="M1108" s="34"/>
      <c r="N1108" s="34"/>
      <c r="O1108" s="51">
        <f t="shared" si="122"/>
        <v>0</v>
      </c>
      <c r="P1108" s="4">
        <f t="shared" si="123"/>
        <v>2</v>
      </c>
      <c r="Q1108" s="5">
        <f t="shared" si="124"/>
        <v>2</v>
      </c>
      <c r="R1108" s="5" t="str">
        <f t="shared" si="125"/>
        <v/>
      </c>
      <c r="S1108" s="6" t="str">
        <f t="shared" si="126"/>
        <v/>
      </c>
    </row>
    <row r="1109" spans="1:19" ht="15" customHeight="1" x14ac:dyDescent="0.2">
      <c r="A1109" s="227" t="s">
        <v>447</v>
      </c>
      <c r="B1109" s="37" t="s">
        <v>74</v>
      </c>
      <c r="C1109" s="47" t="s">
        <v>249</v>
      </c>
      <c r="D1109" s="34"/>
      <c r="E1109" s="34"/>
      <c r="F1109" s="34"/>
      <c r="G1109" s="34"/>
      <c r="H1109" s="42" t="str">
        <f t="shared" si="127"/>
        <v/>
      </c>
      <c r="I1109" s="33">
        <v>3</v>
      </c>
      <c r="J1109" s="34">
        <v>3</v>
      </c>
      <c r="K1109" s="34">
        <v>2</v>
      </c>
      <c r="L1109" s="3">
        <f t="shared" si="121"/>
        <v>0.66666666666666663</v>
      </c>
      <c r="M1109" s="34"/>
      <c r="N1109" s="34"/>
      <c r="O1109" s="51">
        <f t="shared" si="122"/>
        <v>0</v>
      </c>
      <c r="P1109" s="4">
        <f t="shared" si="123"/>
        <v>3</v>
      </c>
      <c r="Q1109" s="5">
        <f t="shared" si="124"/>
        <v>3</v>
      </c>
      <c r="R1109" s="5" t="str">
        <f t="shared" si="125"/>
        <v/>
      </c>
      <c r="S1109" s="6" t="str">
        <f t="shared" si="126"/>
        <v/>
      </c>
    </row>
    <row r="1110" spans="1:19" ht="15" customHeight="1" x14ac:dyDescent="0.2">
      <c r="A1110" s="227" t="s">
        <v>447</v>
      </c>
      <c r="B1110" s="37" t="s">
        <v>78</v>
      </c>
      <c r="C1110" s="47" t="s">
        <v>79</v>
      </c>
      <c r="D1110" s="34"/>
      <c r="E1110" s="34"/>
      <c r="F1110" s="34"/>
      <c r="G1110" s="34"/>
      <c r="H1110" s="42" t="str">
        <f t="shared" si="127"/>
        <v/>
      </c>
      <c r="I1110" s="33">
        <v>4</v>
      </c>
      <c r="J1110" s="34">
        <v>2</v>
      </c>
      <c r="K1110" s="34"/>
      <c r="L1110" s="3">
        <f t="shared" si="121"/>
        <v>0</v>
      </c>
      <c r="M1110" s="34">
        <v>1</v>
      </c>
      <c r="N1110" s="34">
        <v>1</v>
      </c>
      <c r="O1110" s="51">
        <f t="shared" si="122"/>
        <v>0.25</v>
      </c>
      <c r="P1110" s="4">
        <f t="shared" si="123"/>
        <v>4</v>
      </c>
      <c r="Q1110" s="5">
        <f t="shared" si="124"/>
        <v>3</v>
      </c>
      <c r="R1110" s="5">
        <f t="shared" si="125"/>
        <v>1</v>
      </c>
      <c r="S1110" s="6">
        <f t="shared" si="126"/>
        <v>0.25</v>
      </c>
    </row>
    <row r="1111" spans="1:19" ht="15" customHeight="1" x14ac:dyDescent="0.2">
      <c r="A1111" s="227" t="s">
        <v>447</v>
      </c>
      <c r="B1111" s="37" t="s">
        <v>83</v>
      </c>
      <c r="C1111" s="47" t="s">
        <v>84</v>
      </c>
      <c r="D1111" s="34"/>
      <c r="E1111" s="34"/>
      <c r="F1111" s="34"/>
      <c r="G1111" s="34"/>
      <c r="H1111" s="42" t="str">
        <f t="shared" si="127"/>
        <v/>
      </c>
      <c r="I1111" s="33">
        <v>4</v>
      </c>
      <c r="J1111" s="34">
        <v>4</v>
      </c>
      <c r="K1111" s="34">
        <v>4</v>
      </c>
      <c r="L1111" s="3">
        <f t="shared" si="121"/>
        <v>1</v>
      </c>
      <c r="M1111" s="34"/>
      <c r="N1111" s="34"/>
      <c r="O1111" s="51">
        <f t="shared" si="122"/>
        <v>0</v>
      </c>
      <c r="P1111" s="4">
        <f t="shared" si="123"/>
        <v>4</v>
      </c>
      <c r="Q1111" s="5">
        <f t="shared" si="124"/>
        <v>4</v>
      </c>
      <c r="R1111" s="5" t="str">
        <f t="shared" si="125"/>
        <v/>
      </c>
      <c r="S1111" s="6" t="str">
        <f t="shared" si="126"/>
        <v/>
      </c>
    </row>
    <row r="1112" spans="1:19" ht="15" customHeight="1" x14ac:dyDescent="0.2">
      <c r="A1112" s="227" t="s">
        <v>447</v>
      </c>
      <c r="B1112" s="37" t="s">
        <v>93</v>
      </c>
      <c r="C1112" s="47" t="s">
        <v>94</v>
      </c>
      <c r="D1112" s="34"/>
      <c r="E1112" s="34"/>
      <c r="F1112" s="34"/>
      <c r="G1112" s="34"/>
      <c r="H1112" s="42" t="str">
        <f t="shared" si="127"/>
        <v/>
      </c>
      <c r="I1112" s="33">
        <v>2283</v>
      </c>
      <c r="J1112" s="34">
        <v>2122</v>
      </c>
      <c r="K1112" s="34">
        <v>1960</v>
      </c>
      <c r="L1112" s="3">
        <f t="shared" si="121"/>
        <v>0.92365692742695571</v>
      </c>
      <c r="M1112" s="34"/>
      <c r="N1112" s="34">
        <v>161</v>
      </c>
      <c r="O1112" s="51">
        <f t="shared" si="122"/>
        <v>7.0521243977222953E-2</v>
      </c>
      <c r="P1112" s="4">
        <f t="shared" si="123"/>
        <v>2283</v>
      </c>
      <c r="Q1112" s="5">
        <f t="shared" si="124"/>
        <v>2122</v>
      </c>
      <c r="R1112" s="5">
        <f t="shared" si="125"/>
        <v>161</v>
      </c>
      <c r="S1112" s="6">
        <f t="shared" si="126"/>
        <v>7.0521243977222953E-2</v>
      </c>
    </row>
    <row r="1113" spans="1:19" ht="15" customHeight="1" x14ac:dyDescent="0.2">
      <c r="A1113" s="227" t="s">
        <v>447</v>
      </c>
      <c r="B1113" s="37" t="s">
        <v>108</v>
      </c>
      <c r="C1113" s="47" t="s">
        <v>292</v>
      </c>
      <c r="D1113" s="34"/>
      <c r="E1113" s="34"/>
      <c r="F1113" s="34"/>
      <c r="G1113" s="34"/>
      <c r="H1113" s="42" t="str">
        <f t="shared" si="127"/>
        <v/>
      </c>
      <c r="I1113" s="33">
        <v>32</v>
      </c>
      <c r="J1113" s="34">
        <v>27</v>
      </c>
      <c r="K1113" s="34">
        <v>2</v>
      </c>
      <c r="L1113" s="3">
        <f t="shared" si="121"/>
        <v>7.407407407407407E-2</v>
      </c>
      <c r="M1113" s="34">
        <v>1</v>
      </c>
      <c r="N1113" s="34">
        <v>4</v>
      </c>
      <c r="O1113" s="51">
        <f t="shared" si="122"/>
        <v>0.125</v>
      </c>
      <c r="P1113" s="4">
        <f t="shared" si="123"/>
        <v>32</v>
      </c>
      <c r="Q1113" s="5">
        <f t="shared" si="124"/>
        <v>28</v>
      </c>
      <c r="R1113" s="5">
        <f t="shared" si="125"/>
        <v>4</v>
      </c>
      <c r="S1113" s="6">
        <f t="shared" si="126"/>
        <v>0.125</v>
      </c>
    </row>
    <row r="1114" spans="1:19" ht="15" customHeight="1" x14ac:dyDescent="0.2">
      <c r="A1114" s="227" t="s">
        <v>447</v>
      </c>
      <c r="B1114" s="37" t="s">
        <v>111</v>
      </c>
      <c r="C1114" s="47" t="s">
        <v>112</v>
      </c>
      <c r="D1114" s="34"/>
      <c r="E1114" s="34"/>
      <c r="F1114" s="34"/>
      <c r="G1114" s="34"/>
      <c r="H1114" s="42" t="str">
        <f t="shared" si="127"/>
        <v/>
      </c>
      <c r="I1114" s="33">
        <v>24</v>
      </c>
      <c r="J1114" s="34">
        <v>22</v>
      </c>
      <c r="K1114" s="34">
        <v>2</v>
      </c>
      <c r="L1114" s="3">
        <f t="shared" si="121"/>
        <v>9.0909090909090912E-2</v>
      </c>
      <c r="M1114" s="34">
        <v>1</v>
      </c>
      <c r="N1114" s="34">
        <v>1</v>
      </c>
      <c r="O1114" s="51">
        <f t="shared" si="122"/>
        <v>4.1666666666666664E-2</v>
      </c>
      <c r="P1114" s="4">
        <f t="shared" si="123"/>
        <v>24</v>
      </c>
      <c r="Q1114" s="5">
        <f t="shared" si="124"/>
        <v>23</v>
      </c>
      <c r="R1114" s="5">
        <f t="shared" si="125"/>
        <v>1</v>
      </c>
      <c r="S1114" s="6">
        <f t="shared" si="126"/>
        <v>4.1666666666666664E-2</v>
      </c>
    </row>
    <row r="1115" spans="1:19" ht="15" customHeight="1" x14ac:dyDescent="0.2">
      <c r="A1115" s="227" t="s">
        <v>447</v>
      </c>
      <c r="B1115" s="37" t="s">
        <v>126</v>
      </c>
      <c r="C1115" s="47" t="s">
        <v>126</v>
      </c>
      <c r="D1115" s="34"/>
      <c r="E1115" s="34"/>
      <c r="F1115" s="34"/>
      <c r="G1115" s="34"/>
      <c r="H1115" s="42" t="str">
        <f t="shared" si="127"/>
        <v/>
      </c>
      <c r="I1115" s="33">
        <v>39</v>
      </c>
      <c r="J1115" s="34">
        <v>37</v>
      </c>
      <c r="K1115" s="34">
        <v>24</v>
      </c>
      <c r="L1115" s="3">
        <f t="shared" si="121"/>
        <v>0.64864864864864868</v>
      </c>
      <c r="M1115" s="34"/>
      <c r="N1115" s="34">
        <v>2</v>
      </c>
      <c r="O1115" s="51">
        <f t="shared" si="122"/>
        <v>5.128205128205128E-2</v>
      </c>
      <c r="P1115" s="4">
        <f t="shared" si="123"/>
        <v>39</v>
      </c>
      <c r="Q1115" s="5">
        <f t="shared" si="124"/>
        <v>37</v>
      </c>
      <c r="R1115" s="5">
        <f t="shared" si="125"/>
        <v>2</v>
      </c>
      <c r="S1115" s="6">
        <f t="shared" si="126"/>
        <v>5.128205128205128E-2</v>
      </c>
    </row>
    <row r="1116" spans="1:19" ht="15" customHeight="1" x14ac:dyDescent="0.2">
      <c r="A1116" s="227" t="s">
        <v>447</v>
      </c>
      <c r="B1116" s="37" t="s">
        <v>142</v>
      </c>
      <c r="C1116" s="47" t="s">
        <v>144</v>
      </c>
      <c r="D1116" s="34"/>
      <c r="E1116" s="34"/>
      <c r="F1116" s="34"/>
      <c r="G1116" s="34"/>
      <c r="H1116" s="42" t="str">
        <f t="shared" si="127"/>
        <v/>
      </c>
      <c r="I1116" s="33">
        <v>2</v>
      </c>
      <c r="J1116" s="34">
        <v>1</v>
      </c>
      <c r="K1116" s="34">
        <v>1</v>
      </c>
      <c r="L1116" s="3">
        <f t="shared" si="121"/>
        <v>1</v>
      </c>
      <c r="M1116" s="34"/>
      <c r="N1116" s="34">
        <v>1</v>
      </c>
      <c r="O1116" s="51">
        <f t="shared" si="122"/>
        <v>0.5</v>
      </c>
      <c r="P1116" s="4">
        <f t="shared" si="123"/>
        <v>2</v>
      </c>
      <c r="Q1116" s="5">
        <f t="shared" si="124"/>
        <v>1</v>
      </c>
      <c r="R1116" s="5">
        <f t="shared" si="125"/>
        <v>1</v>
      </c>
      <c r="S1116" s="6">
        <f t="shared" si="126"/>
        <v>0.5</v>
      </c>
    </row>
    <row r="1117" spans="1:19" ht="15" customHeight="1" x14ac:dyDescent="0.2">
      <c r="A1117" s="227" t="s">
        <v>447</v>
      </c>
      <c r="B1117" s="37" t="s">
        <v>164</v>
      </c>
      <c r="C1117" s="47" t="s">
        <v>251</v>
      </c>
      <c r="D1117" s="34"/>
      <c r="E1117" s="34"/>
      <c r="F1117" s="34"/>
      <c r="G1117" s="34"/>
      <c r="H1117" s="42" t="str">
        <f t="shared" si="127"/>
        <v/>
      </c>
      <c r="I1117" s="33">
        <v>13</v>
      </c>
      <c r="J1117" s="34">
        <v>13</v>
      </c>
      <c r="K1117" s="34">
        <v>7</v>
      </c>
      <c r="L1117" s="3">
        <f t="shared" si="121"/>
        <v>0.53846153846153844</v>
      </c>
      <c r="M1117" s="34"/>
      <c r="N1117" s="34"/>
      <c r="O1117" s="51">
        <f t="shared" si="122"/>
        <v>0</v>
      </c>
      <c r="P1117" s="4">
        <f t="shared" si="123"/>
        <v>13</v>
      </c>
      <c r="Q1117" s="5">
        <f t="shared" si="124"/>
        <v>13</v>
      </c>
      <c r="R1117" s="5" t="str">
        <f t="shared" si="125"/>
        <v/>
      </c>
      <c r="S1117" s="6" t="str">
        <f t="shared" si="126"/>
        <v/>
      </c>
    </row>
    <row r="1118" spans="1:19" ht="15" customHeight="1" x14ac:dyDescent="0.2">
      <c r="A1118" s="227" t="s">
        <v>447</v>
      </c>
      <c r="B1118" s="37" t="s">
        <v>165</v>
      </c>
      <c r="C1118" s="47" t="s">
        <v>252</v>
      </c>
      <c r="D1118" s="34">
        <v>1</v>
      </c>
      <c r="E1118" s="34"/>
      <c r="F1118" s="34"/>
      <c r="G1118" s="34"/>
      <c r="H1118" s="42">
        <f t="shared" si="127"/>
        <v>0</v>
      </c>
      <c r="I1118" s="33">
        <v>6</v>
      </c>
      <c r="J1118" s="34">
        <v>5</v>
      </c>
      <c r="K1118" s="34">
        <v>4</v>
      </c>
      <c r="L1118" s="3">
        <f t="shared" si="121"/>
        <v>0.8</v>
      </c>
      <c r="M1118" s="34"/>
      <c r="N1118" s="34">
        <v>1</v>
      </c>
      <c r="O1118" s="51">
        <f t="shared" si="122"/>
        <v>0.16666666666666666</v>
      </c>
      <c r="P1118" s="4">
        <f t="shared" si="123"/>
        <v>7</v>
      </c>
      <c r="Q1118" s="5">
        <f t="shared" si="124"/>
        <v>5</v>
      </c>
      <c r="R1118" s="5">
        <f t="shared" si="125"/>
        <v>1</v>
      </c>
      <c r="S1118" s="6">
        <f t="shared" si="126"/>
        <v>0.14285714285714285</v>
      </c>
    </row>
    <row r="1119" spans="1:19" ht="26.25" customHeight="1" x14ac:dyDescent="0.2">
      <c r="A1119" s="227" t="s">
        <v>447</v>
      </c>
      <c r="B1119" s="37" t="s">
        <v>170</v>
      </c>
      <c r="C1119" s="47" t="s">
        <v>172</v>
      </c>
      <c r="D1119" s="34"/>
      <c r="E1119" s="34"/>
      <c r="F1119" s="34"/>
      <c r="G1119" s="34"/>
      <c r="H1119" s="42" t="str">
        <f t="shared" si="127"/>
        <v/>
      </c>
      <c r="I1119" s="33">
        <v>2856</v>
      </c>
      <c r="J1119" s="34">
        <v>2813</v>
      </c>
      <c r="K1119" s="34">
        <v>2528</v>
      </c>
      <c r="L1119" s="3">
        <f t="shared" si="121"/>
        <v>0.898684678279417</v>
      </c>
      <c r="M1119" s="34"/>
      <c r="N1119" s="34">
        <v>43</v>
      </c>
      <c r="O1119" s="51">
        <f t="shared" si="122"/>
        <v>1.5056022408963586E-2</v>
      </c>
      <c r="P1119" s="4">
        <f t="shared" si="123"/>
        <v>2856</v>
      </c>
      <c r="Q1119" s="5">
        <f t="shared" si="124"/>
        <v>2813</v>
      </c>
      <c r="R1119" s="5">
        <f t="shared" si="125"/>
        <v>43</v>
      </c>
      <c r="S1119" s="6">
        <f t="shared" si="126"/>
        <v>1.5056022408963586E-2</v>
      </c>
    </row>
    <row r="1120" spans="1:19" ht="15" customHeight="1" x14ac:dyDescent="0.2">
      <c r="A1120" s="227" t="s">
        <v>447</v>
      </c>
      <c r="B1120" s="37" t="s">
        <v>187</v>
      </c>
      <c r="C1120" s="47" t="s">
        <v>188</v>
      </c>
      <c r="D1120" s="34"/>
      <c r="E1120" s="34"/>
      <c r="F1120" s="34"/>
      <c r="G1120" s="34"/>
      <c r="H1120" s="42" t="str">
        <f t="shared" si="127"/>
        <v/>
      </c>
      <c r="I1120" s="33">
        <v>1</v>
      </c>
      <c r="J1120" s="34">
        <v>1</v>
      </c>
      <c r="K1120" s="34"/>
      <c r="L1120" s="3">
        <f t="shared" si="121"/>
        <v>0</v>
      </c>
      <c r="M1120" s="34"/>
      <c r="N1120" s="34"/>
      <c r="O1120" s="51">
        <f t="shared" si="122"/>
        <v>0</v>
      </c>
      <c r="P1120" s="4">
        <f t="shared" si="123"/>
        <v>1</v>
      </c>
      <c r="Q1120" s="5">
        <f t="shared" si="124"/>
        <v>1</v>
      </c>
      <c r="R1120" s="5" t="str">
        <f t="shared" si="125"/>
        <v/>
      </c>
      <c r="S1120" s="6" t="str">
        <f t="shared" si="126"/>
        <v/>
      </c>
    </row>
    <row r="1121" spans="1:19" ht="15" customHeight="1" x14ac:dyDescent="0.2">
      <c r="A1121" s="227" t="s">
        <v>447</v>
      </c>
      <c r="B1121" s="37" t="s">
        <v>197</v>
      </c>
      <c r="C1121" s="47" t="s">
        <v>255</v>
      </c>
      <c r="D1121" s="34"/>
      <c r="E1121" s="34"/>
      <c r="F1121" s="34"/>
      <c r="G1121" s="34"/>
      <c r="H1121" s="42" t="str">
        <f t="shared" si="127"/>
        <v/>
      </c>
      <c r="I1121" s="33">
        <v>6</v>
      </c>
      <c r="J1121" s="34">
        <v>6</v>
      </c>
      <c r="K1121" s="34"/>
      <c r="L1121" s="3">
        <f t="shared" si="121"/>
        <v>0</v>
      </c>
      <c r="M1121" s="34"/>
      <c r="N1121" s="34"/>
      <c r="O1121" s="51">
        <f t="shared" si="122"/>
        <v>0</v>
      </c>
      <c r="P1121" s="4">
        <f t="shared" si="123"/>
        <v>6</v>
      </c>
      <c r="Q1121" s="5">
        <f t="shared" si="124"/>
        <v>6</v>
      </c>
      <c r="R1121" s="5" t="str">
        <f t="shared" si="125"/>
        <v/>
      </c>
      <c r="S1121" s="6" t="str">
        <f t="shared" si="126"/>
        <v/>
      </c>
    </row>
    <row r="1122" spans="1:19" ht="15" customHeight="1" x14ac:dyDescent="0.2">
      <c r="A1122" s="227" t="s">
        <v>447</v>
      </c>
      <c r="B1122" s="37" t="s">
        <v>200</v>
      </c>
      <c r="C1122" s="47" t="s">
        <v>201</v>
      </c>
      <c r="D1122" s="34"/>
      <c r="E1122" s="34"/>
      <c r="F1122" s="34"/>
      <c r="G1122" s="34"/>
      <c r="H1122" s="42" t="str">
        <f t="shared" si="127"/>
        <v/>
      </c>
      <c r="I1122" s="33">
        <v>463</v>
      </c>
      <c r="J1122" s="34">
        <v>450</v>
      </c>
      <c r="K1122" s="34">
        <v>209</v>
      </c>
      <c r="L1122" s="3">
        <f t="shared" si="121"/>
        <v>0.46444444444444444</v>
      </c>
      <c r="M1122" s="34"/>
      <c r="N1122" s="34">
        <v>13</v>
      </c>
      <c r="O1122" s="51">
        <f t="shared" si="122"/>
        <v>2.8077753779697623E-2</v>
      </c>
      <c r="P1122" s="4">
        <f t="shared" si="123"/>
        <v>463</v>
      </c>
      <c r="Q1122" s="5">
        <f t="shared" si="124"/>
        <v>450</v>
      </c>
      <c r="R1122" s="5">
        <f t="shared" si="125"/>
        <v>13</v>
      </c>
      <c r="S1122" s="6">
        <f t="shared" si="126"/>
        <v>2.8077753779697623E-2</v>
      </c>
    </row>
    <row r="1123" spans="1:19" ht="15" customHeight="1" x14ac:dyDescent="0.2">
      <c r="A1123" s="227" t="s">
        <v>447</v>
      </c>
      <c r="B1123" s="37" t="s">
        <v>206</v>
      </c>
      <c r="C1123" s="47" t="s">
        <v>207</v>
      </c>
      <c r="D1123" s="34"/>
      <c r="E1123" s="34"/>
      <c r="F1123" s="34"/>
      <c r="G1123" s="34"/>
      <c r="H1123" s="42" t="str">
        <f t="shared" si="127"/>
        <v/>
      </c>
      <c r="I1123" s="33">
        <v>1438</v>
      </c>
      <c r="J1123" s="34">
        <v>1399</v>
      </c>
      <c r="K1123" s="34">
        <v>1365</v>
      </c>
      <c r="L1123" s="3">
        <f t="shared" si="121"/>
        <v>0.97569692637598282</v>
      </c>
      <c r="M1123" s="34">
        <v>2</v>
      </c>
      <c r="N1123" s="34">
        <v>37</v>
      </c>
      <c r="O1123" s="51">
        <f t="shared" si="122"/>
        <v>2.573018080667594E-2</v>
      </c>
      <c r="P1123" s="4">
        <f t="shared" si="123"/>
        <v>1438</v>
      </c>
      <c r="Q1123" s="5">
        <f t="shared" si="124"/>
        <v>1401</v>
      </c>
      <c r="R1123" s="5">
        <f t="shared" si="125"/>
        <v>37</v>
      </c>
      <c r="S1123" s="6">
        <f t="shared" si="126"/>
        <v>2.573018080667594E-2</v>
      </c>
    </row>
    <row r="1124" spans="1:19" ht="26.25" customHeight="1" x14ac:dyDescent="0.2">
      <c r="A1124" s="227" t="s">
        <v>447</v>
      </c>
      <c r="B1124" s="37" t="s">
        <v>214</v>
      </c>
      <c r="C1124" s="47" t="s">
        <v>215</v>
      </c>
      <c r="D1124" s="34"/>
      <c r="E1124" s="34"/>
      <c r="F1124" s="34"/>
      <c r="G1124" s="34"/>
      <c r="H1124" s="42" t="str">
        <f t="shared" si="127"/>
        <v/>
      </c>
      <c r="I1124" s="33">
        <v>433</v>
      </c>
      <c r="J1124" s="34">
        <v>377</v>
      </c>
      <c r="K1124" s="34">
        <v>304</v>
      </c>
      <c r="L1124" s="3">
        <f t="shared" si="121"/>
        <v>0.80636604774535814</v>
      </c>
      <c r="M1124" s="34"/>
      <c r="N1124" s="34">
        <v>56</v>
      </c>
      <c r="O1124" s="51">
        <f t="shared" si="122"/>
        <v>0.12933025404157045</v>
      </c>
      <c r="P1124" s="4">
        <f t="shared" si="123"/>
        <v>433</v>
      </c>
      <c r="Q1124" s="5">
        <f t="shared" si="124"/>
        <v>377</v>
      </c>
      <c r="R1124" s="5">
        <f t="shared" si="125"/>
        <v>56</v>
      </c>
      <c r="S1124" s="6">
        <f t="shared" si="126"/>
        <v>0.12933025404157045</v>
      </c>
    </row>
    <row r="1125" spans="1:19" ht="15" customHeight="1" x14ac:dyDescent="0.2">
      <c r="A1125" s="227" t="s">
        <v>447</v>
      </c>
      <c r="B1125" s="37" t="s">
        <v>217</v>
      </c>
      <c r="C1125" s="47" t="s">
        <v>219</v>
      </c>
      <c r="D1125" s="34"/>
      <c r="E1125" s="34"/>
      <c r="F1125" s="34"/>
      <c r="G1125" s="34"/>
      <c r="H1125" s="42" t="str">
        <f t="shared" si="127"/>
        <v/>
      </c>
      <c r="I1125" s="33">
        <v>528</v>
      </c>
      <c r="J1125" s="34">
        <v>519</v>
      </c>
      <c r="K1125" s="34">
        <v>405</v>
      </c>
      <c r="L1125" s="3">
        <f t="shared" si="121"/>
        <v>0.78034682080924855</v>
      </c>
      <c r="M1125" s="34"/>
      <c r="N1125" s="34">
        <v>9</v>
      </c>
      <c r="O1125" s="51">
        <f t="shared" si="122"/>
        <v>1.7045454545454544E-2</v>
      </c>
      <c r="P1125" s="4">
        <f t="shared" si="123"/>
        <v>528</v>
      </c>
      <c r="Q1125" s="5">
        <f t="shared" si="124"/>
        <v>519</v>
      </c>
      <c r="R1125" s="5">
        <f t="shared" si="125"/>
        <v>9</v>
      </c>
      <c r="S1125" s="6">
        <f t="shared" si="126"/>
        <v>1.7045454545454544E-2</v>
      </c>
    </row>
    <row r="1126" spans="1:19" ht="15" customHeight="1" x14ac:dyDescent="0.2">
      <c r="A1126" s="227" t="s">
        <v>447</v>
      </c>
      <c r="B1126" s="37" t="s">
        <v>222</v>
      </c>
      <c r="C1126" s="47" t="s">
        <v>226</v>
      </c>
      <c r="D1126" s="34"/>
      <c r="E1126" s="34"/>
      <c r="F1126" s="34"/>
      <c r="G1126" s="34"/>
      <c r="H1126" s="42" t="str">
        <f t="shared" si="127"/>
        <v/>
      </c>
      <c r="I1126" s="33">
        <v>163</v>
      </c>
      <c r="J1126" s="34">
        <v>159</v>
      </c>
      <c r="K1126" s="34">
        <v>155</v>
      </c>
      <c r="L1126" s="3">
        <f t="shared" si="121"/>
        <v>0.97484276729559749</v>
      </c>
      <c r="M1126" s="34">
        <v>1</v>
      </c>
      <c r="N1126" s="34">
        <v>3</v>
      </c>
      <c r="O1126" s="51">
        <f t="shared" si="122"/>
        <v>1.8404907975460124E-2</v>
      </c>
      <c r="P1126" s="4">
        <f t="shared" si="123"/>
        <v>163</v>
      </c>
      <c r="Q1126" s="5">
        <f t="shared" si="124"/>
        <v>160</v>
      </c>
      <c r="R1126" s="5">
        <f t="shared" si="125"/>
        <v>3</v>
      </c>
      <c r="S1126" s="6">
        <f t="shared" si="126"/>
        <v>1.8404907975460124E-2</v>
      </c>
    </row>
    <row r="1127" spans="1:19" ht="26.25" customHeight="1" x14ac:dyDescent="0.2">
      <c r="A1127" s="227" t="s">
        <v>447</v>
      </c>
      <c r="B1127" s="37" t="s">
        <v>222</v>
      </c>
      <c r="C1127" s="47" t="s">
        <v>227</v>
      </c>
      <c r="D1127" s="34"/>
      <c r="E1127" s="34"/>
      <c r="F1127" s="34"/>
      <c r="G1127" s="34"/>
      <c r="H1127" s="42" t="str">
        <f t="shared" si="127"/>
        <v/>
      </c>
      <c r="I1127" s="33">
        <v>254</v>
      </c>
      <c r="J1127" s="34">
        <v>252</v>
      </c>
      <c r="K1127" s="34">
        <v>2</v>
      </c>
      <c r="L1127" s="3">
        <f t="shared" si="121"/>
        <v>7.9365079365079361E-3</v>
      </c>
      <c r="M1127" s="34"/>
      <c r="N1127" s="34">
        <v>2</v>
      </c>
      <c r="O1127" s="51">
        <f t="shared" si="122"/>
        <v>7.874015748031496E-3</v>
      </c>
      <c r="P1127" s="4">
        <f t="shared" si="123"/>
        <v>254</v>
      </c>
      <c r="Q1127" s="5">
        <f t="shared" si="124"/>
        <v>252</v>
      </c>
      <c r="R1127" s="5">
        <f t="shared" si="125"/>
        <v>2</v>
      </c>
      <c r="S1127" s="6">
        <f t="shared" si="126"/>
        <v>7.874015748031496E-3</v>
      </c>
    </row>
    <row r="1128" spans="1:19" ht="26.25" customHeight="1" x14ac:dyDescent="0.2">
      <c r="A1128" s="227" t="s">
        <v>447</v>
      </c>
      <c r="B1128" s="37" t="s">
        <v>222</v>
      </c>
      <c r="C1128" s="47" t="s">
        <v>228</v>
      </c>
      <c r="D1128" s="34"/>
      <c r="E1128" s="34"/>
      <c r="F1128" s="34"/>
      <c r="G1128" s="34"/>
      <c r="H1128" s="42" t="str">
        <f t="shared" si="127"/>
        <v/>
      </c>
      <c r="I1128" s="33">
        <v>75</v>
      </c>
      <c r="J1128" s="34">
        <v>71</v>
      </c>
      <c r="K1128" s="34">
        <v>69</v>
      </c>
      <c r="L1128" s="3">
        <f t="shared" si="121"/>
        <v>0.971830985915493</v>
      </c>
      <c r="M1128" s="34"/>
      <c r="N1128" s="34">
        <v>4</v>
      </c>
      <c r="O1128" s="51">
        <f t="shared" si="122"/>
        <v>5.3333333333333337E-2</v>
      </c>
      <c r="P1128" s="4">
        <f t="shared" si="123"/>
        <v>75</v>
      </c>
      <c r="Q1128" s="5">
        <f t="shared" si="124"/>
        <v>71</v>
      </c>
      <c r="R1128" s="5">
        <f t="shared" si="125"/>
        <v>4</v>
      </c>
      <c r="S1128" s="6">
        <f t="shared" si="126"/>
        <v>5.3333333333333337E-2</v>
      </c>
    </row>
    <row r="1129" spans="1:19" ht="15" customHeight="1" x14ac:dyDescent="0.2">
      <c r="A1129" s="227" t="s">
        <v>451</v>
      </c>
      <c r="B1129" s="37" t="s">
        <v>4</v>
      </c>
      <c r="C1129" s="47" t="s">
        <v>5</v>
      </c>
      <c r="D1129" s="34"/>
      <c r="E1129" s="34"/>
      <c r="F1129" s="34"/>
      <c r="G1129" s="34"/>
      <c r="H1129" s="42" t="str">
        <f t="shared" si="127"/>
        <v/>
      </c>
      <c r="I1129" s="33">
        <v>3717</v>
      </c>
      <c r="J1129" s="34">
        <v>433</v>
      </c>
      <c r="K1129" s="34">
        <v>148</v>
      </c>
      <c r="L1129" s="3">
        <f t="shared" si="121"/>
        <v>0.34180138568129331</v>
      </c>
      <c r="M1129" s="34">
        <v>3</v>
      </c>
      <c r="N1129" s="34">
        <v>3226</v>
      </c>
      <c r="O1129" s="51">
        <f t="shared" si="122"/>
        <v>0.86790422383642718</v>
      </c>
      <c r="P1129" s="4">
        <f t="shared" si="123"/>
        <v>3717</v>
      </c>
      <c r="Q1129" s="5">
        <f t="shared" si="124"/>
        <v>436</v>
      </c>
      <c r="R1129" s="5">
        <f t="shared" si="125"/>
        <v>3226</v>
      </c>
      <c r="S1129" s="6">
        <f t="shared" si="126"/>
        <v>0.86790422383642718</v>
      </c>
    </row>
    <row r="1130" spans="1:19" ht="15" customHeight="1" x14ac:dyDescent="0.2">
      <c r="A1130" s="227" t="s">
        <v>451</v>
      </c>
      <c r="B1130" s="37" t="s">
        <v>10</v>
      </c>
      <c r="C1130" s="47" t="s">
        <v>11</v>
      </c>
      <c r="D1130" s="34"/>
      <c r="E1130" s="34"/>
      <c r="F1130" s="34"/>
      <c r="G1130" s="34"/>
      <c r="H1130" s="42" t="str">
        <f t="shared" si="127"/>
        <v/>
      </c>
      <c r="I1130" s="33">
        <v>3</v>
      </c>
      <c r="J1130" s="34">
        <v>3</v>
      </c>
      <c r="K1130" s="34">
        <v>2</v>
      </c>
      <c r="L1130" s="3">
        <f t="shared" si="121"/>
        <v>0.66666666666666663</v>
      </c>
      <c r="M1130" s="34">
        <v>0</v>
      </c>
      <c r="N1130" s="34">
        <v>0</v>
      </c>
      <c r="O1130" s="51">
        <f t="shared" si="122"/>
        <v>0</v>
      </c>
      <c r="P1130" s="4">
        <f t="shared" si="123"/>
        <v>3</v>
      </c>
      <c r="Q1130" s="5">
        <f t="shared" si="124"/>
        <v>3</v>
      </c>
      <c r="R1130" s="5" t="str">
        <f t="shared" si="125"/>
        <v/>
      </c>
      <c r="S1130" s="6" t="str">
        <f t="shared" si="126"/>
        <v/>
      </c>
    </row>
    <row r="1131" spans="1:19" ht="15" customHeight="1" x14ac:dyDescent="0.2">
      <c r="A1131" s="227" t="s">
        <v>451</v>
      </c>
      <c r="B1131" s="37" t="s">
        <v>10</v>
      </c>
      <c r="C1131" s="47" t="s">
        <v>263</v>
      </c>
      <c r="D1131" s="34"/>
      <c r="E1131" s="34"/>
      <c r="F1131" s="34"/>
      <c r="G1131" s="34"/>
      <c r="H1131" s="42" t="str">
        <f t="shared" si="127"/>
        <v/>
      </c>
      <c r="I1131" s="33">
        <v>23</v>
      </c>
      <c r="J1131" s="34">
        <v>22</v>
      </c>
      <c r="K1131" s="34">
        <v>0</v>
      </c>
      <c r="L1131" s="3">
        <f t="shared" si="121"/>
        <v>0</v>
      </c>
      <c r="M1131" s="34">
        <v>0</v>
      </c>
      <c r="N1131" s="34">
        <v>0</v>
      </c>
      <c r="O1131" s="51">
        <f t="shared" si="122"/>
        <v>0</v>
      </c>
      <c r="P1131" s="4">
        <f t="shared" si="123"/>
        <v>23</v>
      </c>
      <c r="Q1131" s="5">
        <f t="shared" si="124"/>
        <v>22</v>
      </c>
      <c r="R1131" s="5" t="str">
        <f t="shared" si="125"/>
        <v/>
      </c>
      <c r="S1131" s="6" t="str">
        <f t="shared" si="126"/>
        <v/>
      </c>
    </row>
    <row r="1132" spans="1:19" ht="15" customHeight="1" x14ac:dyDescent="0.2">
      <c r="A1132" s="227" t="s">
        <v>451</v>
      </c>
      <c r="B1132" s="37" t="s">
        <v>10</v>
      </c>
      <c r="C1132" s="47" t="s">
        <v>12</v>
      </c>
      <c r="D1132" s="34"/>
      <c r="E1132" s="34"/>
      <c r="F1132" s="34"/>
      <c r="G1132" s="34"/>
      <c r="H1132" s="42" t="str">
        <f t="shared" si="127"/>
        <v/>
      </c>
      <c r="I1132" s="33">
        <v>25</v>
      </c>
      <c r="J1132" s="34">
        <v>23</v>
      </c>
      <c r="K1132" s="34">
        <v>2</v>
      </c>
      <c r="L1132" s="3">
        <f t="shared" si="121"/>
        <v>8.6956521739130432E-2</v>
      </c>
      <c r="M1132" s="34">
        <v>5</v>
      </c>
      <c r="N1132" s="34">
        <v>0</v>
      </c>
      <c r="O1132" s="51">
        <f t="shared" si="122"/>
        <v>0</v>
      </c>
      <c r="P1132" s="4">
        <f t="shared" si="123"/>
        <v>25</v>
      </c>
      <c r="Q1132" s="5">
        <f t="shared" si="124"/>
        <v>28</v>
      </c>
      <c r="R1132" s="5" t="str">
        <f t="shared" si="125"/>
        <v/>
      </c>
      <c r="S1132" s="6" t="str">
        <f t="shared" si="126"/>
        <v/>
      </c>
    </row>
    <row r="1133" spans="1:19" ht="15" customHeight="1" x14ac:dyDescent="0.2">
      <c r="A1133" s="227" t="s">
        <v>451</v>
      </c>
      <c r="B1133" s="37" t="s">
        <v>35</v>
      </c>
      <c r="C1133" s="47" t="s">
        <v>37</v>
      </c>
      <c r="D1133" s="34"/>
      <c r="E1133" s="34"/>
      <c r="F1133" s="34"/>
      <c r="G1133" s="34"/>
      <c r="H1133" s="42" t="str">
        <f t="shared" si="127"/>
        <v/>
      </c>
      <c r="I1133" s="33">
        <v>60</v>
      </c>
      <c r="J1133" s="34">
        <v>50</v>
      </c>
      <c r="K1133" s="34">
        <v>5</v>
      </c>
      <c r="L1133" s="3">
        <f t="shared" si="121"/>
        <v>0.1</v>
      </c>
      <c r="M1133" s="34">
        <v>0</v>
      </c>
      <c r="N1133" s="34">
        <v>6</v>
      </c>
      <c r="O1133" s="51">
        <f t="shared" si="122"/>
        <v>0.1</v>
      </c>
      <c r="P1133" s="4">
        <f t="shared" si="123"/>
        <v>60</v>
      </c>
      <c r="Q1133" s="5">
        <f t="shared" si="124"/>
        <v>50</v>
      </c>
      <c r="R1133" s="5">
        <f t="shared" si="125"/>
        <v>6</v>
      </c>
      <c r="S1133" s="6">
        <f t="shared" si="126"/>
        <v>0.1</v>
      </c>
    </row>
    <row r="1134" spans="1:19" ht="15" customHeight="1" x14ac:dyDescent="0.2">
      <c r="A1134" s="227" t="s">
        <v>451</v>
      </c>
      <c r="B1134" s="37" t="s">
        <v>42</v>
      </c>
      <c r="C1134" s="47" t="s">
        <v>43</v>
      </c>
      <c r="D1134" s="34"/>
      <c r="E1134" s="34"/>
      <c r="F1134" s="34"/>
      <c r="G1134" s="34"/>
      <c r="H1134" s="42" t="str">
        <f t="shared" si="127"/>
        <v/>
      </c>
      <c r="I1134" s="33">
        <v>3947</v>
      </c>
      <c r="J1134" s="34">
        <v>2921</v>
      </c>
      <c r="K1134" s="34">
        <v>568</v>
      </c>
      <c r="L1134" s="3">
        <f t="shared" si="121"/>
        <v>0.19445395412529956</v>
      </c>
      <c r="M1134" s="34">
        <v>35</v>
      </c>
      <c r="N1134" s="34">
        <v>918</v>
      </c>
      <c r="O1134" s="51">
        <f t="shared" si="122"/>
        <v>0.2325817076260451</v>
      </c>
      <c r="P1134" s="4">
        <f t="shared" si="123"/>
        <v>3947</v>
      </c>
      <c r="Q1134" s="5">
        <f t="shared" si="124"/>
        <v>2956</v>
      </c>
      <c r="R1134" s="5">
        <f t="shared" si="125"/>
        <v>918</v>
      </c>
      <c r="S1134" s="6">
        <f t="shared" si="126"/>
        <v>0.2325817076260451</v>
      </c>
    </row>
    <row r="1135" spans="1:19" ht="15" customHeight="1" x14ac:dyDescent="0.2">
      <c r="A1135" s="227" t="s">
        <v>451</v>
      </c>
      <c r="B1135" s="37" t="s">
        <v>42</v>
      </c>
      <c r="C1135" s="47" t="s">
        <v>46</v>
      </c>
      <c r="D1135" s="34"/>
      <c r="E1135" s="34"/>
      <c r="F1135" s="34"/>
      <c r="G1135" s="34"/>
      <c r="H1135" s="42" t="str">
        <f t="shared" si="127"/>
        <v/>
      </c>
      <c r="I1135" s="33">
        <v>2660</v>
      </c>
      <c r="J1135" s="34">
        <v>2242</v>
      </c>
      <c r="K1135" s="34">
        <v>110</v>
      </c>
      <c r="L1135" s="3">
        <f t="shared" si="121"/>
        <v>4.906333630686887E-2</v>
      </c>
      <c r="M1135" s="34">
        <v>10</v>
      </c>
      <c r="N1135" s="34">
        <v>375</v>
      </c>
      <c r="O1135" s="51">
        <f t="shared" si="122"/>
        <v>0.14097744360902256</v>
      </c>
      <c r="P1135" s="4">
        <f t="shared" si="123"/>
        <v>2660</v>
      </c>
      <c r="Q1135" s="5">
        <f t="shared" si="124"/>
        <v>2252</v>
      </c>
      <c r="R1135" s="5">
        <f t="shared" si="125"/>
        <v>375</v>
      </c>
      <c r="S1135" s="6">
        <f t="shared" si="126"/>
        <v>0.14097744360902256</v>
      </c>
    </row>
    <row r="1136" spans="1:19" ht="15" customHeight="1" x14ac:dyDescent="0.2">
      <c r="A1136" s="227" t="s">
        <v>451</v>
      </c>
      <c r="B1136" s="37" t="s">
        <v>65</v>
      </c>
      <c r="C1136" s="47" t="s">
        <v>66</v>
      </c>
      <c r="D1136" s="34"/>
      <c r="E1136" s="34"/>
      <c r="F1136" s="34"/>
      <c r="G1136" s="34"/>
      <c r="H1136" s="42" t="str">
        <f t="shared" si="127"/>
        <v/>
      </c>
      <c r="I1136" s="33">
        <v>997</v>
      </c>
      <c r="J1136" s="34">
        <v>796</v>
      </c>
      <c r="K1136" s="34">
        <v>61</v>
      </c>
      <c r="L1136" s="3">
        <f t="shared" si="121"/>
        <v>7.6633165829145727E-2</v>
      </c>
      <c r="M1136" s="34">
        <v>14</v>
      </c>
      <c r="N1136" s="34">
        <v>161</v>
      </c>
      <c r="O1136" s="51">
        <f t="shared" si="122"/>
        <v>0.16148445336008024</v>
      </c>
      <c r="P1136" s="4">
        <f t="shared" si="123"/>
        <v>997</v>
      </c>
      <c r="Q1136" s="5">
        <f t="shared" si="124"/>
        <v>810</v>
      </c>
      <c r="R1136" s="5">
        <f t="shared" si="125"/>
        <v>161</v>
      </c>
      <c r="S1136" s="6">
        <f t="shared" si="126"/>
        <v>0.16148445336008024</v>
      </c>
    </row>
    <row r="1137" spans="1:19" ht="15" customHeight="1" x14ac:dyDescent="0.2">
      <c r="A1137" s="227" t="s">
        <v>451</v>
      </c>
      <c r="B1137" s="37" t="s">
        <v>93</v>
      </c>
      <c r="C1137" s="47" t="s">
        <v>94</v>
      </c>
      <c r="D1137" s="34"/>
      <c r="E1137" s="34"/>
      <c r="F1137" s="34"/>
      <c r="G1137" s="34"/>
      <c r="H1137" s="42" t="str">
        <f t="shared" si="127"/>
        <v/>
      </c>
      <c r="I1137" s="33">
        <v>3539</v>
      </c>
      <c r="J1137" s="34">
        <v>2630</v>
      </c>
      <c r="K1137" s="34">
        <v>863</v>
      </c>
      <c r="L1137" s="3">
        <f t="shared" si="121"/>
        <v>0.32813688212927755</v>
      </c>
      <c r="M1137" s="34">
        <v>52</v>
      </c>
      <c r="N1137" s="34">
        <v>809</v>
      </c>
      <c r="O1137" s="51">
        <f t="shared" si="122"/>
        <v>0.22859564848827352</v>
      </c>
      <c r="P1137" s="4">
        <f t="shared" si="123"/>
        <v>3539</v>
      </c>
      <c r="Q1137" s="5">
        <f t="shared" si="124"/>
        <v>2682</v>
      </c>
      <c r="R1137" s="5">
        <f t="shared" si="125"/>
        <v>809</v>
      </c>
      <c r="S1137" s="6">
        <f t="shared" si="126"/>
        <v>0.22859564848827352</v>
      </c>
    </row>
    <row r="1138" spans="1:19" ht="15" customHeight="1" x14ac:dyDescent="0.2">
      <c r="A1138" s="227" t="s">
        <v>451</v>
      </c>
      <c r="B1138" s="37" t="s">
        <v>104</v>
      </c>
      <c r="C1138" s="47" t="s">
        <v>105</v>
      </c>
      <c r="D1138" s="34"/>
      <c r="E1138" s="34"/>
      <c r="F1138" s="34"/>
      <c r="G1138" s="34"/>
      <c r="H1138" s="42" t="str">
        <f t="shared" si="127"/>
        <v/>
      </c>
      <c r="I1138" s="33">
        <v>199</v>
      </c>
      <c r="J1138" s="34">
        <v>196</v>
      </c>
      <c r="K1138" s="34">
        <v>113</v>
      </c>
      <c r="L1138" s="3">
        <f t="shared" si="121"/>
        <v>0.57653061224489799</v>
      </c>
      <c r="M1138" s="34">
        <v>0</v>
      </c>
      <c r="N1138" s="34">
        <v>1</v>
      </c>
      <c r="O1138" s="51">
        <f t="shared" si="122"/>
        <v>5.0251256281407036E-3</v>
      </c>
      <c r="P1138" s="4">
        <f t="shared" si="123"/>
        <v>199</v>
      </c>
      <c r="Q1138" s="5">
        <f t="shared" si="124"/>
        <v>196</v>
      </c>
      <c r="R1138" s="5">
        <f t="shared" si="125"/>
        <v>1</v>
      </c>
      <c r="S1138" s="6">
        <f t="shared" si="126"/>
        <v>5.0251256281407036E-3</v>
      </c>
    </row>
    <row r="1139" spans="1:19" ht="15" customHeight="1" x14ac:dyDescent="0.2">
      <c r="A1139" s="227" t="s">
        <v>451</v>
      </c>
      <c r="B1139" s="37" t="s">
        <v>106</v>
      </c>
      <c r="C1139" s="47" t="s">
        <v>107</v>
      </c>
      <c r="D1139" s="34"/>
      <c r="E1139" s="34"/>
      <c r="F1139" s="34"/>
      <c r="G1139" s="34"/>
      <c r="H1139" s="42" t="str">
        <f t="shared" si="127"/>
        <v/>
      </c>
      <c r="I1139" s="33">
        <v>204</v>
      </c>
      <c r="J1139" s="34">
        <v>171</v>
      </c>
      <c r="K1139" s="34">
        <v>108</v>
      </c>
      <c r="L1139" s="3">
        <f t="shared" si="121"/>
        <v>0.63157894736842102</v>
      </c>
      <c r="M1139" s="34">
        <v>11</v>
      </c>
      <c r="N1139" s="34">
        <v>26</v>
      </c>
      <c r="O1139" s="51">
        <f t="shared" si="122"/>
        <v>0.12745098039215685</v>
      </c>
      <c r="P1139" s="4">
        <f t="shared" si="123"/>
        <v>204</v>
      </c>
      <c r="Q1139" s="5">
        <f t="shared" si="124"/>
        <v>182</v>
      </c>
      <c r="R1139" s="5">
        <f t="shared" si="125"/>
        <v>26</v>
      </c>
      <c r="S1139" s="6">
        <f t="shared" si="126"/>
        <v>0.12745098039215685</v>
      </c>
    </row>
    <row r="1140" spans="1:19" ht="15" customHeight="1" x14ac:dyDescent="0.2">
      <c r="A1140" s="227" t="s">
        <v>451</v>
      </c>
      <c r="B1140" s="37" t="s">
        <v>123</v>
      </c>
      <c r="C1140" s="47" t="s">
        <v>123</v>
      </c>
      <c r="D1140" s="34"/>
      <c r="E1140" s="34"/>
      <c r="F1140" s="34"/>
      <c r="G1140" s="34"/>
      <c r="H1140" s="42" t="str">
        <f t="shared" si="127"/>
        <v/>
      </c>
      <c r="I1140" s="33">
        <v>233</v>
      </c>
      <c r="J1140" s="34">
        <v>216</v>
      </c>
      <c r="K1140" s="34">
        <v>200</v>
      </c>
      <c r="L1140" s="3">
        <f t="shared" si="121"/>
        <v>0.92592592592592593</v>
      </c>
      <c r="M1140" s="34">
        <v>0</v>
      </c>
      <c r="N1140" s="34">
        <v>15</v>
      </c>
      <c r="O1140" s="51">
        <f t="shared" si="122"/>
        <v>6.4377682403433473E-2</v>
      </c>
      <c r="P1140" s="4">
        <f t="shared" si="123"/>
        <v>233</v>
      </c>
      <c r="Q1140" s="5">
        <f t="shared" si="124"/>
        <v>216</v>
      </c>
      <c r="R1140" s="5">
        <f t="shared" si="125"/>
        <v>15</v>
      </c>
      <c r="S1140" s="6">
        <f t="shared" si="126"/>
        <v>6.4377682403433473E-2</v>
      </c>
    </row>
    <row r="1141" spans="1:19" ht="15" customHeight="1" x14ac:dyDescent="0.2">
      <c r="A1141" s="227" t="s">
        <v>451</v>
      </c>
      <c r="B1141" s="37" t="s">
        <v>164</v>
      </c>
      <c r="C1141" s="47" t="s">
        <v>251</v>
      </c>
      <c r="D1141" s="34"/>
      <c r="E1141" s="34"/>
      <c r="F1141" s="34"/>
      <c r="G1141" s="34"/>
      <c r="H1141" s="42" t="str">
        <f t="shared" si="127"/>
        <v/>
      </c>
      <c r="I1141" s="33">
        <v>1</v>
      </c>
      <c r="J1141" s="34">
        <v>1</v>
      </c>
      <c r="K1141" s="34">
        <v>0</v>
      </c>
      <c r="L1141" s="3">
        <f t="shared" si="121"/>
        <v>0</v>
      </c>
      <c r="M1141" s="34">
        <v>0</v>
      </c>
      <c r="N1141" s="34">
        <v>0</v>
      </c>
      <c r="O1141" s="51">
        <f t="shared" si="122"/>
        <v>0</v>
      </c>
      <c r="P1141" s="4">
        <f t="shared" si="123"/>
        <v>1</v>
      </c>
      <c r="Q1141" s="5">
        <f t="shared" si="124"/>
        <v>1</v>
      </c>
      <c r="R1141" s="5" t="str">
        <f t="shared" si="125"/>
        <v/>
      </c>
      <c r="S1141" s="6" t="str">
        <f t="shared" si="126"/>
        <v/>
      </c>
    </row>
    <row r="1142" spans="1:19" ht="26.25" customHeight="1" x14ac:dyDescent="0.2">
      <c r="A1142" s="227" t="s">
        <v>451</v>
      </c>
      <c r="B1142" s="37" t="s">
        <v>170</v>
      </c>
      <c r="C1142" s="47" t="s">
        <v>172</v>
      </c>
      <c r="D1142" s="34"/>
      <c r="E1142" s="34"/>
      <c r="F1142" s="34"/>
      <c r="G1142" s="34"/>
      <c r="H1142" s="42" t="str">
        <f t="shared" si="127"/>
        <v/>
      </c>
      <c r="I1142" s="33">
        <v>7674</v>
      </c>
      <c r="J1142" s="34">
        <v>7498</v>
      </c>
      <c r="K1142" s="34">
        <v>1298</v>
      </c>
      <c r="L1142" s="3">
        <f t="shared" si="121"/>
        <v>0.17311283008802347</v>
      </c>
      <c r="M1142" s="34">
        <v>7</v>
      </c>
      <c r="N1142" s="34">
        <v>33</v>
      </c>
      <c r="O1142" s="51">
        <f t="shared" si="122"/>
        <v>4.3002345582486314E-3</v>
      </c>
      <c r="P1142" s="4">
        <f t="shared" si="123"/>
        <v>7674</v>
      </c>
      <c r="Q1142" s="5">
        <f t="shared" si="124"/>
        <v>7505</v>
      </c>
      <c r="R1142" s="5">
        <f t="shared" si="125"/>
        <v>33</v>
      </c>
      <c r="S1142" s="6">
        <f t="shared" si="126"/>
        <v>4.3002345582486314E-3</v>
      </c>
    </row>
    <row r="1143" spans="1:19" ht="15" customHeight="1" x14ac:dyDescent="0.2">
      <c r="A1143" s="227" t="s">
        <v>451</v>
      </c>
      <c r="B1143" s="37" t="s">
        <v>176</v>
      </c>
      <c r="C1143" s="47" t="s">
        <v>177</v>
      </c>
      <c r="D1143" s="34"/>
      <c r="E1143" s="34"/>
      <c r="F1143" s="34"/>
      <c r="G1143" s="34"/>
      <c r="H1143" s="42" t="str">
        <f t="shared" si="127"/>
        <v/>
      </c>
      <c r="I1143" s="33">
        <v>903</v>
      </c>
      <c r="J1143" s="34">
        <v>766</v>
      </c>
      <c r="K1143" s="34">
        <v>597</v>
      </c>
      <c r="L1143" s="3">
        <f t="shared" si="121"/>
        <v>0.77937336814621405</v>
      </c>
      <c r="M1143" s="34">
        <v>8</v>
      </c>
      <c r="N1143" s="34">
        <v>97</v>
      </c>
      <c r="O1143" s="51">
        <f t="shared" si="122"/>
        <v>0.10741971207087486</v>
      </c>
      <c r="P1143" s="4">
        <f t="shared" si="123"/>
        <v>903</v>
      </c>
      <c r="Q1143" s="5">
        <f t="shared" si="124"/>
        <v>774</v>
      </c>
      <c r="R1143" s="5">
        <f t="shared" si="125"/>
        <v>97</v>
      </c>
      <c r="S1143" s="6">
        <f t="shared" si="126"/>
        <v>0.10741971207087486</v>
      </c>
    </row>
    <row r="1144" spans="1:19" ht="15" customHeight="1" x14ac:dyDescent="0.2">
      <c r="A1144" s="227" t="s">
        <v>451</v>
      </c>
      <c r="B1144" s="37" t="s">
        <v>187</v>
      </c>
      <c r="C1144" s="47" t="s">
        <v>188</v>
      </c>
      <c r="D1144" s="34"/>
      <c r="E1144" s="34"/>
      <c r="F1144" s="34"/>
      <c r="G1144" s="34"/>
      <c r="H1144" s="42" t="str">
        <f t="shared" si="127"/>
        <v/>
      </c>
      <c r="I1144" s="33">
        <v>3</v>
      </c>
      <c r="J1144" s="34">
        <v>3</v>
      </c>
      <c r="K1144" s="34">
        <v>3</v>
      </c>
      <c r="L1144" s="3">
        <f t="shared" si="121"/>
        <v>1</v>
      </c>
      <c r="M1144" s="34">
        <v>3</v>
      </c>
      <c r="N1144" s="34">
        <v>0</v>
      </c>
      <c r="O1144" s="51">
        <f t="shared" si="122"/>
        <v>0</v>
      </c>
      <c r="P1144" s="4">
        <f t="shared" si="123"/>
        <v>3</v>
      </c>
      <c r="Q1144" s="5">
        <f t="shared" si="124"/>
        <v>6</v>
      </c>
      <c r="R1144" s="5" t="str">
        <f t="shared" si="125"/>
        <v/>
      </c>
      <c r="S1144" s="6" t="str">
        <f t="shared" si="126"/>
        <v/>
      </c>
    </row>
    <row r="1145" spans="1:19" ht="15" customHeight="1" x14ac:dyDescent="0.2">
      <c r="A1145" s="227" t="s">
        <v>451</v>
      </c>
      <c r="B1145" s="37" t="s">
        <v>204</v>
      </c>
      <c r="C1145" s="47" t="s">
        <v>205</v>
      </c>
      <c r="D1145" s="34"/>
      <c r="E1145" s="34"/>
      <c r="F1145" s="34"/>
      <c r="G1145" s="34"/>
      <c r="H1145" s="42" t="str">
        <f t="shared" si="127"/>
        <v/>
      </c>
      <c r="I1145" s="33">
        <v>991</v>
      </c>
      <c r="J1145" s="34">
        <v>768</v>
      </c>
      <c r="K1145" s="34">
        <v>386</v>
      </c>
      <c r="L1145" s="3">
        <f t="shared" si="121"/>
        <v>0.50260416666666663</v>
      </c>
      <c r="M1145" s="34">
        <v>14</v>
      </c>
      <c r="N1145" s="34">
        <v>203</v>
      </c>
      <c r="O1145" s="51">
        <f t="shared" si="122"/>
        <v>0.20484359233097882</v>
      </c>
      <c r="P1145" s="4">
        <f t="shared" si="123"/>
        <v>991</v>
      </c>
      <c r="Q1145" s="5">
        <f t="shared" si="124"/>
        <v>782</v>
      </c>
      <c r="R1145" s="5">
        <f t="shared" si="125"/>
        <v>203</v>
      </c>
      <c r="S1145" s="6">
        <f t="shared" si="126"/>
        <v>0.20484359233097882</v>
      </c>
    </row>
    <row r="1146" spans="1:19" ht="15" customHeight="1" x14ac:dyDescent="0.2">
      <c r="A1146" s="227" t="s">
        <v>451</v>
      </c>
      <c r="B1146" s="37" t="s">
        <v>206</v>
      </c>
      <c r="C1146" s="47" t="s">
        <v>207</v>
      </c>
      <c r="D1146" s="34"/>
      <c r="E1146" s="34"/>
      <c r="F1146" s="34"/>
      <c r="G1146" s="34"/>
      <c r="H1146" s="42" t="str">
        <f t="shared" si="127"/>
        <v/>
      </c>
      <c r="I1146" s="33">
        <v>1</v>
      </c>
      <c r="J1146" s="34">
        <v>1</v>
      </c>
      <c r="K1146" s="34">
        <v>1</v>
      </c>
      <c r="L1146" s="3">
        <f t="shared" si="121"/>
        <v>1</v>
      </c>
      <c r="M1146" s="34">
        <v>0</v>
      </c>
      <c r="N1146" s="34">
        <v>0</v>
      </c>
      <c r="O1146" s="51">
        <f t="shared" si="122"/>
        <v>0</v>
      </c>
      <c r="P1146" s="4">
        <f t="shared" si="123"/>
        <v>1</v>
      </c>
      <c r="Q1146" s="5">
        <f t="shared" si="124"/>
        <v>1</v>
      </c>
      <c r="R1146" s="5" t="str">
        <f t="shared" si="125"/>
        <v/>
      </c>
      <c r="S1146" s="6" t="str">
        <f t="shared" si="126"/>
        <v/>
      </c>
    </row>
    <row r="1147" spans="1:19" ht="15" customHeight="1" x14ac:dyDescent="0.2">
      <c r="A1147" s="227" t="s">
        <v>451</v>
      </c>
      <c r="B1147" s="37" t="s">
        <v>206</v>
      </c>
      <c r="C1147" s="47" t="s">
        <v>208</v>
      </c>
      <c r="D1147" s="34"/>
      <c r="E1147" s="34"/>
      <c r="F1147" s="34"/>
      <c r="G1147" s="34"/>
      <c r="H1147" s="42" t="str">
        <f t="shared" si="127"/>
        <v/>
      </c>
      <c r="I1147" s="33">
        <v>3704</v>
      </c>
      <c r="J1147" s="34">
        <v>3364</v>
      </c>
      <c r="K1147" s="34">
        <v>1923</v>
      </c>
      <c r="L1147" s="3">
        <f t="shared" si="121"/>
        <v>0.571640903686088</v>
      </c>
      <c r="M1147" s="34">
        <v>10</v>
      </c>
      <c r="N1147" s="34">
        <v>259</v>
      </c>
      <c r="O1147" s="51">
        <f t="shared" si="122"/>
        <v>6.9924406047516194E-2</v>
      </c>
      <c r="P1147" s="4">
        <f t="shared" si="123"/>
        <v>3704</v>
      </c>
      <c r="Q1147" s="5">
        <f t="shared" si="124"/>
        <v>3374</v>
      </c>
      <c r="R1147" s="5">
        <f t="shared" si="125"/>
        <v>259</v>
      </c>
      <c r="S1147" s="6">
        <f t="shared" si="126"/>
        <v>6.9924406047516194E-2</v>
      </c>
    </row>
    <row r="1148" spans="1:19" ht="26.25" customHeight="1" x14ac:dyDescent="0.2">
      <c r="A1148" s="227" t="s">
        <v>451</v>
      </c>
      <c r="B1148" s="37" t="s">
        <v>214</v>
      </c>
      <c r="C1148" s="47" t="s">
        <v>215</v>
      </c>
      <c r="D1148" s="34"/>
      <c r="E1148" s="34"/>
      <c r="F1148" s="34"/>
      <c r="G1148" s="34"/>
      <c r="H1148" s="42" t="str">
        <f t="shared" si="127"/>
        <v/>
      </c>
      <c r="I1148" s="33">
        <v>140</v>
      </c>
      <c r="J1148" s="34">
        <v>90</v>
      </c>
      <c r="K1148" s="34">
        <v>23</v>
      </c>
      <c r="L1148" s="3">
        <f t="shared" si="121"/>
        <v>0.25555555555555554</v>
      </c>
      <c r="M1148" s="34">
        <v>0</v>
      </c>
      <c r="N1148" s="34">
        <v>46</v>
      </c>
      <c r="O1148" s="51">
        <f t="shared" si="122"/>
        <v>0.32857142857142857</v>
      </c>
      <c r="P1148" s="4">
        <f t="shared" si="123"/>
        <v>140</v>
      </c>
      <c r="Q1148" s="5">
        <f t="shared" si="124"/>
        <v>90</v>
      </c>
      <c r="R1148" s="5">
        <f t="shared" si="125"/>
        <v>46</v>
      </c>
      <c r="S1148" s="6">
        <f t="shared" si="126"/>
        <v>0.32857142857142857</v>
      </c>
    </row>
    <row r="1149" spans="1:19" ht="26.25" customHeight="1" x14ac:dyDescent="0.2">
      <c r="A1149" s="227" t="s">
        <v>451</v>
      </c>
      <c r="B1149" s="37" t="s">
        <v>214</v>
      </c>
      <c r="C1149" s="47" t="s">
        <v>216</v>
      </c>
      <c r="D1149" s="34"/>
      <c r="E1149" s="34"/>
      <c r="F1149" s="34"/>
      <c r="G1149" s="34"/>
      <c r="H1149" s="42" t="str">
        <f t="shared" si="127"/>
        <v/>
      </c>
      <c r="I1149" s="33">
        <v>1331</v>
      </c>
      <c r="J1149" s="34">
        <v>782</v>
      </c>
      <c r="K1149" s="34">
        <v>451</v>
      </c>
      <c r="L1149" s="3">
        <f t="shared" si="121"/>
        <v>0.57672634271099743</v>
      </c>
      <c r="M1149" s="34">
        <v>0</v>
      </c>
      <c r="N1149" s="34">
        <v>434</v>
      </c>
      <c r="O1149" s="51">
        <f t="shared" si="122"/>
        <v>0.32607062359128475</v>
      </c>
      <c r="P1149" s="4">
        <f t="shared" si="123"/>
        <v>1331</v>
      </c>
      <c r="Q1149" s="5">
        <f t="shared" si="124"/>
        <v>782</v>
      </c>
      <c r="R1149" s="5">
        <f t="shared" si="125"/>
        <v>434</v>
      </c>
      <c r="S1149" s="6">
        <f t="shared" si="126"/>
        <v>0.32607062359128475</v>
      </c>
    </row>
    <row r="1150" spans="1:19" ht="15" customHeight="1" x14ac:dyDescent="0.2">
      <c r="A1150" s="227" t="s">
        <v>451</v>
      </c>
      <c r="B1150" s="37" t="s">
        <v>217</v>
      </c>
      <c r="C1150" s="47" t="s">
        <v>219</v>
      </c>
      <c r="D1150" s="34"/>
      <c r="E1150" s="34"/>
      <c r="F1150" s="34"/>
      <c r="G1150" s="34"/>
      <c r="H1150" s="42" t="str">
        <f t="shared" si="127"/>
        <v/>
      </c>
      <c r="I1150" s="33">
        <v>1791</v>
      </c>
      <c r="J1150" s="34">
        <v>1781</v>
      </c>
      <c r="K1150" s="34">
        <v>673</v>
      </c>
      <c r="L1150" s="3">
        <f t="shared" si="121"/>
        <v>0.37787759685569905</v>
      </c>
      <c r="M1150" s="34">
        <v>19</v>
      </c>
      <c r="N1150" s="34">
        <v>0</v>
      </c>
      <c r="O1150" s="51">
        <f t="shared" si="122"/>
        <v>0</v>
      </c>
      <c r="P1150" s="4">
        <f t="shared" si="123"/>
        <v>1791</v>
      </c>
      <c r="Q1150" s="5">
        <f t="shared" si="124"/>
        <v>1800</v>
      </c>
      <c r="R1150" s="5" t="str">
        <f t="shared" si="125"/>
        <v/>
      </c>
      <c r="S1150" s="6" t="str">
        <f t="shared" si="126"/>
        <v/>
      </c>
    </row>
    <row r="1151" spans="1:19" ht="15" customHeight="1" x14ac:dyDescent="0.2">
      <c r="A1151" s="227" t="s">
        <v>451</v>
      </c>
      <c r="B1151" s="37" t="s">
        <v>222</v>
      </c>
      <c r="C1151" s="47" t="s">
        <v>226</v>
      </c>
      <c r="D1151" s="34"/>
      <c r="E1151" s="34"/>
      <c r="F1151" s="34"/>
      <c r="G1151" s="34"/>
      <c r="H1151" s="42" t="str">
        <f t="shared" si="127"/>
        <v/>
      </c>
      <c r="I1151" s="33">
        <v>75</v>
      </c>
      <c r="J1151" s="34">
        <v>69</v>
      </c>
      <c r="K1151" s="34">
        <v>19</v>
      </c>
      <c r="L1151" s="3">
        <f t="shared" si="121"/>
        <v>0.27536231884057971</v>
      </c>
      <c r="M1151" s="34">
        <v>0</v>
      </c>
      <c r="N1151" s="34">
        <v>0</v>
      </c>
      <c r="O1151" s="51">
        <f t="shared" si="122"/>
        <v>0</v>
      </c>
      <c r="P1151" s="4">
        <f t="shared" si="123"/>
        <v>75</v>
      </c>
      <c r="Q1151" s="5">
        <f t="shared" si="124"/>
        <v>69</v>
      </c>
      <c r="R1151" s="5" t="str">
        <f t="shared" si="125"/>
        <v/>
      </c>
      <c r="S1151" s="6" t="str">
        <f t="shared" si="126"/>
        <v/>
      </c>
    </row>
    <row r="1152" spans="1:19" ht="26.25" customHeight="1" x14ac:dyDescent="0.2">
      <c r="A1152" s="227" t="s">
        <v>451</v>
      </c>
      <c r="B1152" s="37" t="s">
        <v>222</v>
      </c>
      <c r="C1152" s="47" t="s">
        <v>228</v>
      </c>
      <c r="D1152" s="34"/>
      <c r="E1152" s="34"/>
      <c r="F1152" s="34"/>
      <c r="G1152" s="34"/>
      <c r="H1152" s="42" t="str">
        <f t="shared" si="127"/>
        <v/>
      </c>
      <c r="I1152" s="33">
        <v>110</v>
      </c>
      <c r="J1152" s="34">
        <v>105</v>
      </c>
      <c r="K1152" s="34">
        <v>57</v>
      </c>
      <c r="L1152" s="3">
        <f t="shared" si="121"/>
        <v>0.54285714285714282</v>
      </c>
      <c r="M1152" s="34">
        <v>1</v>
      </c>
      <c r="N1152" s="34">
        <v>2</v>
      </c>
      <c r="O1152" s="51">
        <f t="shared" si="122"/>
        <v>1.8181818181818181E-2</v>
      </c>
      <c r="P1152" s="4">
        <f t="shared" si="123"/>
        <v>110</v>
      </c>
      <c r="Q1152" s="5">
        <f t="shared" si="124"/>
        <v>106</v>
      </c>
      <c r="R1152" s="5">
        <f t="shared" si="125"/>
        <v>2</v>
      </c>
      <c r="S1152" s="6">
        <f t="shared" si="126"/>
        <v>1.8181818181818181E-2</v>
      </c>
    </row>
    <row r="1153" spans="1:19" ht="15" customHeight="1" x14ac:dyDescent="0.2">
      <c r="A1153" s="46" t="s">
        <v>412</v>
      </c>
      <c r="B1153" s="37" t="s">
        <v>0</v>
      </c>
      <c r="C1153" s="43" t="s">
        <v>1</v>
      </c>
      <c r="D1153" s="34"/>
      <c r="E1153" s="34"/>
      <c r="F1153" s="34"/>
      <c r="G1153" s="34"/>
      <c r="H1153" s="42" t="str">
        <f t="shared" si="127"/>
        <v/>
      </c>
      <c r="I1153" s="33">
        <v>218</v>
      </c>
      <c r="J1153" s="34">
        <v>161</v>
      </c>
      <c r="K1153" s="34">
        <v>26</v>
      </c>
      <c r="L1153" s="3">
        <f t="shared" si="121"/>
        <v>0.16149068322981366</v>
      </c>
      <c r="M1153" s="34">
        <v>51</v>
      </c>
      <c r="N1153" s="34">
        <v>0</v>
      </c>
      <c r="O1153" s="51">
        <f t="shared" si="122"/>
        <v>0</v>
      </c>
      <c r="P1153" s="4">
        <f t="shared" si="123"/>
        <v>218</v>
      </c>
      <c r="Q1153" s="5">
        <f t="shared" si="124"/>
        <v>212</v>
      </c>
      <c r="R1153" s="5" t="str">
        <f t="shared" si="125"/>
        <v/>
      </c>
      <c r="S1153" s="6" t="str">
        <f t="shared" si="126"/>
        <v/>
      </c>
    </row>
    <row r="1154" spans="1:19" ht="15" customHeight="1" x14ac:dyDescent="0.2">
      <c r="A1154" s="46" t="s">
        <v>412</v>
      </c>
      <c r="B1154" s="37" t="s">
        <v>4</v>
      </c>
      <c r="C1154" s="43" t="s">
        <v>5</v>
      </c>
      <c r="D1154" s="34"/>
      <c r="E1154" s="34"/>
      <c r="F1154" s="34"/>
      <c r="G1154" s="34"/>
      <c r="H1154" s="42" t="str">
        <f t="shared" si="127"/>
        <v/>
      </c>
      <c r="I1154" s="33">
        <v>5861</v>
      </c>
      <c r="J1154" s="34">
        <v>2714</v>
      </c>
      <c r="K1154" s="34">
        <v>2166</v>
      </c>
      <c r="L1154" s="3">
        <f t="shared" ref="L1154:L1217" si="128">IF(J1154&lt;&gt;0,K1154/J1154,"")</f>
        <v>0.7980840088430361</v>
      </c>
      <c r="M1154" s="34">
        <v>28</v>
      </c>
      <c r="N1154" s="34">
        <v>3485</v>
      </c>
      <c r="O1154" s="51">
        <f t="shared" ref="O1154:O1217" si="129">IF(I1154&lt;&gt;0,N1154/I1154,"")</f>
        <v>0.59460842859580276</v>
      </c>
      <c r="P1154" s="4">
        <f t="shared" ref="P1154:P1217" si="130">IF(SUM(D1154,I1154)&gt;0,SUM(D1154,I1154),"")</f>
        <v>5861</v>
      </c>
      <c r="Q1154" s="5">
        <f t="shared" ref="Q1154:Q1217" si="131">IF(SUM(E1154,J1154, M1154)&gt;0,SUM(E1154,J1154, M1154),"")</f>
        <v>2742</v>
      </c>
      <c r="R1154" s="5">
        <f t="shared" ref="R1154:R1217" si="132">IF(SUM(G1154,N1154)&gt;0,SUM(G1154,N1154),"")</f>
        <v>3485</v>
      </c>
      <c r="S1154" s="6">
        <f t="shared" ref="S1154:S1217" si="133">IFERROR(IF(P1154&lt;&gt;0,R1154/P1154,""),"")</f>
        <v>0.59460842859580276</v>
      </c>
    </row>
    <row r="1155" spans="1:19" ht="15" customHeight="1" x14ac:dyDescent="0.2">
      <c r="A1155" s="46" t="s">
        <v>412</v>
      </c>
      <c r="B1155" s="37" t="s">
        <v>6</v>
      </c>
      <c r="C1155" s="43" t="s">
        <v>7</v>
      </c>
      <c r="D1155" s="34">
        <v>12</v>
      </c>
      <c r="E1155" s="34">
        <v>8</v>
      </c>
      <c r="F1155" s="34">
        <v>8</v>
      </c>
      <c r="G1155" s="34">
        <v>0</v>
      </c>
      <c r="H1155" s="42">
        <f t="shared" si="127"/>
        <v>0</v>
      </c>
      <c r="I1155" s="33">
        <v>557</v>
      </c>
      <c r="J1155" s="34">
        <v>329</v>
      </c>
      <c r="K1155" s="34">
        <v>312</v>
      </c>
      <c r="L1155" s="3">
        <f t="shared" si="128"/>
        <v>0.94832826747720367</v>
      </c>
      <c r="M1155" s="34">
        <v>1</v>
      </c>
      <c r="N1155" s="34">
        <v>215</v>
      </c>
      <c r="O1155" s="51">
        <f t="shared" si="129"/>
        <v>0.3859964093357271</v>
      </c>
      <c r="P1155" s="4">
        <f t="shared" si="130"/>
        <v>569</v>
      </c>
      <c r="Q1155" s="5">
        <f t="shared" si="131"/>
        <v>338</v>
      </c>
      <c r="R1155" s="5">
        <f t="shared" si="132"/>
        <v>215</v>
      </c>
      <c r="S1155" s="6">
        <f t="shared" si="133"/>
        <v>0.37785588752196836</v>
      </c>
    </row>
    <row r="1156" spans="1:19" ht="15" customHeight="1" x14ac:dyDescent="0.2">
      <c r="A1156" s="46" t="s">
        <v>412</v>
      </c>
      <c r="B1156" s="37" t="s">
        <v>8</v>
      </c>
      <c r="C1156" s="43" t="s">
        <v>9</v>
      </c>
      <c r="D1156" s="34"/>
      <c r="E1156" s="34"/>
      <c r="F1156" s="34"/>
      <c r="G1156" s="34"/>
      <c r="H1156" s="42" t="str">
        <f t="shared" si="127"/>
        <v/>
      </c>
      <c r="I1156" s="33">
        <v>40</v>
      </c>
      <c r="J1156" s="34">
        <v>37</v>
      </c>
      <c r="K1156" s="34">
        <v>34</v>
      </c>
      <c r="L1156" s="3">
        <f t="shared" si="128"/>
        <v>0.91891891891891897</v>
      </c>
      <c r="M1156" s="34">
        <v>0</v>
      </c>
      <c r="N1156" s="34">
        <v>2</v>
      </c>
      <c r="O1156" s="51">
        <f t="shared" si="129"/>
        <v>0.05</v>
      </c>
      <c r="P1156" s="4">
        <f t="shared" si="130"/>
        <v>40</v>
      </c>
      <c r="Q1156" s="5">
        <f t="shared" si="131"/>
        <v>37</v>
      </c>
      <c r="R1156" s="5">
        <f t="shared" si="132"/>
        <v>2</v>
      </c>
      <c r="S1156" s="6">
        <f t="shared" si="133"/>
        <v>0.05</v>
      </c>
    </row>
    <row r="1157" spans="1:19" ht="15" customHeight="1" x14ac:dyDescent="0.2">
      <c r="A1157" s="46" t="s">
        <v>412</v>
      </c>
      <c r="B1157" s="37" t="s">
        <v>10</v>
      </c>
      <c r="C1157" s="43" t="s">
        <v>12</v>
      </c>
      <c r="D1157" s="34">
        <v>2</v>
      </c>
      <c r="E1157" s="34">
        <v>2</v>
      </c>
      <c r="F1157" s="34">
        <v>2</v>
      </c>
      <c r="G1157" s="34">
        <v>0</v>
      </c>
      <c r="H1157" s="42">
        <f t="shared" si="127"/>
        <v>0</v>
      </c>
      <c r="I1157" s="33">
        <v>1141</v>
      </c>
      <c r="J1157" s="34">
        <v>996</v>
      </c>
      <c r="K1157" s="34">
        <v>971</v>
      </c>
      <c r="L1157" s="3">
        <f t="shared" si="128"/>
        <v>0.97489959839357432</v>
      </c>
      <c r="M1157" s="34">
        <v>2</v>
      </c>
      <c r="N1157" s="34">
        <v>117</v>
      </c>
      <c r="O1157" s="51">
        <f t="shared" si="129"/>
        <v>0.10254163014899212</v>
      </c>
      <c r="P1157" s="4">
        <f t="shared" si="130"/>
        <v>1143</v>
      </c>
      <c r="Q1157" s="5">
        <f t="shared" si="131"/>
        <v>1000</v>
      </c>
      <c r="R1157" s="5">
        <f t="shared" si="132"/>
        <v>117</v>
      </c>
      <c r="S1157" s="6">
        <f t="shared" si="133"/>
        <v>0.10236220472440945</v>
      </c>
    </row>
    <row r="1158" spans="1:19" ht="15" customHeight="1" x14ac:dyDescent="0.2">
      <c r="A1158" s="46" t="s">
        <v>412</v>
      </c>
      <c r="B1158" s="37" t="s">
        <v>318</v>
      </c>
      <c r="C1158" s="43" t="s">
        <v>319</v>
      </c>
      <c r="D1158" s="34"/>
      <c r="E1158" s="34"/>
      <c r="F1158" s="34"/>
      <c r="G1158" s="34"/>
      <c r="H1158" s="42" t="str">
        <f t="shared" ref="H1158:H1221" si="134">IF(D1158&lt;&gt;0,G1158/D1158,"")</f>
        <v/>
      </c>
      <c r="I1158" s="33">
        <v>3</v>
      </c>
      <c r="J1158" s="34">
        <v>0</v>
      </c>
      <c r="K1158" s="34">
        <v>0</v>
      </c>
      <c r="L1158" s="3" t="str">
        <f t="shared" si="128"/>
        <v/>
      </c>
      <c r="M1158" s="34">
        <v>0</v>
      </c>
      <c r="N1158" s="34">
        <v>3</v>
      </c>
      <c r="O1158" s="51">
        <f t="shared" si="129"/>
        <v>1</v>
      </c>
      <c r="P1158" s="4">
        <f t="shared" si="130"/>
        <v>3</v>
      </c>
      <c r="Q1158" s="5" t="str">
        <f t="shared" si="131"/>
        <v/>
      </c>
      <c r="R1158" s="5">
        <f t="shared" si="132"/>
        <v>3</v>
      </c>
      <c r="S1158" s="6">
        <f t="shared" si="133"/>
        <v>1</v>
      </c>
    </row>
    <row r="1159" spans="1:19" ht="15" customHeight="1" x14ac:dyDescent="0.2">
      <c r="A1159" s="46" t="s">
        <v>412</v>
      </c>
      <c r="B1159" s="37" t="s">
        <v>17</v>
      </c>
      <c r="C1159" s="43" t="s">
        <v>18</v>
      </c>
      <c r="D1159" s="34"/>
      <c r="E1159" s="34"/>
      <c r="F1159" s="34"/>
      <c r="G1159" s="34"/>
      <c r="H1159" s="42" t="str">
        <f t="shared" si="134"/>
        <v/>
      </c>
      <c r="I1159" s="33">
        <v>11</v>
      </c>
      <c r="J1159" s="34">
        <v>11</v>
      </c>
      <c r="K1159" s="34">
        <v>9</v>
      </c>
      <c r="L1159" s="3">
        <f t="shared" si="128"/>
        <v>0.81818181818181823</v>
      </c>
      <c r="M1159" s="34">
        <v>0</v>
      </c>
      <c r="N1159" s="34">
        <v>0</v>
      </c>
      <c r="O1159" s="51">
        <f t="shared" si="129"/>
        <v>0</v>
      </c>
      <c r="P1159" s="4">
        <f t="shared" si="130"/>
        <v>11</v>
      </c>
      <c r="Q1159" s="5">
        <f t="shared" si="131"/>
        <v>11</v>
      </c>
      <c r="R1159" s="5" t="str">
        <f t="shared" si="132"/>
        <v/>
      </c>
      <c r="S1159" s="6" t="str">
        <f t="shared" si="133"/>
        <v/>
      </c>
    </row>
    <row r="1160" spans="1:19" ht="15" customHeight="1" x14ac:dyDescent="0.2">
      <c r="A1160" s="46" t="s">
        <v>412</v>
      </c>
      <c r="B1160" s="37" t="s">
        <v>23</v>
      </c>
      <c r="C1160" s="43" t="s">
        <v>24</v>
      </c>
      <c r="D1160" s="34"/>
      <c r="E1160" s="34"/>
      <c r="F1160" s="34"/>
      <c r="G1160" s="34"/>
      <c r="H1160" s="42" t="str">
        <f t="shared" si="134"/>
        <v/>
      </c>
      <c r="I1160" s="33">
        <v>314</v>
      </c>
      <c r="J1160" s="34">
        <v>213</v>
      </c>
      <c r="K1160" s="34">
        <v>189</v>
      </c>
      <c r="L1160" s="3">
        <f t="shared" si="128"/>
        <v>0.88732394366197187</v>
      </c>
      <c r="M1160" s="34">
        <v>4</v>
      </c>
      <c r="N1160" s="34">
        <v>89</v>
      </c>
      <c r="O1160" s="51">
        <f t="shared" si="129"/>
        <v>0.28343949044585987</v>
      </c>
      <c r="P1160" s="4">
        <f t="shared" si="130"/>
        <v>314</v>
      </c>
      <c r="Q1160" s="5">
        <f t="shared" si="131"/>
        <v>217</v>
      </c>
      <c r="R1160" s="5">
        <f t="shared" si="132"/>
        <v>89</v>
      </c>
      <c r="S1160" s="6">
        <f t="shared" si="133"/>
        <v>0.28343949044585987</v>
      </c>
    </row>
    <row r="1161" spans="1:19" ht="26.25" customHeight="1" x14ac:dyDescent="0.2">
      <c r="A1161" s="46" t="s">
        <v>412</v>
      </c>
      <c r="B1161" s="37" t="s">
        <v>26</v>
      </c>
      <c r="C1161" s="43" t="s">
        <v>27</v>
      </c>
      <c r="D1161" s="34"/>
      <c r="E1161" s="34"/>
      <c r="F1161" s="34"/>
      <c r="G1161" s="34"/>
      <c r="H1161" s="42" t="str">
        <f t="shared" si="134"/>
        <v/>
      </c>
      <c r="I1161" s="33">
        <v>85</v>
      </c>
      <c r="J1161" s="34">
        <v>59</v>
      </c>
      <c r="K1161" s="34">
        <v>48</v>
      </c>
      <c r="L1161" s="3">
        <f t="shared" si="128"/>
        <v>0.81355932203389836</v>
      </c>
      <c r="M1161" s="34">
        <v>0</v>
      </c>
      <c r="N1161" s="34">
        <v>26</v>
      </c>
      <c r="O1161" s="51">
        <f t="shared" si="129"/>
        <v>0.30588235294117649</v>
      </c>
      <c r="P1161" s="4">
        <f t="shared" si="130"/>
        <v>85</v>
      </c>
      <c r="Q1161" s="5">
        <f t="shared" si="131"/>
        <v>59</v>
      </c>
      <c r="R1161" s="5">
        <f t="shared" si="132"/>
        <v>26</v>
      </c>
      <c r="S1161" s="6">
        <f t="shared" si="133"/>
        <v>0.30588235294117649</v>
      </c>
    </row>
    <row r="1162" spans="1:19" ht="15" customHeight="1" x14ac:dyDescent="0.2">
      <c r="A1162" s="46" t="s">
        <v>412</v>
      </c>
      <c r="B1162" s="37" t="s">
        <v>28</v>
      </c>
      <c r="C1162" s="43" t="s">
        <v>31</v>
      </c>
      <c r="D1162" s="34">
        <v>3</v>
      </c>
      <c r="E1162" s="34">
        <v>1</v>
      </c>
      <c r="F1162" s="34">
        <v>1</v>
      </c>
      <c r="G1162" s="34">
        <v>0</v>
      </c>
      <c r="H1162" s="42">
        <f t="shared" si="134"/>
        <v>0</v>
      </c>
      <c r="I1162" s="33">
        <v>97</v>
      </c>
      <c r="J1162" s="34">
        <v>70</v>
      </c>
      <c r="K1162" s="34">
        <v>65</v>
      </c>
      <c r="L1162" s="3">
        <f t="shared" si="128"/>
        <v>0.9285714285714286</v>
      </c>
      <c r="M1162" s="34">
        <v>8</v>
      </c>
      <c r="N1162" s="34">
        <v>17</v>
      </c>
      <c r="O1162" s="51">
        <f t="shared" si="129"/>
        <v>0.17525773195876287</v>
      </c>
      <c r="P1162" s="4">
        <f t="shared" si="130"/>
        <v>100</v>
      </c>
      <c r="Q1162" s="5">
        <f t="shared" si="131"/>
        <v>79</v>
      </c>
      <c r="R1162" s="5">
        <f t="shared" si="132"/>
        <v>17</v>
      </c>
      <c r="S1162" s="6">
        <f t="shared" si="133"/>
        <v>0.17</v>
      </c>
    </row>
    <row r="1163" spans="1:19" ht="15" customHeight="1" x14ac:dyDescent="0.2">
      <c r="A1163" s="46" t="s">
        <v>412</v>
      </c>
      <c r="B1163" s="37" t="s">
        <v>32</v>
      </c>
      <c r="C1163" s="43" t="s">
        <v>33</v>
      </c>
      <c r="D1163" s="34">
        <v>4</v>
      </c>
      <c r="E1163" s="34">
        <v>4</v>
      </c>
      <c r="F1163" s="34">
        <v>3</v>
      </c>
      <c r="G1163" s="34">
        <v>0</v>
      </c>
      <c r="H1163" s="42">
        <f t="shared" si="134"/>
        <v>0</v>
      </c>
      <c r="I1163" s="33">
        <v>177</v>
      </c>
      <c r="J1163" s="34">
        <v>128</v>
      </c>
      <c r="K1163" s="34">
        <v>109</v>
      </c>
      <c r="L1163" s="3">
        <f t="shared" si="128"/>
        <v>0.8515625</v>
      </c>
      <c r="M1163" s="34">
        <v>4</v>
      </c>
      <c r="N1163" s="34">
        <v>35</v>
      </c>
      <c r="O1163" s="51">
        <f t="shared" si="129"/>
        <v>0.19774011299435029</v>
      </c>
      <c r="P1163" s="4">
        <f t="shared" si="130"/>
        <v>181</v>
      </c>
      <c r="Q1163" s="5">
        <f t="shared" si="131"/>
        <v>136</v>
      </c>
      <c r="R1163" s="5">
        <f t="shared" si="132"/>
        <v>35</v>
      </c>
      <c r="S1163" s="6">
        <f t="shared" si="133"/>
        <v>0.19337016574585636</v>
      </c>
    </row>
    <row r="1164" spans="1:19" ht="15" customHeight="1" x14ac:dyDescent="0.2">
      <c r="A1164" s="46" t="s">
        <v>412</v>
      </c>
      <c r="B1164" s="37" t="s">
        <v>35</v>
      </c>
      <c r="C1164" s="43" t="s">
        <v>36</v>
      </c>
      <c r="D1164" s="34">
        <v>2</v>
      </c>
      <c r="E1164" s="34">
        <v>0</v>
      </c>
      <c r="F1164" s="34">
        <v>0</v>
      </c>
      <c r="G1164" s="34">
        <v>0</v>
      </c>
      <c r="H1164" s="42">
        <f t="shared" si="134"/>
        <v>0</v>
      </c>
      <c r="I1164" s="33">
        <v>442</v>
      </c>
      <c r="J1164" s="34">
        <v>430</v>
      </c>
      <c r="K1164" s="34">
        <v>414</v>
      </c>
      <c r="L1164" s="3">
        <f t="shared" si="128"/>
        <v>0.96279069767441861</v>
      </c>
      <c r="M1164" s="34">
        <v>2</v>
      </c>
      <c r="N1164" s="34">
        <v>5</v>
      </c>
      <c r="O1164" s="51">
        <f t="shared" si="129"/>
        <v>1.1312217194570135E-2</v>
      </c>
      <c r="P1164" s="4">
        <f t="shared" si="130"/>
        <v>444</v>
      </c>
      <c r="Q1164" s="5">
        <f t="shared" si="131"/>
        <v>432</v>
      </c>
      <c r="R1164" s="5">
        <f t="shared" si="132"/>
        <v>5</v>
      </c>
      <c r="S1164" s="6">
        <f t="shared" si="133"/>
        <v>1.1261261261261261E-2</v>
      </c>
    </row>
    <row r="1165" spans="1:19" ht="15" customHeight="1" x14ac:dyDescent="0.2">
      <c r="A1165" s="46" t="s">
        <v>412</v>
      </c>
      <c r="B1165" s="37" t="s">
        <v>35</v>
      </c>
      <c r="C1165" s="43" t="s">
        <v>37</v>
      </c>
      <c r="D1165" s="34">
        <v>1</v>
      </c>
      <c r="E1165" s="34">
        <v>0</v>
      </c>
      <c r="F1165" s="34">
        <v>0</v>
      </c>
      <c r="G1165" s="34">
        <v>0</v>
      </c>
      <c r="H1165" s="42">
        <f t="shared" si="134"/>
        <v>0</v>
      </c>
      <c r="I1165" s="33">
        <v>746</v>
      </c>
      <c r="J1165" s="34">
        <v>703</v>
      </c>
      <c r="K1165" s="34">
        <v>669</v>
      </c>
      <c r="L1165" s="3">
        <f t="shared" si="128"/>
        <v>0.9516358463726885</v>
      </c>
      <c r="M1165" s="34">
        <v>5</v>
      </c>
      <c r="N1165" s="34">
        <v>27</v>
      </c>
      <c r="O1165" s="51">
        <f t="shared" si="129"/>
        <v>3.6193029490616625E-2</v>
      </c>
      <c r="P1165" s="4">
        <f t="shared" si="130"/>
        <v>747</v>
      </c>
      <c r="Q1165" s="5">
        <f t="shared" si="131"/>
        <v>708</v>
      </c>
      <c r="R1165" s="5">
        <f t="shared" si="132"/>
        <v>27</v>
      </c>
      <c r="S1165" s="6">
        <f t="shared" si="133"/>
        <v>3.614457831325301E-2</v>
      </c>
    </row>
    <row r="1166" spans="1:19" ht="15" customHeight="1" x14ac:dyDescent="0.2">
      <c r="A1166" s="46" t="s">
        <v>412</v>
      </c>
      <c r="B1166" s="37" t="s">
        <v>35</v>
      </c>
      <c r="C1166" s="43" t="s">
        <v>38</v>
      </c>
      <c r="D1166" s="34">
        <v>1</v>
      </c>
      <c r="E1166" s="34">
        <v>0</v>
      </c>
      <c r="F1166" s="34">
        <v>0</v>
      </c>
      <c r="G1166" s="34">
        <v>0</v>
      </c>
      <c r="H1166" s="42">
        <f t="shared" si="134"/>
        <v>0</v>
      </c>
      <c r="I1166" s="33">
        <v>535</v>
      </c>
      <c r="J1166" s="34">
        <v>522</v>
      </c>
      <c r="K1166" s="34">
        <v>510</v>
      </c>
      <c r="L1166" s="3">
        <f t="shared" si="128"/>
        <v>0.97701149425287359</v>
      </c>
      <c r="M1166" s="34">
        <v>1</v>
      </c>
      <c r="N1166" s="34">
        <v>8</v>
      </c>
      <c r="O1166" s="51">
        <f t="shared" si="129"/>
        <v>1.4953271028037384E-2</v>
      </c>
      <c r="P1166" s="4">
        <f t="shared" si="130"/>
        <v>536</v>
      </c>
      <c r="Q1166" s="5">
        <f t="shared" si="131"/>
        <v>523</v>
      </c>
      <c r="R1166" s="5">
        <f t="shared" si="132"/>
        <v>8</v>
      </c>
      <c r="S1166" s="6">
        <f t="shared" si="133"/>
        <v>1.4925373134328358E-2</v>
      </c>
    </row>
    <row r="1167" spans="1:19" ht="26.25" customHeight="1" x14ac:dyDescent="0.2">
      <c r="A1167" s="46" t="s">
        <v>412</v>
      </c>
      <c r="B1167" s="37" t="s">
        <v>40</v>
      </c>
      <c r="C1167" s="43" t="s">
        <v>41</v>
      </c>
      <c r="D1167" s="34"/>
      <c r="E1167" s="34"/>
      <c r="F1167" s="34"/>
      <c r="G1167" s="34"/>
      <c r="H1167" s="42" t="str">
        <f t="shared" si="134"/>
        <v/>
      </c>
      <c r="I1167" s="33">
        <v>45</v>
      </c>
      <c r="J1167" s="34">
        <v>33</v>
      </c>
      <c r="K1167" s="34">
        <v>33</v>
      </c>
      <c r="L1167" s="3">
        <f t="shared" si="128"/>
        <v>1</v>
      </c>
      <c r="M1167" s="34">
        <v>0</v>
      </c>
      <c r="N1167" s="34">
        <v>11</v>
      </c>
      <c r="O1167" s="51">
        <f t="shared" si="129"/>
        <v>0.24444444444444444</v>
      </c>
      <c r="P1167" s="4">
        <f t="shared" si="130"/>
        <v>45</v>
      </c>
      <c r="Q1167" s="5">
        <f t="shared" si="131"/>
        <v>33</v>
      </c>
      <c r="R1167" s="5">
        <f t="shared" si="132"/>
        <v>11</v>
      </c>
      <c r="S1167" s="6">
        <f t="shared" si="133"/>
        <v>0.24444444444444444</v>
      </c>
    </row>
    <row r="1168" spans="1:19" ht="15" customHeight="1" x14ac:dyDescent="0.2">
      <c r="A1168" s="46" t="s">
        <v>412</v>
      </c>
      <c r="B1168" s="37" t="s">
        <v>42</v>
      </c>
      <c r="C1168" s="43" t="s">
        <v>43</v>
      </c>
      <c r="D1168" s="34">
        <v>16</v>
      </c>
      <c r="E1168" s="34">
        <v>16</v>
      </c>
      <c r="F1168" s="34">
        <v>7</v>
      </c>
      <c r="G1168" s="34">
        <v>0</v>
      </c>
      <c r="H1168" s="42">
        <f t="shared" si="134"/>
        <v>0</v>
      </c>
      <c r="I1168" s="33">
        <v>40023</v>
      </c>
      <c r="J1168" s="34">
        <v>38565</v>
      </c>
      <c r="K1168" s="34">
        <v>29851</v>
      </c>
      <c r="L1168" s="3">
        <f t="shared" si="128"/>
        <v>0.7740438221185012</v>
      </c>
      <c r="M1168" s="34">
        <v>0</v>
      </c>
      <c r="N1168" s="34">
        <v>1146</v>
      </c>
      <c r="O1168" s="51">
        <f t="shared" si="129"/>
        <v>2.8633535716962748E-2</v>
      </c>
      <c r="P1168" s="4">
        <f t="shared" si="130"/>
        <v>40039</v>
      </c>
      <c r="Q1168" s="5">
        <f t="shared" si="131"/>
        <v>38581</v>
      </c>
      <c r="R1168" s="5">
        <f t="shared" si="132"/>
        <v>1146</v>
      </c>
      <c r="S1168" s="6">
        <f t="shared" si="133"/>
        <v>2.8622093458877593E-2</v>
      </c>
    </row>
    <row r="1169" spans="1:19" ht="15" customHeight="1" x14ac:dyDescent="0.2">
      <c r="A1169" s="46" t="s">
        <v>412</v>
      </c>
      <c r="B1169" s="37" t="s">
        <v>42</v>
      </c>
      <c r="C1169" s="43" t="s">
        <v>333</v>
      </c>
      <c r="D1169" s="34"/>
      <c r="E1169" s="34"/>
      <c r="F1169" s="34"/>
      <c r="G1169" s="34"/>
      <c r="H1169" s="42" t="str">
        <f t="shared" si="134"/>
        <v/>
      </c>
      <c r="I1169" s="33">
        <v>1865</v>
      </c>
      <c r="J1169" s="34">
        <v>1836</v>
      </c>
      <c r="K1169" s="34">
        <v>1783</v>
      </c>
      <c r="L1169" s="3">
        <f t="shared" si="128"/>
        <v>0.97113289760348587</v>
      </c>
      <c r="M1169" s="34">
        <v>0</v>
      </c>
      <c r="N1169" s="34">
        <v>23</v>
      </c>
      <c r="O1169" s="51">
        <f t="shared" si="129"/>
        <v>1.2332439678284183E-2</v>
      </c>
      <c r="P1169" s="4">
        <f t="shared" si="130"/>
        <v>1865</v>
      </c>
      <c r="Q1169" s="5">
        <f t="shared" si="131"/>
        <v>1836</v>
      </c>
      <c r="R1169" s="5">
        <f t="shared" si="132"/>
        <v>23</v>
      </c>
      <c r="S1169" s="6">
        <f t="shared" si="133"/>
        <v>1.2332439678284183E-2</v>
      </c>
    </row>
    <row r="1170" spans="1:19" ht="26.25" customHeight="1" x14ac:dyDescent="0.2">
      <c r="A1170" s="46" t="s">
        <v>412</v>
      </c>
      <c r="B1170" s="37" t="s">
        <v>42</v>
      </c>
      <c r="C1170" s="43" t="s">
        <v>45</v>
      </c>
      <c r="D1170" s="34">
        <v>3</v>
      </c>
      <c r="E1170" s="34">
        <v>3</v>
      </c>
      <c r="F1170" s="34">
        <v>3</v>
      </c>
      <c r="G1170" s="34">
        <v>0</v>
      </c>
      <c r="H1170" s="42">
        <f t="shared" si="134"/>
        <v>0</v>
      </c>
      <c r="I1170" s="33">
        <v>9813</v>
      </c>
      <c r="J1170" s="34">
        <v>9349</v>
      </c>
      <c r="K1170" s="34">
        <v>8033</v>
      </c>
      <c r="L1170" s="3">
        <f t="shared" si="128"/>
        <v>0.85923628195528934</v>
      </c>
      <c r="M1170" s="34">
        <v>1</v>
      </c>
      <c r="N1170" s="34">
        <v>432</v>
      </c>
      <c r="O1170" s="51">
        <f t="shared" si="129"/>
        <v>4.4023234484867016E-2</v>
      </c>
      <c r="P1170" s="4">
        <f t="shared" si="130"/>
        <v>9816</v>
      </c>
      <c r="Q1170" s="5">
        <f t="shared" si="131"/>
        <v>9353</v>
      </c>
      <c r="R1170" s="5">
        <f t="shared" si="132"/>
        <v>432</v>
      </c>
      <c r="S1170" s="6">
        <f t="shared" si="133"/>
        <v>4.4009779951100246E-2</v>
      </c>
    </row>
    <row r="1171" spans="1:19" ht="15" customHeight="1" x14ac:dyDescent="0.2">
      <c r="A1171" s="46" t="s">
        <v>412</v>
      </c>
      <c r="B1171" s="37" t="s">
        <v>42</v>
      </c>
      <c r="C1171" s="43" t="s">
        <v>46</v>
      </c>
      <c r="D1171" s="34">
        <v>1</v>
      </c>
      <c r="E1171" s="34">
        <v>1</v>
      </c>
      <c r="F1171" s="34">
        <v>0</v>
      </c>
      <c r="G1171" s="34">
        <v>0</v>
      </c>
      <c r="H1171" s="42">
        <f t="shared" si="134"/>
        <v>0</v>
      </c>
      <c r="I1171" s="33">
        <v>20374</v>
      </c>
      <c r="J1171" s="34">
        <v>19777</v>
      </c>
      <c r="K1171" s="34">
        <v>14993</v>
      </c>
      <c r="L1171" s="3">
        <f t="shared" si="128"/>
        <v>0.75810284674116402</v>
      </c>
      <c r="M1171" s="34">
        <v>1</v>
      </c>
      <c r="N1171" s="34">
        <v>542</v>
      </c>
      <c r="O1171" s="51">
        <f t="shared" si="129"/>
        <v>2.6602532639638757E-2</v>
      </c>
      <c r="P1171" s="4">
        <f t="shared" si="130"/>
        <v>20375</v>
      </c>
      <c r="Q1171" s="5">
        <f t="shared" si="131"/>
        <v>19779</v>
      </c>
      <c r="R1171" s="5">
        <f t="shared" si="132"/>
        <v>542</v>
      </c>
      <c r="S1171" s="6">
        <f t="shared" si="133"/>
        <v>2.6601226993865031E-2</v>
      </c>
    </row>
    <row r="1172" spans="1:19" ht="15" customHeight="1" x14ac:dyDescent="0.2">
      <c r="A1172" s="46" t="s">
        <v>412</v>
      </c>
      <c r="B1172" s="37" t="s">
        <v>42</v>
      </c>
      <c r="C1172" s="43" t="s">
        <v>527</v>
      </c>
      <c r="D1172" s="34"/>
      <c r="E1172" s="34"/>
      <c r="F1172" s="34"/>
      <c r="G1172" s="34"/>
      <c r="H1172" s="42" t="str">
        <f t="shared" si="134"/>
        <v/>
      </c>
      <c r="I1172" s="33">
        <v>1469</v>
      </c>
      <c r="J1172" s="34">
        <v>1384</v>
      </c>
      <c r="K1172" s="34">
        <v>1342</v>
      </c>
      <c r="L1172" s="3">
        <f t="shared" si="128"/>
        <v>0.96965317919075145</v>
      </c>
      <c r="M1172" s="34">
        <v>0</v>
      </c>
      <c r="N1172" s="34">
        <v>80</v>
      </c>
      <c r="O1172" s="51">
        <f t="shared" si="129"/>
        <v>5.445881552076242E-2</v>
      </c>
      <c r="P1172" s="4">
        <f t="shared" si="130"/>
        <v>1469</v>
      </c>
      <c r="Q1172" s="5">
        <f t="shared" si="131"/>
        <v>1384</v>
      </c>
      <c r="R1172" s="5">
        <f t="shared" si="132"/>
        <v>80</v>
      </c>
      <c r="S1172" s="6">
        <f t="shared" si="133"/>
        <v>5.445881552076242E-2</v>
      </c>
    </row>
    <row r="1173" spans="1:19" ht="15" customHeight="1" x14ac:dyDescent="0.2">
      <c r="A1173" s="46" t="s">
        <v>412</v>
      </c>
      <c r="B1173" s="37" t="s">
        <v>42</v>
      </c>
      <c r="C1173" s="43" t="s">
        <v>334</v>
      </c>
      <c r="D1173" s="34"/>
      <c r="E1173" s="34"/>
      <c r="F1173" s="34"/>
      <c r="G1173" s="34"/>
      <c r="H1173" s="42" t="str">
        <f t="shared" si="134"/>
        <v/>
      </c>
      <c r="I1173" s="33">
        <v>864</v>
      </c>
      <c r="J1173" s="34">
        <v>793</v>
      </c>
      <c r="K1173" s="34">
        <v>723</v>
      </c>
      <c r="L1173" s="3">
        <f t="shared" si="128"/>
        <v>0.91172761664564939</v>
      </c>
      <c r="M1173" s="34">
        <v>0</v>
      </c>
      <c r="N1173" s="34">
        <v>64</v>
      </c>
      <c r="O1173" s="51">
        <f t="shared" si="129"/>
        <v>7.407407407407407E-2</v>
      </c>
      <c r="P1173" s="4">
        <f t="shared" si="130"/>
        <v>864</v>
      </c>
      <c r="Q1173" s="5">
        <f t="shared" si="131"/>
        <v>793</v>
      </c>
      <c r="R1173" s="5">
        <f t="shared" si="132"/>
        <v>64</v>
      </c>
      <c r="S1173" s="6">
        <f t="shared" si="133"/>
        <v>7.407407407407407E-2</v>
      </c>
    </row>
    <row r="1174" spans="1:19" ht="15" customHeight="1" x14ac:dyDescent="0.2">
      <c r="A1174" s="46" t="s">
        <v>412</v>
      </c>
      <c r="B1174" s="37" t="s">
        <v>47</v>
      </c>
      <c r="C1174" s="43" t="s">
        <v>48</v>
      </c>
      <c r="D1174" s="34">
        <v>2</v>
      </c>
      <c r="E1174" s="34">
        <v>2</v>
      </c>
      <c r="F1174" s="34"/>
      <c r="G1174" s="34">
        <v>0</v>
      </c>
      <c r="H1174" s="42">
        <f t="shared" si="134"/>
        <v>0</v>
      </c>
      <c r="I1174" s="33">
        <v>29</v>
      </c>
      <c r="J1174" s="34">
        <v>27</v>
      </c>
      <c r="K1174" s="34">
        <v>23</v>
      </c>
      <c r="L1174" s="3">
        <f t="shared" si="128"/>
        <v>0.85185185185185186</v>
      </c>
      <c r="M1174" s="34">
        <v>0</v>
      </c>
      <c r="N1174" s="34">
        <v>1</v>
      </c>
      <c r="O1174" s="51">
        <f t="shared" si="129"/>
        <v>3.4482758620689655E-2</v>
      </c>
      <c r="P1174" s="4">
        <f t="shared" si="130"/>
        <v>31</v>
      </c>
      <c r="Q1174" s="5">
        <f t="shared" si="131"/>
        <v>29</v>
      </c>
      <c r="R1174" s="5">
        <f t="shared" si="132"/>
        <v>1</v>
      </c>
      <c r="S1174" s="6">
        <f t="shared" si="133"/>
        <v>3.2258064516129031E-2</v>
      </c>
    </row>
    <row r="1175" spans="1:19" ht="39" customHeight="1" x14ac:dyDescent="0.2">
      <c r="A1175" s="46" t="s">
        <v>412</v>
      </c>
      <c r="B1175" s="37" t="s">
        <v>520</v>
      </c>
      <c r="C1175" s="43" t="s">
        <v>49</v>
      </c>
      <c r="D1175" s="34"/>
      <c r="E1175" s="34"/>
      <c r="F1175" s="34"/>
      <c r="G1175" s="34"/>
      <c r="H1175" s="42" t="str">
        <f t="shared" si="134"/>
        <v/>
      </c>
      <c r="I1175" s="33">
        <v>81</v>
      </c>
      <c r="J1175" s="34">
        <v>14</v>
      </c>
      <c r="K1175" s="34">
        <v>5</v>
      </c>
      <c r="L1175" s="3">
        <f t="shared" si="128"/>
        <v>0.35714285714285715</v>
      </c>
      <c r="M1175" s="34">
        <v>60</v>
      </c>
      <c r="N1175" s="34">
        <v>1</v>
      </c>
      <c r="O1175" s="51">
        <f t="shared" si="129"/>
        <v>1.2345679012345678E-2</v>
      </c>
      <c r="P1175" s="4">
        <f t="shared" si="130"/>
        <v>81</v>
      </c>
      <c r="Q1175" s="5">
        <f t="shared" si="131"/>
        <v>74</v>
      </c>
      <c r="R1175" s="5">
        <f t="shared" si="132"/>
        <v>1</v>
      </c>
      <c r="S1175" s="6">
        <f t="shared" si="133"/>
        <v>1.2345679012345678E-2</v>
      </c>
    </row>
    <row r="1176" spans="1:19" ht="15" customHeight="1" x14ac:dyDescent="0.2">
      <c r="A1176" s="46" t="s">
        <v>412</v>
      </c>
      <c r="B1176" s="37" t="s">
        <v>50</v>
      </c>
      <c r="C1176" s="43" t="s">
        <v>51</v>
      </c>
      <c r="D1176" s="34">
        <v>1</v>
      </c>
      <c r="E1176" s="34">
        <v>0</v>
      </c>
      <c r="F1176" s="34">
        <v>0</v>
      </c>
      <c r="G1176" s="34">
        <v>0</v>
      </c>
      <c r="H1176" s="42">
        <f t="shared" si="134"/>
        <v>0</v>
      </c>
      <c r="I1176" s="33">
        <v>22</v>
      </c>
      <c r="J1176" s="34">
        <v>20</v>
      </c>
      <c r="K1176" s="34">
        <v>19</v>
      </c>
      <c r="L1176" s="3">
        <f t="shared" si="128"/>
        <v>0.95</v>
      </c>
      <c r="M1176" s="34">
        <v>0</v>
      </c>
      <c r="N1176" s="34">
        <v>0</v>
      </c>
      <c r="O1176" s="51">
        <f t="shared" si="129"/>
        <v>0</v>
      </c>
      <c r="P1176" s="4">
        <f t="shared" si="130"/>
        <v>23</v>
      </c>
      <c r="Q1176" s="5">
        <f t="shared" si="131"/>
        <v>20</v>
      </c>
      <c r="R1176" s="5" t="str">
        <f t="shared" si="132"/>
        <v/>
      </c>
      <c r="S1176" s="6" t="str">
        <f t="shared" si="133"/>
        <v/>
      </c>
    </row>
    <row r="1177" spans="1:19" ht="15" customHeight="1" x14ac:dyDescent="0.2">
      <c r="A1177" s="46" t="s">
        <v>412</v>
      </c>
      <c r="B1177" s="37" t="s">
        <v>53</v>
      </c>
      <c r="C1177" s="43" t="s">
        <v>54</v>
      </c>
      <c r="D1177" s="34"/>
      <c r="E1177" s="34"/>
      <c r="F1177" s="34"/>
      <c r="G1177" s="34"/>
      <c r="H1177" s="42" t="str">
        <f t="shared" si="134"/>
        <v/>
      </c>
      <c r="I1177" s="33">
        <v>36</v>
      </c>
      <c r="J1177" s="34">
        <v>25</v>
      </c>
      <c r="K1177" s="34">
        <v>17</v>
      </c>
      <c r="L1177" s="3">
        <f t="shared" si="128"/>
        <v>0.68</v>
      </c>
      <c r="M1177" s="34">
        <v>0</v>
      </c>
      <c r="N1177" s="34">
        <v>10</v>
      </c>
      <c r="O1177" s="51">
        <f t="shared" si="129"/>
        <v>0.27777777777777779</v>
      </c>
      <c r="P1177" s="4">
        <f t="shared" si="130"/>
        <v>36</v>
      </c>
      <c r="Q1177" s="5">
        <f t="shared" si="131"/>
        <v>25</v>
      </c>
      <c r="R1177" s="5">
        <f t="shared" si="132"/>
        <v>10</v>
      </c>
      <c r="S1177" s="6">
        <f t="shared" si="133"/>
        <v>0.27777777777777779</v>
      </c>
    </row>
    <row r="1178" spans="1:19" ht="15" customHeight="1" x14ac:dyDescent="0.2">
      <c r="A1178" s="46" t="s">
        <v>412</v>
      </c>
      <c r="B1178" s="37" t="s">
        <v>55</v>
      </c>
      <c r="C1178" s="43" t="s">
        <v>56</v>
      </c>
      <c r="D1178" s="34">
        <v>213</v>
      </c>
      <c r="E1178" s="34">
        <v>165</v>
      </c>
      <c r="F1178" s="34">
        <v>155</v>
      </c>
      <c r="G1178" s="34">
        <v>40</v>
      </c>
      <c r="H1178" s="42">
        <f t="shared" si="134"/>
        <v>0.18779342723004694</v>
      </c>
      <c r="I1178" s="33">
        <v>1503</v>
      </c>
      <c r="J1178" s="34">
        <v>959</v>
      </c>
      <c r="K1178" s="34">
        <v>510</v>
      </c>
      <c r="L1178" s="3">
        <f t="shared" si="128"/>
        <v>0.53180396246089678</v>
      </c>
      <c r="M1178" s="34">
        <v>0</v>
      </c>
      <c r="N1178" s="34">
        <v>523</v>
      </c>
      <c r="O1178" s="51">
        <f t="shared" si="129"/>
        <v>0.34797072521623418</v>
      </c>
      <c r="P1178" s="4">
        <f t="shared" si="130"/>
        <v>1716</v>
      </c>
      <c r="Q1178" s="5">
        <f t="shared" si="131"/>
        <v>1124</v>
      </c>
      <c r="R1178" s="5">
        <f t="shared" si="132"/>
        <v>563</v>
      </c>
      <c r="S1178" s="6">
        <f t="shared" si="133"/>
        <v>0.32808857808857811</v>
      </c>
    </row>
    <row r="1179" spans="1:19" ht="15" customHeight="1" x14ac:dyDescent="0.2">
      <c r="A1179" s="46" t="s">
        <v>412</v>
      </c>
      <c r="B1179" s="37" t="s">
        <v>57</v>
      </c>
      <c r="C1179" s="43" t="s">
        <v>58</v>
      </c>
      <c r="D1179" s="34"/>
      <c r="E1179" s="34"/>
      <c r="F1179" s="34"/>
      <c r="G1179" s="34"/>
      <c r="H1179" s="42" t="str">
        <f t="shared" si="134"/>
        <v/>
      </c>
      <c r="I1179" s="33">
        <v>19</v>
      </c>
      <c r="J1179" s="34">
        <v>0</v>
      </c>
      <c r="K1179" s="34">
        <v>0</v>
      </c>
      <c r="L1179" s="3" t="str">
        <f t="shared" si="128"/>
        <v/>
      </c>
      <c r="M1179" s="34">
        <v>0</v>
      </c>
      <c r="N1179" s="34">
        <v>14</v>
      </c>
      <c r="O1179" s="51">
        <f t="shared" si="129"/>
        <v>0.73684210526315785</v>
      </c>
      <c r="P1179" s="4">
        <f t="shared" si="130"/>
        <v>19</v>
      </c>
      <c r="Q1179" s="5" t="str">
        <f t="shared" si="131"/>
        <v/>
      </c>
      <c r="R1179" s="5">
        <f t="shared" si="132"/>
        <v>14</v>
      </c>
      <c r="S1179" s="6">
        <f t="shared" si="133"/>
        <v>0.73684210526315785</v>
      </c>
    </row>
    <row r="1180" spans="1:19" ht="15" customHeight="1" x14ac:dyDescent="0.2">
      <c r="A1180" s="46" t="s">
        <v>412</v>
      </c>
      <c r="B1180" s="37" t="s">
        <v>59</v>
      </c>
      <c r="C1180" s="43" t="s">
        <v>60</v>
      </c>
      <c r="D1180" s="34"/>
      <c r="E1180" s="34"/>
      <c r="F1180" s="34"/>
      <c r="G1180" s="34"/>
      <c r="H1180" s="42" t="str">
        <f t="shared" si="134"/>
        <v/>
      </c>
      <c r="I1180" s="33">
        <v>11</v>
      </c>
      <c r="J1180" s="34">
        <v>3</v>
      </c>
      <c r="K1180" s="34">
        <v>2</v>
      </c>
      <c r="L1180" s="3">
        <f t="shared" si="128"/>
        <v>0.66666666666666663</v>
      </c>
      <c r="M1180" s="34">
        <v>7</v>
      </c>
      <c r="N1180" s="34">
        <v>0</v>
      </c>
      <c r="O1180" s="51">
        <f t="shared" si="129"/>
        <v>0</v>
      </c>
      <c r="P1180" s="4">
        <f t="shared" si="130"/>
        <v>11</v>
      </c>
      <c r="Q1180" s="5">
        <f t="shared" si="131"/>
        <v>10</v>
      </c>
      <c r="R1180" s="5" t="str">
        <f t="shared" si="132"/>
        <v/>
      </c>
      <c r="S1180" s="6" t="str">
        <f t="shared" si="133"/>
        <v/>
      </c>
    </row>
    <row r="1181" spans="1:19" ht="26.25" customHeight="1" x14ac:dyDescent="0.2">
      <c r="A1181" s="46" t="s">
        <v>412</v>
      </c>
      <c r="B1181" s="37" t="s">
        <v>62</v>
      </c>
      <c r="C1181" s="43" t="s">
        <v>63</v>
      </c>
      <c r="D1181" s="34">
        <v>4</v>
      </c>
      <c r="E1181" s="34">
        <v>2</v>
      </c>
      <c r="F1181" s="34">
        <v>2</v>
      </c>
      <c r="G1181" s="34">
        <v>2</v>
      </c>
      <c r="H1181" s="42">
        <f t="shared" si="134"/>
        <v>0.5</v>
      </c>
      <c r="I1181" s="33">
        <v>2673</v>
      </c>
      <c r="J1181" s="34">
        <v>1812</v>
      </c>
      <c r="K1181" s="34">
        <v>1033</v>
      </c>
      <c r="L1181" s="3">
        <f t="shared" si="128"/>
        <v>0.57008830022075052</v>
      </c>
      <c r="M1181" s="34">
        <v>0</v>
      </c>
      <c r="N1181" s="34">
        <v>843</v>
      </c>
      <c r="O1181" s="51">
        <f t="shared" si="129"/>
        <v>0.31537598204264872</v>
      </c>
      <c r="P1181" s="4">
        <f t="shared" si="130"/>
        <v>2677</v>
      </c>
      <c r="Q1181" s="5">
        <f t="shared" si="131"/>
        <v>1814</v>
      </c>
      <c r="R1181" s="5">
        <f t="shared" si="132"/>
        <v>845</v>
      </c>
      <c r="S1181" s="6">
        <f t="shared" si="133"/>
        <v>0.31565184908479643</v>
      </c>
    </row>
    <row r="1182" spans="1:19" ht="15" customHeight="1" x14ac:dyDescent="0.2">
      <c r="A1182" s="46" t="s">
        <v>412</v>
      </c>
      <c r="B1182" s="37" t="s">
        <v>65</v>
      </c>
      <c r="C1182" s="43" t="s">
        <v>66</v>
      </c>
      <c r="D1182" s="34">
        <v>3</v>
      </c>
      <c r="E1182" s="34">
        <v>1</v>
      </c>
      <c r="F1182" s="34">
        <v>1</v>
      </c>
      <c r="G1182" s="34"/>
      <c r="H1182" s="42">
        <f t="shared" si="134"/>
        <v>0</v>
      </c>
      <c r="I1182" s="33">
        <v>13037</v>
      </c>
      <c r="J1182" s="34">
        <v>8581</v>
      </c>
      <c r="K1182" s="34">
        <v>8543</v>
      </c>
      <c r="L1182" s="3">
        <f t="shared" si="128"/>
        <v>0.99557161170026809</v>
      </c>
      <c r="M1182" s="34">
        <v>179</v>
      </c>
      <c r="N1182" s="34">
        <v>3996</v>
      </c>
      <c r="O1182" s="51">
        <f t="shared" si="129"/>
        <v>0.30651223440975683</v>
      </c>
      <c r="P1182" s="4">
        <f t="shared" si="130"/>
        <v>13040</v>
      </c>
      <c r="Q1182" s="5">
        <f t="shared" si="131"/>
        <v>8761</v>
      </c>
      <c r="R1182" s="5">
        <f t="shared" si="132"/>
        <v>3996</v>
      </c>
      <c r="S1182" s="6">
        <f t="shared" si="133"/>
        <v>0.30644171779141105</v>
      </c>
    </row>
    <row r="1183" spans="1:19" ht="15" customHeight="1" x14ac:dyDescent="0.2">
      <c r="A1183" s="46" t="s">
        <v>412</v>
      </c>
      <c r="B1183" s="37" t="s">
        <v>69</v>
      </c>
      <c r="C1183" s="43" t="s">
        <v>70</v>
      </c>
      <c r="D1183" s="34">
        <v>4</v>
      </c>
      <c r="E1183" s="34">
        <v>0</v>
      </c>
      <c r="F1183" s="34">
        <v>0</v>
      </c>
      <c r="G1183" s="34">
        <v>3</v>
      </c>
      <c r="H1183" s="42">
        <f t="shared" si="134"/>
        <v>0.75</v>
      </c>
      <c r="I1183" s="33">
        <v>2105</v>
      </c>
      <c r="J1183" s="34">
        <v>1662</v>
      </c>
      <c r="K1183" s="34">
        <v>1542</v>
      </c>
      <c r="L1183" s="3">
        <f t="shared" si="128"/>
        <v>0.92779783393501802</v>
      </c>
      <c r="M1183" s="34">
        <v>7</v>
      </c>
      <c r="N1183" s="34">
        <v>377</v>
      </c>
      <c r="O1183" s="51">
        <f t="shared" si="129"/>
        <v>0.17909738717339668</v>
      </c>
      <c r="P1183" s="4">
        <f t="shared" si="130"/>
        <v>2109</v>
      </c>
      <c r="Q1183" s="5">
        <f t="shared" si="131"/>
        <v>1669</v>
      </c>
      <c r="R1183" s="5">
        <f t="shared" si="132"/>
        <v>380</v>
      </c>
      <c r="S1183" s="6">
        <f t="shared" si="133"/>
        <v>0.18018018018018017</v>
      </c>
    </row>
    <row r="1184" spans="1:19" ht="15" customHeight="1" x14ac:dyDescent="0.2">
      <c r="A1184" s="46" t="s">
        <v>412</v>
      </c>
      <c r="B1184" s="37" t="s">
        <v>71</v>
      </c>
      <c r="C1184" s="43" t="s">
        <v>72</v>
      </c>
      <c r="D1184" s="34"/>
      <c r="E1184" s="34"/>
      <c r="F1184" s="34"/>
      <c r="G1184" s="34"/>
      <c r="H1184" s="42" t="str">
        <f t="shared" si="134"/>
        <v/>
      </c>
      <c r="I1184" s="33">
        <v>2</v>
      </c>
      <c r="J1184" s="34">
        <v>2</v>
      </c>
      <c r="K1184" s="34">
        <v>2</v>
      </c>
      <c r="L1184" s="3">
        <f t="shared" si="128"/>
        <v>1</v>
      </c>
      <c r="M1184" s="34">
        <v>0</v>
      </c>
      <c r="N1184" s="34">
        <v>0</v>
      </c>
      <c r="O1184" s="51">
        <f t="shared" si="129"/>
        <v>0</v>
      </c>
      <c r="P1184" s="4">
        <f t="shared" si="130"/>
        <v>2</v>
      </c>
      <c r="Q1184" s="5">
        <f t="shared" si="131"/>
        <v>2</v>
      </c>
      <c r="R1184" s="5" t="str">
        <f t="shared" si="132"/>
        <v/>
      </c>
      <c r="S1184" s="6" t="str">
        <f t="shared" si="133"/>
        <v/>
      </c>
    </row>
    <row r="1185" spans="1:19" ht="15" customHeight="1" x14ac:dyDescent="0.2">
      <c r="A1185" s="46" t="s">
        <v>412</v>
      </c>
      <c r="B1185" s="37" t="s">
        <v>74</v>
      </c>
      <c r="C1185" s="43" t="s">
        <v>249</v>
      </c>
      <c r="D1185" s="34"/>
      <c r="E1185" s="34"/>
      <c r="F1185" s="34"/>
      <c r="G1185" s="34"/>
      <c r="H1185" s="42" t="str">
        <f t="shared" si="134"/>
        <v/>
      </c>
      <c r="I1185" s="33">
        <v>2</v>
      </c>
      <c r="J1185" s="34">
        <v>1</v>
      </c>
      <c r="K1185" s="34">
        <v>1</v>
      </c>
      <c r="L1185" s="3">
        <f t="shared" si="128"/>
        <v>1</v>
      </c>
      <c r="M1185" s="34">
        <v>0</v>
      </c>
      <c r="N1185" s="34">
        <v>1</v>
      </c>
      <c r="O1185" s="51">
        <f t="shared" si="129"/>
        <v>0.5</v>
      </c>
      <c r="P1185" s="4">
        <f t="shared" si="130"/>
        <v>2</v>
      </c>
      <c r="Q1185" s="5">
        <f t="shared" si="131"/>
        <v>1</v>
      </c>
      <c r="R1185" s="5">
        <f t="shared" si="132"/>
        <v>1</v>
      </c>
      <c r="S1185" s="6">
        <f t="shared" si="133"/>
        <v>0.5</v>
      </c>
    </row>
    <row r="1186" spans="1:19" ht="26.25" customHeight="1" x14ac:dyDescent="0.2">
      <c r="A1186" s="46" t="s">
        <v>412</v>
      </c>
      <c r="B1186" s="37" t="s">
        <v>76</v>
      </c>
      <c r="C1186" s="43" t="s">
        <v>77</v>
      </c>
      <c r="D1186" s="34">
        <v>2</v>
      </c>
      <c r="E1186" s="34">
        <v>1</v>
      </c>
      <c r="F1186" s="34">
        <v>1</v>
      </c>
      <c r="G1186" s="34">
        <v>0</v>
      </c>
      <c r="H1186" s="42">
        <f t="shared" si="134"/>
        <v>0</v>
      </c>
      <c r="I1186" s="33">
        <v>697</v>
      </c>
      <c r="J1186" s="34">
        <v>254</v>
      </c>
      <c r="K1186" s="34">
        <v>158</v>
      </c>
      <c r="L1186" s="3">
        <f t="shared" si="128"/>
        <v>0.62204724409448819</v>
      </c>
      <c r="M1186" s="34">
        <v>4</v>
      </c>
      <c r="N1186" s="34">
        <v>408</v>
      </c>
      <c r="O1186" s="51">
        <f t="shared" si="129"/>
        <v>0.58536585365853655</v>
      </c>
      <c r="P1186" s="4">
        <f t="shared" si="130"/>
        <v>699</v>
      </c>
      <c r="Q1186" s="5">
        <f t="shared" si="131"/>
        <v>259</v>
      </c>
      <c r="R1186" s="5">
        <f t="shared" si="132"/>
        <v>408</v>
      </c>
      <c r="S1186" s="6">
        <f t="shared" si="133"/>
        <v>0.58369098712446355</v>
      </c>
    </row>
    <row r="1187" spans="1:19" ht="15" customHeight="1" x14ac:dyDescent="0.2">
      <c r="A1187" s="46" t="s">
        <v>412</v>
      </c>
      <c r="B1187" s="37" t="s">
        <v>78</v>
      </c>
      <c r="C1187" s="43" t="s">
        <v>79</v>
      </c>
      <c r="D1187" s="34"/>
      <c r="E1187" s="34"/>
      <c r="F1187" s="34"/>
      <c r="G1187" s="34"/>
      <c r="H1187" s="42" t="str">
        <f t="shared" si="134"/>
        <v/>
      </c>
      <c r="I1187" s="33">
        <v>1</v>
      </c>
      <c r="J1187" s="34">
        <v>0</v>
      </c>
      <c r="K1187" s="34">
        <v>0</v>
      </c>
      <c r="L1187" s="3" t="str">
        <f t="shared" si="128"/>
        <v/>
      </c>
      <c r="M1187" s="34">
        <v>0</v>
      </c>
      <c r="N1187" s="34">
        <v>1</v>
      </c>
      <c r="O1187" s="51">
        <f t="shared" si="129"/>
        <v>1</v>
      </c>
      <c r="P1187" s="4">
        <f t="shared" si="130"/>
        <v>1</v>
      </c>
      <c r="Q1187" s="5" t="str">
        <f t="shared" si="131"/>
        <v/>
      </c>
      <c r="R1187" s="5">
        <f t="shared" si="132"/>
        <v>1</v>
      </c>
      <c r="S1187" s="6">
        <f t="shared" si="133"/>
        <v>1</v>
      </c>
    </row>
    <row r="1188" spans="1:19" ht="15" customHeight="1" x14ac:dyDescent="0.2">
      <c r="A1188" s="46" t="s">
        <v>412</v>
      </c>
      <c r="B1188" s="37" t="s">
        <v>81</v>
      </c>
      <c r="C1188" s="43" t="s">
        <v>82</v>
      </c>
      <c r="D1188" s="34">
        <v>283</v>
      </c>
      <c r="E1188" s="34">
        <v>199</v>
      </c>
      <c r="F1188" s="34">
        <v>175</v>
      </c>
      <c r="G1188" s="34">
        <v>57</v>
      </c>
      <c r="H1188" s="42">
        <f t="shared" si="134"/>
        <v>0.20141342756183744</v>
      </c>
      <c r="I1188" s="33">
        <v>18438</v>
      </c>
      <c r="J1188" s="34">
        <v>10722</v>
      </c>
      <c r="K1188" s="34">
        <v>9225</v>
      </c>
      <c r="L1188" s="3">
        <f t="shared" si="128"/>
        <v>0.86038052602126469</v>
      </c>
      <c r="M1188" s="34">
        <v>9</v>
      </c>
      <c r="N1188" s="34">
        <v>7587</v>
      </c>
      <c r="O1188" s="51">
        <f t="shared" si="129"/>
        <v>0.41148714611129189</v>
      </c>
      <c r="P1188" s="4">
        <f t="shared" si="130"/>
        <v>18721</v>
      </c>
      <c r="Q1188" s="5">
        <f t="shared" si="131"/>
        <v>10930</v>
      </c>
      <c r="R1188" s="5">
        <f t="shared" si="132"/>
        <v>7644</v>
      </c>
      <c r="S1188" s="6">
        <f t="shared" si="133"/>
        <v>0.40831152182041558</v>
      </c>
    </row>
    <row r="1189" spans="1:19" ht="15" customHeight="1" x14ac:dyDescent="0.2">
      <c r="A1189" s="46" t="s">
        <v>412</v>
      </c>
      <c r="B1189" s="37" t="s">
        <v>83</v>
      </c>
      <c r="C1189" s="43" t="s">
        <v>84</v>
      </c>
      <c r="D1189" s="34"/>
      <c r="E1189" s="34"/>
      <c r="F1189" s="34"/>
      <c r="G1189" s="34"/>
      <c r="H1189" s="42" t="str">
        <f t="shared" si="134"/>
        <v/>
      </c>
      <c r="I1189" s="33">
        <v>35</v>
      </c>
      <c r="J1189" s="34">
        <v>18</v>
      </c>
      <c r="K1189" s="34">
        <v>2</v>
      </c>
      <c r="L1189" s="3">
        <f t="shared" si="128"/>
        <v>0.1111111111111111</v>
      </c>
      <c r="M1189" s="34">
        <v>6</v>
      </c>
      <c r="N1189" s="34">
        <v>4</v>
      </c>
      <c r="O1189" s="51">
        <f t="shared" si="129"/>
        <v>0.11428571428571428</v>
      </c>
      <c r="P1189" s="4">
        <f t="shared" si="130"/>
        <v>35</v>
      </c>
      <c r="Q1189" s="5">
        <f t="shared" si="131"/>
        <v>24</v>
      </c>
      <c r="R1189" s="5">
        <f t="shared" si="132"/>
        <v>4</v>
      </c>
      <c r="S1189" s="6">
        <f t="shared" si="133"/>
        <v>0.11428571428571428</v>
      </c>
    </row>
    <row r="1190" spans="1:19" ht="15" customHeight="1" x14ac:dyDescent="0.2">
      <c r="A1190" s="46" t="s">
        <v>412</v>
      </c>
      <c r="B1190" s="37" t="s">
        <v>89</v>
      </c>
      <c r="C1190" s="43" t="s">
        <v>90</v>
      </c>
      <c r="D1190" s="34"/>
      <c r="E1190" s="34"/>
      <c r="F1190" s="34"/>
      <c r="G1190" s="34"/>
      <c r="H1190" s="42" t="str">
        <f t="shared" si="134"/>
        <v/>
      </c>
      <c r="I1190" s="33">
        <v>781</v>
      </c>
      <c r="J1190" s="34">
        <v>745</v>
      </c>
      <c r="K1190" s="34">
        <v>743</v>
      </c>
      <c r="L1190" s="3">
        <f t="shared" si="128"/>
        <v>0.99731543624161079</v>
      </c>
      <c r="M1190" s="34">
        <v>0</v>
      </c>
      <c r="N1190" s="34">
        <v>25</v>
      </c>
      <c r="O1190" s="51">
        <f t="shared" si="129"/>
        <v>3.2010243277848911E-2</v>
      </c>
      <c r="P1190" s="4">
        <f t="shared" si="130"/>
        <v>781</v>
      </c>
      <c r="Q1190" s="5">
        <f t="shared" si="131"/>
        <v>745</v>
      </c>
      <c r="R1190" s="5">
        <f t="shared" si="132"/>
        <v>25</v>
      </c>
      <c r="S1190" s="6">
        <f t="shared" si="133"/>
        <v>3.2010243277848911E-2</v>
      </c>
    </row>
    <row r="1191" spans="1:19" ht="26.25" customHeight="1" x14ac:dyDescent="0.2">
      <c r="A1191" s="46" t="s">
        <v>412</v>
      </c>
      <c r="B1191" s="37" t="s">
        <v>91</v>
      </c>
      <c r="C1191" s="43" t="s">
        <v>92</v>
      </c>
      <c r="D1191" s="34"/>
      <c r="E1191" s="34"/>
      <c r="F1191" s="34"/>
      <c r="G1191" s="34"/>
      <c r="H1191" s="42" t="str">
        <f t="shared" si="134"/>
        <v/>
      </c>
      <c r="I1191" s="33">
        <v>6</v>
      </c>
      <c r="J1191" s="34">
        <v>5</v>
      </c>
      <c r="K1191" s="34">
        <v>4</v>
      </c>
      <c r="L1191" s="3">
        <f t="shared" si="128"/>
        <v>0.8</v>
      </c>
      <c r="M1191" s="34">
        <v>0</v>
      </c>
      <c r="N1191" s="34">
        <v>0</v>
      </c>
      <c r="O1191" s="51">
        <f t="shared" si="129"/>
        <v>0</v>
      </c>
      <c r="P1191" s="4">
        <f t="shared" si="130"/>
        <v>6</v>
      </c>
      <c r="Q1191" s="5">
        <f t="shared" si="131"/>
        <v>5</v>
      </c>
      <c r="R1191" s="5" t="str">
        <f t="shared" si="132"/>
        <v/>
      </c>
      <c r="S1191" s="6" t="str">
        <f t="shared" si="133"/>
        <v/>
      </c>
    </row>
    <row r="1192" spans="1:19" ht="15" customHeight="1" x14ac:dyDescent="0.2">
      <c r="A1192" s="46" t="s">
        <v>412</v>
      </c>
      <c r="B1192" s="37" t="s">
        <v>93</v>
      </c>
      <c r="C1192" s="43" t="s">
        <v>98</v>
      </c>
      <c r="D1192" s="34"/>
      <c r="E1192" s="34"/>
      <c r="F1192" s="34"/>
      <c r="G1192" s="34"/>
      <c r="H1192" s="42" t="str">
        <f t="shared" si="134"/>
        <v/>
      </c>
      <c r="I1192" s="33">
        <v>15187</v>
      </c>
      <c r="J1192" s="34">
        <v>14038</v>
      </c>
      <c r="K1192" s="34">
        <v>12710</v>
      </c>
      <c r="L1192" s="3">
        <f t="shared" si="128"/>
        <v>0.90539962957686282</v>
      </c>
      <c r="M1192" s="34">
        <v>0</v>
      </c>
      <c r="N1192" s="34">
        <v>1075</v>
      </c>
      <c r="O1192" s="51">
        <f t="shared" si="129"/>
        <v>7.0784223348916833E-2</v>
      </c>
      <c r="P1192" s="4">
        <f t="shared" si="130"/>
        <v>15187</v>
      </c>
      <c r="Q1192" s="5">
        <f t="shared" si="131"/>
        <v>14038</v>
      </c>
      <c r="R1192" s="5">
        <f t="shared" si="132"/>
        <v>1075</v>
      </c>
      <c r="S1192" s="6">
        <f t="shared" si="133"/>
        <v>7.0784223348916833E-2</v>
      </c>
    </row>
    <row r="1193" spans="1:19" ht="15" customHeight="1" x14ac:dyDescent="0.2">
      <c r="A1193" s="46" t="s">
        <v>412</v>
      </c>
      <c r="B1193" s="37" t="s">
        <v>93</v>
      </c>
      <c r="C1193" s="43" t="s">
        <v>96</v>
      </c>
      <c r="D1193" s="34"/>
      <c r="E1193" s="34"/>
      <c r="F1193" s="34"/>
      <c r="G1193" s="34"/>
      <c r="H1193" s="42" t="str">
        <f t="shared" si="134"/>
        <v/>
      </c>
      <c r="I1193" s="33">
        <v>8180</v>
      </c>
      <c r="J1193" s="34">
        <v>7548</v>
      </c>
      <c r="K1193" s="34">
        <v>6807</v>
      </c>
      <c r="L1193" s="3">
        <f t="shared" si="128"/>
        <v>0.90182829888712246</v>
      </c>
      <c r="M1193" s="34">
        <v>0</v>
      </c>
      <c r="N1193" s="34">
        <v>593</v>
      </c>
      <c r="O1193" s="51">
        <f t="shared" si="129"/>
        <v>7.2493887530562351E-2</v>
      </c>
      <c r="P1193" s="4">
        <f t="shared" si="130"/>
        <v>8180</v>
      </c>
      <c r="Q1193" s="5">
        <f t="shared" si="131"/>
        <v>7548</v>
      </c>
      <c r="R1193" s="5">
        <f t="shared" si="132"/>
        <v>593</v>
      </c>
      <c r="S1193" s="6">
        <f t="shared" si="133"/>
        <v>7.2493887530562351E-2</v>
      </c>
    </row>
    <row r="1194" spans="1:19" ht="15" customHeight="1" x14ac:dyDescent="0.2">
      <c r="A1194" s="46" t="s">
        <v>412</v>
      </c>
      <c r="B1194" s="37" t="s">
        <v>93</v>
      </c>
      <c r="C1194" s="43" t="s">
        <v>95</v>
      </c>
      <c r="D1194" s="34"/>
      <c r="E1194" s="34"/>
      <c r="F1194" s="34"/>
      <c r="G1194" s="34"/>
      <c r="H1194" s="42" t="str">
        <f t="shared" si="134"/>
        <v/>
      </c>
      <c r="I1194" s="33">
        <v>3787</v>
      </c>
      <c r="J1194" s="34">
        <v>3455</v>
      </c>
      <c r="K1194" s="34">
        <v>3104</v>
      </c>
      <c r="L1194" s="3">
        <f t="shared" si="128"/>
        <v>0.89840810419681616</v>
      </c>
      <c r="M1194" s="34">
        <v>0</v>
      </c>
      <c r="N1194" s="34">
        <v>294</v>
      </c>
      <c r="O1194" s="51">
        <f t="shared" si="129"/>
        <v>7.763401109057301E-2</v>
      </c>
      <c r="P1194" s="4">
        <f t="shared" si="130"/>
        <v>3787</v>
      </c>
      <c r="Q1194" s="5">
        <f t="shared" si="131"/>
        <v>3455</v>
      </c>
      <c r="R1194" s="5">
        <f t="shared" si="132"/>
        <v>294</v>
      </c>
      <c r="S1194" s="6">
        <f t="shared" si="133"/>
        <v>7.763401109057301E-2</v>
      </c>
    </row>
    <row r="1195" spans="1:19" ht="15" customHeight="1" x14ac:dyDescent="0.2">
      <c r="A1195" s="46" t="s">
        <v>412</v>
      </c>
      <c r="B1195" s="37" t="s">
        <v>93</v>
      </c>
      <c r="C1195" s="43" t="s">
        <v>97</v>
      </c>
      <c r="D1195" s="34">
        <v>1</v>
      </c>
      <c r="E1195" s="34">
        <v>0</v>
      </c>
      <c r="F1195" s="34">
        <v>0</v>
      </c>
      <c r="G1195" s="34">
        <v>0</v>
      </c>
      <c r="H1195" s="42">
        <f t="shared" si="134"/>
        <v>0</v>
      </c>
      <c r="I1195" s="33">
        <v>23981</v>
      </c>
      <c r="J1195" s="34">
        <v>22595</v>
      </c>
      <c r="K1195" s="34">
        <v>21266</v>
      </c>
      <c r="L1195" s="3">
        <f t="shared" si="128"/>
        <v>0.94118167736224834</v>
      </c>
      <c r="M1195" s="34">
        <v>0</v>
      </c>
      <c r="N1195" s="34">
        <v>1304</v>
      </c>
      <c r="O1195" s="51">
        <f t="shared" si="129"/>
        <v>5.4376381301863973E-2</v>
      </c>
      <c r="P1195" s="4">
        <f t="shared" si="130"/>
        <v>23982</v>
      </c>
      <c r="Q1195" s="5">
        <f t="shared" si="131"/>
        <v>22595</v>
      </c>
      <c r="R1195" s="5">
        <f t="shared" si="132"/>
        <v>1304</v>
      </c>
      <c r="S1195" s="6">
        <f t="shared" si="133"/>
        <v>5.4374113918772414E-2</v>
      </c>
    </row>
    <row r="1196" spans="1:19" ht="15" customHeight="1" x14ac:dyDescent="0.2">
      <c r="A1196" s="46" t="s">
        <v>412</v>
      </c>
      <c r="B1196" s="37" t="s">
        <v>93</v>
      </c>
      <c r="C1196" s="43" t="s">
        <v>94</v>
      </c>
      <c r="D1196" s="34">
        <v>5</v>
      </c>
      <c r="E1196" s="34">
        <v>1</v>
      </c>
      <c r="F1196" s="34">
        <v>1</v>
      </c>
      <c r="G1196" s="34">
        <v>3</v>
      </c>
      <c r="H1196" s="42">
        <f t="shared" si="134"/>
        <v>0.6</v>
      </c>
      <c r="I1196" s="33">
        <v>29109</v>
      </c>
      <c r="J1196" s="34">
        <v>25001</v>
      </c>
      <c r="K1196" s="34">
        <v>22262</v>
      </c>
      <c r="L1196" s="3">
        <f t="shared" si="128"/>
        <v>0.89044438222471101</v>
      </c>
      <c r="M1196" s="34">
        <v>6</v>
      </c>
      <c r="N1196" s="34">
        <v>3918</v>
      </c>
      <c r="O1196" s="51">
        <f t="shared" si="129"/>
        <v>0.13459754715036587</v>
      </c>
      <c r="P1196" s="4">
        <f t="shared" si="130"/>
        <v>29114</v>
      </c>
      <c r="Q1196" s="5">
        <f t="shared" si="131"/>
        <v>25008</v>
      </c>
      <c r="R1196" s="5">
        <f t="shared" si="132"/>
        <v>3921</v>
      </c>
      <c r="S1196" s="6">
        <f t="shared" si="133"/>
        <v>0.13467747475441369</v>
      </c>
    </row>
    <row r="1197" spans="1:19" ht="15" customHeight="1" x14ac:dyDescent="0.2">
      <c r="A1197" s="46" t="s">
        <v>412</v>
      </c>
      <c r="B1197" s="37" t="s">
        <v>99</v>
      </c>
      <c r="C1197" s="43" t="s">
        <v>100</v>
      </c>
      <c r="D1197" s="34">
        <v>1</v>
      </c>
      <c r="E1197" s="34">
        <v>1</v>
      </c>
      <c r="F1197" s="34">
        <v>1</v>
      </c>
      <c r="G1197" s="34">
        <v>0</v>
      </c>
      <c r="H1197" s="42">
        <f t="shared" si="134"/>
        <v>0</v>
      </c>
      <c r="I1197" s="33">
        <v>40411</v>
      </c>
      <c r="J1197" s="34">
        <v>38447</v>
      </c>
      <c r="K1197" s="34">
        <v>38384</v>
      </c>
      <c r="L1197" s="3">
        <f t="shared" si="128"/>
        <v>0.99836138060186752</v>
      </c>
      <c r="M1197" s="34">
        <v>2</v>
      </c>
      <c r="N1197" s="34">
        <v>1157</v>
      </c>
      <c r="O1197" s="51">
        <f t="shared" si="129"/>
        <v>2.863081834154067E-2</v>
      </c>
      <c r="P1197" s="4">
        <f t="shared" si="130"/>
        <v>40412</v>
      </c>
      <c r="Q1197" s="5">
        <f t="shared" si="131"/>
        <v>38450</v>
      </c>
      <c r="R1197" s="5">
        <f t="shared" si="132"/>
        <v>1157</v>
      </c>
      <c r="S1197" s="6">
        <f t="shared" si="133"/>
        <v>2.8630109868355933E-2</v>
      </c>
    </row>
    <row r="1198" spans="1:19" ht="15" customHeight="1" x14ac:dyDescent="0.2">
      <c r="A1198" s="46" t="s">
        <v>412</v>
      </c>
      <c r="B1198" s="37" t="s">
        <v>517</v>
      </c>
      <c r="C1198" s="43" t="s">
        <v>101</v>
      </c>
      <c r="D1198" s="34">
        <v>53</v>
      </c>
      <c r="E1198" s="34">
        <v>27</v>
      </c>
      <c r="F1198" s="34">
        <v>27</v>
      </c>
      <c r="G1198" s="34">
        <v>25</v>
      </c>
      <c r="H1198" s="42">
        <f t="shared" si="134"/>
        <v>0.47169811320754718</v>
      </c>
      <c r="I1198" s="33">
        <v>28379</v>
      </c>
      <c r="J1198" s="34">
        <v>18544</v>
      </c>
      <c r="K1198" s="34">
        <v>18496</v>
      </c>
      <c r="L1198" s="3">
        <f t="shared" si="128"/>
        <v>0.997411561691113</v>
      </c>
      <c r="M1198" s="34">
        <v>199</v>
      </c>
      <c r="N1198" s="34">
        <v>9354</v>
      </c>
      <c r="O1198" s="51">
        <f t="shared" si="129"/>
        <v>0.3296099228302618</v>
      </c>
      <c r="P1198" s="4">
        <f t="shared" si="130"/>
        <v>28432</v>
      </c>
      <c r="Q1198" s="5">
        <f t="shared" si="131"/>
        <v>18770</v>
      </c>
      <c r="R1198" s="5">
        <f t="shared" si="132"/>
        <v>9379</v>
      </c>
      <c r="S1198" s="6">
        <f t="shared" si="133"/>
        <v>0.32987478897017447</v>
      </c>
    </row>
    <row r="1199" spans="1:19" ht="15" customHeight="1" x14ac:dyDescent="0.2">
      <c r="A1199" s="46" t="s">
        <v>412</v>
      </c>
      <c r="B1199" s="37" t="s">
        <v>102</v>
      </c>
      <c r="C1199" s="43" t="s">
        <v>544</v>
      </c>
      <c r="D1199" s="34"/>
      <c r="E1199" s="34"/>
      <c r="F1199" s="34"/>
      <c r="G1199" s="34"/>
      <c r="H1199" s="42" t="str">
        <f t="shared" si="134"/>
        <v/>
      </c>
      <c r="I1199" s="33">
        <v>819</v>
      </c>
      <c r="J1199" s="34">
        <v>615</v>
      </c>
      <c r="K1199" s="34">
        <v>609</v>
      </c>
      <c r="L1199" s="3">
        <f t="shared" si="128"/>
        <v>0.99024390243902438</v>
      </c>
      <c r="M1199" s="34">
        <v>69</v>
      </c>
      <c r="N1199" s="34">
        <v>117</v>
      </c>
      <c r="O1199" s="51">
        <f t="shared" si="129"/>
        <v>0.14285714285714285</v>
      </c>
      <c r="P1199" s="4">
        <f t="shared" si="130"/>
        <v>819</v>
      </c>
      <c r="Q1199" s="5">
        <f t="shared" si="131"/>
        <v>684</v>
      </c>
      <c r="R1199" s="5">
        <f t="shared" si="132"/>
        <v>117</v>
      </c>
      <c r="S1199" s="6">
        <f t="shared" si="133"/>
        <v>0.14285714285714285</v>
      </c>
    </row>
    <row r="1200" spans="1:19" ht="15" customHeight="1" x14ac:dyDescent="0.2">
      <c r="A1200" s="46" t="s">
        <v>412</v>
      </c>
      <c r="B1200" s="37" t="s">
        <v>102</v>
      </c>
      <c r="C1200" s="43" t="s">
        <v>103</v>
      </c>
      <c r="D1200" s="34"/>
      <c r="E1200" s="34"/>
      <c r="F1200" s="34"/>
      <c r="G1200" s="34"/>
      <c r="H1200" s="42" t="str">
        <f t="shared" si="134"/>
        <v/>
      </c>
      <c r="I1200" s="33">
        <v>590</v>
      </c>
      <c r="J1200" s="34">
        <v>386</v>
      </c>
      <c r="K1200" s="34">
        <v>385</v>
      </c>
      <c r="L1200" s="3">
        <f t="shared" si="128"/>
        <v>0.99740932642487046</v>
      </c>
      <c r="M1200" s="34">
        <v>13</v>
      </c>
      <c r="N1200" s="34">
        <v>166</v>
      </c>
      <c r="O1200" s="51">
        <f t="shared" si="129"/>
        <v>0.28135593220338984</v>
      </c>
      <c r="P1200" s="4">
        <f t="shared" si="130"/>
        <v>590</v>
      </c>
      <c r="Q1200" s="5">
        <f t="shared" si="131"/>
        <v>399</v>
      </c>
      <c r="R1200" s="5">
        <f t="shared" si="132"/>
        <v>166</v>
      </c>
      <c r="S1200" s="6">
        <f t="shared" si="133"/>
        <v>0.28135593220338984</v>
      </c>
    </row>
    <row r="1201" spans="1:19" ht="15" customHeight="1" x14ac:dyDescent="0.2">
      <c r="A1201" s="46" t="s">
        <v>412</v>
      </c>
      <c r="B1201" s="37" t="s">
        <v>104</v>
      </c>
      <c r="C1201" s="43" t="s">
        <v>105</v>
      </c>
      <c r="D1201" s="34">
        <v>1</v>
      </c>
      <c r="E1201" s="34">
        <v>1</v>
      </c>
      <c r="F1201" s="34">
        <v>1</v>
      </c>
      <c r="G1201" s="34">
        <v>0</v>
      </c>
      <c r="H1201" s="42">
        <f t="shared" si="134"/>
        <v>0</v>
      </c>
      <c r="I1201" s="33">
        <v>3291</v>
      </c>
      <c r="J1201" s="34">
        <v>3118</v>
      </c>
      <c r="K1201" s="34">
        <v>3113</v>
      </c>
      <c r="L1201" s="3">
        <f t="shared" si="128"/>
        <v>0.99839640795381657</v>
      </c>
      <c r="M1201" s="34">
        <v>2</v>
      </c>
      <c r="N1201" s="34">
        <v>14</v>
      </c>
      <c r="O1201" s="51">
        <f t="shared" si="129"/>
        <v>4.2540261318748098E-3</v>
      </c>
      <c r="P1201" s="4">
        <f t="shared" si="130"/>
        <v>3292</v>
      </c>
      <c r="Q1201" s="5">
        <f t="shared" si="131"/>
        <v>3121</v>
      </c>
      <c r="R1201" s="5">
        <f t="shared" si="132"/>
        <v>14</v>
      </c>
      <c r="S1201" s="6">
        <f t="shared" si="133"/>
        <v>4.2527339003645198E-3</v>
      </c>
    </row>
    <row r="1202" spans="1:19" ht="15" customHeight="1" x14ac:dyDescent="0.2">
      <c r="A1202" s="46" t="s">
        <v>412</v>
      </c>
      <c r="B1202" s="37" t="s">
        <v>106</v>
      </c>
      <c r="C1202" s="43" t="s">
        <v>107</v>
      </c>
      <c r="D1202" s="34">
        <v>3</v>
      </c>
      <c r="E1202" s="34">
        <v>2</v>
      </c>
      <c r="F1202" s="34">
        <v>2</v>
      </c>
      <c r="G1202" s="34">
        <v>0</v>
      </c>
      <c r="H1202" s="42">
        <f t="shared" si="134"/>
        <v>0</v>
      </c>
      <c r="I1202" s="33">
        <v>336</v>
      </c>
      <c r="J1202" s="34">
        <v>220</v>
      </c>
      <c r="K1202" s="34">
        <v>219</v>
      </c>
      <c r="L1202" s="3">
        <f t="shared" si="128"/>
        <v>0.99545454545454548</v>
      </c>
      <c r="M1202" s="34">
        <v>32</v>
      </c>
      <c r="N1202" s="34">
        <v>72</v>
      </c>
      <c r="O1202" s="51">
        <f t="shared" si="129"/>
        <v>0.21428571428571427</v>
      </c>
      <c r="P1202" s="4">
        <f t="shared" si="130"/>
        <v>339</v>
      </c>
      <c r="Q1202" s="5">
        <f t="shared" si="131"/>
        <v>254</v>
      </c>
      <c r="R1202" s="5">
        <f t="shared" si="132"/>
        <v>72</v>
      </c>
      <c r="S1202" s="6">
        <f t="shared" si="133"/>
        <v>0.21238938053097345</v>
      </c>
    </row>
    <row r="1203" spans="1:19" ht="15" customHeight="1" x14ac:dyDescent="0.2">
      <c r="A1203" s="46" t="s">
        <v>412</v>
      </c>
      <c r="B1203" s="37" t="s">
        <v>108</v>
      </c>
      <c r="C1203" s="43" t="s">
        <v>292</v>
      </c>
      <c r="D1203" s="34"/>
      <c r="E1203" s="34"/>
      <c r="F1203" s="34"/>
      <c r="G1203" s="34"/>
      <c r="H1203" s="42" t="str">
        <f t="shared" si="134"/>
        <v/>
      </c>
      <c r="I1203" s="33">
        <v>2</v>
      </c>
      <c r="J1203" s="34">
        <v>1</v>
      </c>
      <c r="K1203" s="34">
        <v>1</v>
      </c>
      <c r="L1203" s="3">
        <f t="shared" si="128"/>
        <v>1</v>
      </c>
      <c r="M1203" s="34">
        <v>0</v>
      </c>
      <c r="N1203" s="34">
        <v>0</v>
      </c>
      <c r="O1203" s="51">
        <f t="shared" si="129"/>
        <v>0</v>
      </c>
      <c r="P1203" s="4">
        <f t="shared" si="130"/>
        <v>2</v>
      </c>
      <c r="Q1203" s="5">
        <f t="shared" si="131"/>
        <v>1</v>
      </c>
      <c r="R1203" s="5" t="str">
        <f t="shared" si="132"/>
        <v/>
      </c>
      <c r="S1203" s="6" t="str">
        <f t="shared" si="133"/>
        <v/>
      </c>
    </row>
    <row r="1204" spans="1:19" ht="15" customHeight="1" x14ac:dyDescent="0.2">
      <c r="A1204" s="46" t="s">
        <v>412</v>
      </c>
      <c r="B1204" s="37" t="s">
        <v>111</v>
      </c>
      <c r="C1204" s="43" t="s">
        <v>112</v>
      </c>
      <c r="D1204" s="34"/>
      <c r="E1204" s="34"/>
      <c r="F1204" s="34"/>
      <c r="G1204" s="34"/>
      <c r="H1204" s="42" t="str">
        <f t="shared" si="134"/>
        <v/>
      </c>
      <c r="I1204" s="33">
        <v>721</v>
      </c>
      <c r="J1204" s="34">
        <v>665</v>
      </c>
      <c r="K1204" s="34">
        <v>656</v>
      </c>
      <c r="L1204" s="3">
        <f t="shared" si="128"/>
        <v>0.98646616541353382</v>
      </c>
      <c r="M1204" s="34">
        <v>1</v>
      </c>
      <c r="N1204" s="34">
        <v>44</v>
      </c>
      <c r="O1204" s="51">
        <f t="shared" si="129"/>
        <v>6.1026352288488211E-2</v>
      </c>
      <c r="P1204" s="4">
        <f t="shared" si="130"/>
        <v>721</v>
      </c>
      <c r="Q1204" s="5">
        <f t="shared" si="131"/>
        <v>666</v>
      </c>
      <c r="R1204" s="5">
        <f t="shared" si="132"/>
        <v>44</v>
      </c>
      <c r="S1204" s="6">
        <f t="shared" si="133"/>
        <v>6.1026352288488211E-2</v>
      </c>
    </row>
    <row r="1205" spans="1:19" ht="15" customHeight="1" x14ac:dyDescent="0.2">
      <c r="A1205" s="46" t="s">
        <v>412</v>
      </c>
      <c r="B1205" s="37" t="s">
        <v>113</v>
      </c>
      <c r="C1205" s="43" t="s">
        <v>114</v>
      </c>
      <c r="D1205" s="34">
        <v>10</v>
      </c>
      <c r="E1205" s="34">
        <v>0</v>
      </c>
      <c r="F1205" s="34">
        <v>0</v>
      </c>
      <c r="G1205" s="34">
        <v>2</v>
      </c>
      <c r="H1205" s="42">
        <f t="shared" si="134"/>
        <v>0.2</v>
      </c>
      <c r="I1205" s="33">
        <v>6390</v>
      </c>
      <c r="J1205" s="34">
        <v>4588</v>
      </c>
      <c r="K1205" s="34">
        <v>4585</v>
      </c>
      <c r="L1205" s="3">
        <f t="shared" si="128"/>
        <v>0.99934612031386227</v>
      </c>
      <c r="M1205" s="34">
        <v>162</v>
      </c>
      <c r="N1205" s="34">
        <v>1546</v>
      </c>
      <c r="O1205" s="51">
        <f t="shared" si="129"/>
        <v>0.24194053208137714</v>
      </c>
      <c r="P1205" s="4">
        <f t="shared" si="130"/>
        <v>6400</v>
      </c>
      <c r="Q1205" s="5">
        <f t="shared" si="131"/>
        <v>4750</v>
      </c>
      <c r="R1205" s="5">
        <f t="shared" si="132"/>
        <v>1548</v>
      </c>
      <c r="S1205" s="6">
        <f t="shared" si="133"/>
        <v>0.24187500000000001</v>
      </c>
    </row>
    <row r="1206" spans="1:19" ht="15" customHeight="1" x14ac:dyDescent="0.2">
      <c r="A1206" s="46" t="s">
        <v>412</v>
      </c>
      <c r="B1206" s="37" t="s">
        <v>115</v>
      </c>
      <c r="C1206" s="43" t="s">
        <v>117</v>
      </c>
      <c r="D1206" s="34"/>
      <c r="E1206" s="34"/>
      <c r="F1206" s="34"/>
      <c r="G1206" s="34"/>
      <c r="H1206" s="42" t="str">
        <f t="shared" si="134"/>
        <v/>
      </c>
      <c r="I1206" s="33">
        <v>5</v>
      </c>
      <c r="J1206" s="34">
        <v>5</v>
      </c>
      <c r="K1206" s="34">
        <v>4</v>
      </c>
      <c r="L1206" s="3">
        <f t="shared" si="128"/>
        <v>0.8</v>
      </c>
      <c r="M1206" s="34">
        <v>0</v>
      </c>
      <c r="N1206" s="34">
        <v>0</v>
      </c>
      <c r="O1206" s="51">
        <f t="shared" si="129"/>
        <v>0</v>
      </c>
      <c r="P1206" s="4">
        <f t="shared" si="130"/>
        <v>5</v>
      </c>
      <c r="Q1206" s="5">
        <f t="shared" si="131"/>
        <v>5</v>
      </c>
      <c r="R1206" s="5" t="str">
        <f t="shared" si="132"/>
        <v/>
      </c>
      <c r="S1206" s="6" t="str">
        <f t="shared" si="133"/>
        <v/>
      </c>
    </row>
    <row r="1207" spans="1:19" ht="15" customHeight="1" x14ac:dyDescent="0.2">
      <c r="A1207" s="46" t="s">
        <v>412</v>
      </c>
      <c r="B1207" s="37" t="s">
        <v>118</v>
      </c>
      <c r="C1207" s="43" t="s">
        <v>119</v>
      </c>
      <c r="D1207" s="34">
        <v>3</v>
      </c>
      <c r="E1207" s="34">
        <v>3</v>
      </c>
      <c r="F1207" s="34">
        <v>3</v>
      </c>
      <c r="G1207" s="34">
        <v>0</v>
      </c>
      <c r="H1207" s="42">
        <f t="shared" si="134"/>
        <v>0</v>
      </c>
      <c r="I1207" s="33">
        <v>4406</v>
      </c>
      <c r="J1207" s="34">
        <v>4045</v>
      </c>
      <c r="K1207" s="34">
        <v>4021</v>
      </c>
      <c r="L1207" s="3">
        <f t="shared" si="128"/>
        <v>0.99406674907292958</v>
      </c>
      <c r="M1207" s="34">
        <v>19</v>
      </c>
      <c r="N1207" s="34">
        <v>280</v>
      </c>
      <c r="O1207" s="51">
        <f t="shared" si="129"/>
        <v>6.3549704947798463E-2</v>
      </c>
      <c r="P1207" s="4">
        <f t="shared" si="130"/>
        <v>4409</v>
      </c>
      <c r="Q1207" s="5">
        <f t="shared" si="131"/>
        <v>4067</v>
      </c>
      <c r="R1207" s="5">
        <f t="shared" si="132"/>
        <v>280</v>
      </c>
      <c r="S1207" s="6">
        <f t="shared" si="133"/>
        <v>6.3506464050805178E-2</v>
      </c>
    </row>
    <row r="1208" spans="1:19" ht="15" customHeight="1" x14ac:dyDescent="0.2">
      <c r="A1208" s="46" t="s">
        <v>412</v>
      </c>
      <c r="B1208" s="37" t="s">
        <v>123</v>
      </c>
      <c r="C1208" s="43" t="s">
        <v>123</v>
      </c>
      <c r="D1208" s="34">
        <v>6</v>
      </c>
      <c r="E1208" s="34">
        <v>5</v>
      </c>
      <c r="F1208" s="34">
        <v>4</v>
      </c>
      <c r="G1208" s="34">
        <v>1</v>
      </c>
      <c r="H1208" s="42">
        <f t="shared" si="134"/>
        <v>0.16666666666666666</v>
      </c>
      <c r="I1208" s="33">
        <v>14351</v>
      </c>
      <c r="J1208" s="34">
        <v>13605</v>
      </c>
      <c r="K1208" s="34">
        <v>13598</v>
      </c>
      <c r="L1208" s="3">
        <f t="shared" si="128"/>
        <v>0.99948548327820652</v>
      </c>
      <c r="M1208" s="34">
        <v>63</v>
      </c>
      <c r="N1208" s="34">
        <v>503</v>
      </c>
      <c r="O1208" s="51">
        <f t="shared" si="129"/>
        <v>3.5049822312034004E-2</v>
      </c>
      <c r="P1208" s="4">
        <f t="shared" si="130"/>
        <v>14357</v>
      </c>
      <c r="Q1208" s="5">
        <f t="shared" si="131"/>
        <v>13673</v>
      </c>
      <c r="R1208" s="5">
        <f t="shared" si="132"/>
        <v>504</v>
      </c>
      <c r="S1208" s="6">
        <f t="shared" si="133"/>
        <v>3.5104826913700635E-2</v>
      </c>
    </row>
    <row r="1209" spans="1:19" ht="15" customHeight="1" x14ac:dyDescent="0.2">
      <c r="A1209" s="46" t="s">
        <v>412</v>
      </c>
      <c r="B1209" s="37" t="s">
        <v>124</v>
      </c>
      <c r="C1209" s="43" t="s">
        <v>125</v>
      </c>
      <c r="D1209" s="34">
        <v>4</v>
      </c>
      <c r="E1209" s="34">
        <v>4</v>
      </c>
      <c r="F1209" s="34">
        <v>4</v>
      </c>
      <c r="G1209" s="34">
        <v>0</v>
      </c>
      <c r="H1209" s="42">
        <f t="shared" si="134"/>
        <v>0</v>
      </c>
      <c r="I1209" s="33">
        <v>5228</v>
      </c>
      <c r="J1209" s="34">
        <v>4046</v>
      </c>
      <c r="K1209" s="34">
        <v>4030</v>
      </c>
      <c r="L1209" s="3">
        <f t="shared" si="128"/>
        <v>0.9960454770143351</v>
      </c>
      <c r="M1209" s="34">
        <v>248</v>
      </c>
      <c r="N1209" s="34">
        <v>853</v>
      </c>
      <c r="O1209" s="51">
        <f t="shared" si="129"/>
        <v>0.16315990818668707</v>
      </c>
      <c r="P1209" s="4">
        <f t="shared" si="130"/>
        <v>5232</v>
      </c>
      <c r="Q1209" s="5">
        <f t="shared" si="131"/>
        <v>4298</v>
      </c>
      <c r="R1209" s="5">
        <f t="shared" si="132"/>
        <v>853</v>
      </c>
      <c r="S1209" s="6">
        <f t="shared" si="133"/>
        <v>0.16303516819571864</v>
      </c>
    </row>
    <row r="1210" spans="1:19" ht="15" customHeight="1" x14ac:dyDescent="0.2">
      <c r="A1210" s="46" t="s">
        <v>412</v>
      </c>
      <c r="B1210" s="37" t="s">
        <v>126</v>
      </c>
      <c r="C1210" s="43" t="s">
        <v>126</v>
      </c>
      <c r="D1210" s="34"/>
      <c r="E1210" s="34"/>
      <c r="F1210" s="34"/>
      <c r="G1210" s="34"/>
      <c r="H1210" s="42" t="str">
        <f t="shared" si="134"/>
        <v/>
      </c>
      <c r="I1210" s="33">
        <v>1</v>
      </c>
      <c r="J1210" s="34"/>
      <c r="K1210" s="34"/>
      <c r="L1210" s="3" t="str">
        <f t="shared" si="128"/>
        <v/>
      </c>
      <c r="M1210" s="34">
        <v>0</v>
      </c>
      <c r="N1210" s="34">
        <v>0</v>
      </c>
      <c r="O1210" s="51">
        <f t="shared" si="129"/>
        <v>0</v>
      </c>
      <c r="P1210" s="4">
        <f t="shared" si="130"/>
        <v>1</v>
      </c>
      <c r="Q1210" s="5" t="str">
        <f t="shared" si="131"/>
        <v/>
      </c>
      <c r="R1210" s="5" t="str">
        <f t="shared" si="132"/>
        <v/>
      </c>
      <c r="S1210" s="6" t="str">
        <f t="shared" si="133"/>
        <v/>
      </c>
    </row>
    <row r="1211" spans="1:19" ht="15" customHeight="1" x14ac:dyDescent="0.2">
      <c r="A1211" s="46" t="s">
        <v>412</v>
      </c>
      <c r="B1211" s="37" t="s">
        <v>127</v>
      </c>
      <c r="C1211" s="43" t="s">
        <v>128</v>
      </c>
      <c r="D1211" s="34">
        <v>15</v>
      </c>
      <c r="E1211" s="34">
        <v>9</v>
      </c>
      <c r="F1211" s="34">
        <v>7</v>
      </c>
      <c r="G1211" s="34">
        <v>2</v>
      </c>
      <c r="H1211" s="42">
        <f t="shared" si="134"/>
        <v>0.13333333333333333</v>
      </c>
      <c r="I1211" s="33">
        <v>1003</v>
      </c>
      <c r="J1211" s="34">
        <v>636</v>
      </c>
      <c r="K1211" s="34">
        <v>602</v>
      </c>
      <c r="L1211" s="3">
        <f t="shared" si="128"/>
        <v>0.94654088050314467</v>
      </c>
      <c r="M1211" s="34">
        <v>16</v>
      </c>
      <c r="N1211" s="34">
        <v>291</v>
      </c>
      <c r="O1211" s="51">
        <f t="shared" si="129"/>
        <v>0.29012961116650049</v>
      </c>
      <c r="P1211" s="4">
        <f t="shared" si="130"/>
        <v>1018</v>
      </c>
      <c r="Q1211" s="5">
        <f t="shared" si="131"/>
        <v>661</v>
      </c>
      <c r="R1211" s="5">
        <f t="shared" si="132"/>
        <v>293</v>
      </c>
      <c r="S1211" s="6">
        <f t="shared" si="133"/>
        <v>0.28781925343811393</v>
      </c>
    </row>
    <row r="1212" spans="1:19" ht="15" customHeight="1" x14ac:dyDescent="0.2">
      <c r="A1212" s="46" t="s">
        <v>412</v>
      </c>
      <c r="B1212" s="37" t="s">
        <v>129</v>
      </c>
      <c r="C1212" s="43" t="s">
        <v>130</v>
      </c>
      <c r="D1212" s="34">
        <v>1</v>
      </c>
      <c r="E1212" s="34"/>
      <c r="F1212" s="34">
        <v>0</v>
      </c>
      <c r="G1212" s="34">
        <v>0</v>
      </c>
      <c r="H1212" s="42">
        <f t="shared" si="134"/>
        <v>0</v>
      </c>
      <c r="I1212" s="33">
        <v>2049</v>
      </c>
      <c r="J1212" s="34">
        <v>906</v>
      </c>
      <c r="K1212" s="34">
        <v>753</v>
      </c>
      <c r="L1212" s="3">
        <f t="shared" si="128"/>
        <v>0.83112582781456956</v>
      </c>
      <c r="M1212" s="34">
        <v>3</v>
      </c>
      <c r="N1212" s="34">
        <v>1093</v>
      </c>
      <c r="O1212" s="51">
        <f t="shared" si="129"/>
        <v>0.5334309419228892</v>
      </c>
      <c r="P1212" s="4">
        <f t="shared" si="130"/>
        <v>2050</v>
      </c>
      <c r="Q1212" s="5">
        <f t="shared" si="131"/>
        <v>909</v>
      </c>
      <c r="R1212" s="5">
        <f t="shared" si="132"/>
        <v>1093</v>
      </c>
      <c r="S1212" s="6">
        <f t="shared" si="133"/>
        <v>0.5331707317073171</v>
      </c>
    </row>
    <row r="1213" spans="1:19" ht="15" customHeight="1" x14ac:dyDescent="0.2">
      <c r="A1213" s="46" t="s">
        <v>412</v>
      </c>
      <c r="B1213" s="37" t="s">
        <v>132</v>
      </c>
      <c r="C1213" s="43" t="s">
        <v>133</v>
      </c>
      <c r="D1213" s="34">
        <v>22</v>
      </c>
      <c r="E1213" s="34">
        <v>20</v>
      </c>
      <c r="F1213" s="34">
        <v>16</v>
      </c>
      <c r="G1213" s="34">
        <v>2</v>
      </c>
      <c r="H1213" s="42">
        <f t="shared" si="134"/>
        <v>9.0909090909090912E-2</v>
      </c>
      <c r="I1213" s="33">
        <v>190</v>
      </c>
      <c r="J1213" s="34">
        <v>167</v>
      </c>
      <c r="K1213" s="34">
        <v>156</v>
      </c>
      <c r="L1213" s="3">
        <f t="shared" si="128"/>
        <v>0.93413173652694614</v>
      </c>
      <c r="M1213" s="34">
        <v>0</v>
      </c>
      <c r="N1213" s="34">
        <v>16</v>
      </c>
      <c r="O1213" s="51">
        <f t="shared" si="129"/>
        <v>8.4210526315789472E-2</v>
      </c>
      <c r="P1213" s="4">
        <f t="shared" si="130"/>
        <v>212</v>
      </c>
      <c r="Q1213" s="5">
        <f t="shared" si="131"/>
        <v>187</v>
      </c>
      <c r="R1213" s="5">
        <f t="shared" si="132"/>
        <v>18</v>
      </c>
      <c r="S1213" s="6">
        <f t="shared" si="133"/>
        <v>8.4905660377358486E-2</v>
      </c>
    </row>
    <row r="1214" spans="1:19" ht="15" customHeight="1" x14ac:dyDescent="0.2">
      <c r="A1214" s="46" t="s">
        <v>412</v>
      </c>
      <c r="B1214" s="37" t="s">
        <v>135</v>
      </c>
      <c r="C1214" s="43" t="s">
        <v>299</v>
      </c>
      <c r="D1214" s="34"/>
      <c r="E1214" s="34"/>
      <c r="F1214" s="34"/>
      <c r="G1214" s="34"/>
      <c r="H1214" s="42" t="str">
        <f t="shared" si="134"/>
        <v/>
      </c>
      <c r="I1214" s="33">
        <v>1</v>
      </c>
      <c r="J1214" s="34">
        <v>0</v>
      </c>
      <c r="K1214" s="34">
        <v>0</v>
      </c>
      <c r="L1214" s="3" t="str">
        <f t="shared" si="128"/>
        <v/>
      </c>
      <c r="M1214" s="34">
        <v>0</v>
      </c>
      <c r="N1214" s="34">
        <v>1</v>
      </c>
      <c r="O1214" s="51">
        <f t="shared" si="129"/>
        <v>1</v>
      </c>
      <c r="P1214" s="4">
        <f t="shared" si="130"/>
        <v>1</v>
      </c>
      <c r="Q1214" s="5" t="str">
        <f t="shared" si="131"/>
        <v/>
      </c>
      <c r="R1214" s="5">
        <f t="shared" si="132"/>
        <v>1</v>
      </c>
      <c r="S1214" s="6">
        <f t="shared" si="133"/>
        <v>1</v>
      </c>
    </row>
    <row r="1215" spans="1:19" ht="15" customHeight="1" x14ac:dyDescent="0.2">
      <c r="A1215" s="46" t="s">
        <v>412</v>
      </c>
      <c r="B1215" s="37" t="s">
        <v>135</v>
      </c>
      <c r="C1215" s="43" t="s">
        <v>300</v>
      </c>
      <c r="D1215" s="34"/>
      <c r="E1215" s="34"/>
      <c r="F1215" s="34"/>
      <c r="G1215" s="34"/>
      <c r="H1215" s="42" t="str">
        <f t="shared" si="134"/>
        <v/>
      </c>
      <c r="I1215" s="33">
        <v>15933</v>
      </c>
      <c r="J1215" s="34">
        <v>10145</v>
      </c>
      <c r="K1215" s="34">
        <v>8796</v>
      </c>
      <c r="L1215" s="3">
        <f t="shared" si="128"/>
        <v>0.86702809265648106</v>
      </c>
      <c r="M1215" s="34">
        <v>7</v>
      </c>
      <c r="N1215" s="34">
        <v>5720</v>
      </c>
      <c r="O1215" s="51">
        <f t="shared" si="129"/>
        <v>0.35900332642942323</v>
      </c>
      <c r="P1215" s="4">
        <f t="shared" si="130"/>
        <v>15933</v>
      </c>
      <c r="Q1215" s="5">
        <f t="shared" si="131"/>
        <v>10152</v>
      </c>
      <c r="R1215" s="5">
        <f t="shared" si="132"/>
        <v>5720</v>
      </c>
      <c r="S1215" s="6">
        <f t="shared" si="133"/>
        <v>0.35900332642942323</v>
      </c>
    </row>
    <row r="1216" spans="1:19" ht="15" customHeight="1" x14ac:dyDescent="0.2">
      <c r="A1216" s="46" t="s">
        <v>412</v>
      </c>
      <c r="B1216" s="37" t="s">
        <v>135</v>
      </c>
      <c r="C1216" s="43" t="s">
        <v>136</v>
      </c>
      <c r="D1216" s="34"/>
      <c r="E1216" s="34"/>
      <c r="F1216" s="34"/>
      <c r="G1216" s="34"/>
      <c r="H1216" s="42" t="str">
        <f t="shared" si="134"/>
        <v/>
      </c>
      <c r="I1216" s="33">
        <v>13874</v>
      </c>
      <c r="J1216" s="34">
        <v>10589</v>
      </c>
      <c r="K1216" s="34">
        <v>8985</v>
      </c>
      <c r="L1216" s="3">
        <f t="shared" si="128"/>
        <v>0.84852205118519219</v>
      </c>
      <c r="M1216" s="34">
        <v>38</v>
      </c>
      <c r="N1216" s="34">
        <v>3156</v>
      </c>
      <c r="O1216" s="51">
        <f t="shared" si="129"/>
        <v>0.22747585411561194</v>
      </c>
      <c r="P1216" s="4">
        <f t="shared" si="130"/>
        <v>13874</v>
      </c>
      <c r="Q1216" s="5">
        <f t="shared" si="131"/>
        <v>10627</v>
      </c>
      <c r="R1216" s="5">
        <f t="shared" si="132"/>
        <v>3156</v>
      </c>
      <c r="S1216" s="6">
        <f t="shared" si="133"/>
        <v>0.22747585411561194</v>
      </c>
    </row>
    <row r="1217" spans="1:19" ht="15" customHeight="1" x14ac:dyDescent="0.2">
      <c r="A1217" s="46" t="s">
        <v>412</v>
      </c>
      <c r="B1217" s="37" t="s">
        <v>137</v>
      </c>
      <c r="C1217" s="43" t="s">
        <v>138</v>
      </c>
      <c r="D1217" s="34">
        <v>2</v>
      </c>
      <c r="E1217" s="34">
        <v>0</v>
      </c>
      <c r="F1217" s="34">
        <v>0</v>
      </c>
      <c r="G1217" s="34"/>
      <c r="H1217" s="42">
        <f t="shared" si="134"/>
        <v>0</v>
      </c>
      <c r="I1217" s="33">
        <v>925</v>
      </c>
      <c r="J1217" s="34">
        <v>823</v>
      </c>
      <c r="K1217" s="34">
        <v>823</v>
      </c>
      <c r="L1217" s="3">
        <f t="shared" si="128"/>
        <v>1</v>
      </c>
      <c r="M1217" s="34">
        <v>1</v>
      </c>
      <c r="N1217" s="34">
        <v>65</v>
      </c>
      <c r="O1217" s="51">
        <f t="shared" si="129"/>
        <v>7.0270270270270274E-2</v>
      </c>
      <c r="P1217" s="4">
        <f t="shared" si="130"/>
        <v>927</v>
      </c>
      <c r="Q1217" s="5">
        <f t="shared" si="131"/>
        <v>824</v>
      </c>
      <c r="R1217" s="5">
        <f t="shared" si="132"/>
        <v>65</v>
      </c>
      <c r="S1217" s="6">
        <f t="shared" si="133"/>
        <v>7.0118662351672065E-2</v>
      </c>
    </row>
    <row r="1218" spans="1:19" ht="15" customHeight="1" x14ac:dyDescent="0.2">
      <c r="A1218" s="46" t="s">
        <v>412</v>
      </c>
      <c r="B1218" s="37" t="s">
        <v>354</v>
      </c>
      <c r="C1218" s="43" t="s">
        <v>355</v>
      </c>
      <c r="D1218" s="34">
        <v>2</v>
      </c>
      <c r="E1218" s="34">
        <v>1</v>
      </c>
      <c r="F1218" s="34">
        <v>1</v>
      </c>
      <c r="G1218" s="34">
        <v>0</v>
      </c>
      <c r="H1218" s="42">
        <f t="shared" si="134"/>
        <v>0</v>
      </c>
      <c r="I1218" s="33">
        <v>1430</v>
      </c>
      <c r="J1218" s="34">
        <v>1256</v>
      </c>
      <c r="K1218" s="34">
        <v>736</v>
      </c>
      <c r="L1218" s="3">
        <f t="shared" ref="L1218:L1281" si="135">IF(J1218&lt;&gt;0,K1218/J1218,"")</f>
        <v>0.5859872611464968</v>
      </c>
      <c r="M1218" s="34">
        <v>0</v>
      </c>
      <c r="N1218" s="34">
        <v>134</v>
      </c>
      <c r="O1218" s="51">
        <f t="shared" ref="O1218:O1281" si="136">IF(I1218&lt;&gt;0,N1218/I1218,"")</f>
        <v>9.37062937062937E-2</v>
      </c>
      <c r="P1218" s="4">
        <f t="shared" ref="P1218:P1281" si="137">IF(SUM(D1218,I1218)&gt;0,SUM(D1218,I1218),"")</f>
        <v>1432</v>
      </c>
      <c r="Q1218" s="5">
        <f t="shared" ref="Q1218:Q1281" si="138">IF(SUM(E1218,J1218, M1218)&gt;0,SUM(E1218,J1218, M1218),"")</f>
        <v>1257</v>
      </c>
      <c r="R1218" s="5">
        <f t="shared" ref="R1218:R1281" si="139">IF(SUM(G1218,N1218)&gt;0,SUM(G1218,N1218),"")</f>
        <v>134</v>
      </c>
      <c r="S1218" s="6">
        <f t="shared" ref="S1218:S1281" si="140">IFERROR(IF(P1218&lt;&gt;0,R1218/P1218,""),"")</f>
        <v>9.3575418994413406E-2</v>
      </c>
    </row>
    <row r="1219" spans="1:19" ht="15" customHeight="1" x14ac:dyDescent="0.2">
      <c r="A1219" s="46" t="s">
        <v>412</v>
      </c>
      <c r="B1219" s="37" t="s">
        <v>140</v>
      </c>
      <c r="C1219" s="43" t="s">
        <v>141</v>
      </c>
      <c r="D1219" s="34">
        <v>13</v>
      </c>
      <c r="E1219" s="34">
        <v>6</v>
      </c>
      <c r="F1219" s="34">
        <v>6</v>
      </c>
      <c r="G1219" s="34">
        <v>7</v>
      </c>
      <c r="H1219" s="42">
        <f t="shared" si="134"/>
        <v>0.53846153846153844</v>
      </c>
      <c r="I1219" s="33">
        <v>1653</v>
      </c>
      <c r="J1219" s="34">
        <v>973</v>
      </c>
      <c r="K1219" s="34">
        <v>695</v>
      </c>
      <c r="L1219" s="3">
        <f t="shared" si="135"/>
        <v>0.7142857142857143</v>
      </c>
      <c r="M1219" s="34">
        <v>0</v>
      </c>
      <c r="N1219" s="34">
        <v>633</v>
      </c>
      <c r="O1219" s="51">
        <f t="shared" si="136"/>
        <v>0.38294010889292196</v>
      </c>
      <c r="P1219" s="4">
        <f t="shared" si="137"/>
        <v>1666</v>
      </c>
      <c r="Q1219" s="5">
        <f t="shared" si="138"/>
        <v>979</v>
      </c>
      <c r="R1219" s="5">
        <f t="shared" si="139"/>
        <v>640</v>
      </c>
      <c r="S1219" s="6">
        <f t="shared" si="140"/>
        <v>0.38415366146458585</v>
      </c>
    </row>
    <row r="1220" spans="1:19" ht="15" customHeight="1" x14ac:dyDescent="0.2">
      <c r="A1220" s="46" t="s">
        <v>412</v>
      </c>
      <c r="B1220" s="37" t="s">
        <v>142</v>
      </c>
      <c r="C1220" s="43" t="s">
        <v>143</v>
      </c>
      <c r="D1220" s="34">
        <v>7</v>
      </c>
      <c r="E1220" s="34">
        <v>7</v>
      </c>
      <c r="F1220" s="34">
        <v>4</v>
      </c>
      <c r="G1220" s="34">
        <v>0</v>
      </c>
      <c r="H1220" s="42">
        <f t="shared" si="134"/>
        <v>0</v>
      </c>
      <c r="I1220" s="33">
        <v>104</v>
      </c>
      <c r="J1220" s="34">
        <v>96</v>
      </c>
      <c r="K1220" s="34">
        <v>40</v>
      </c>
      <c r="L1220" s="3">
        <f t="shared" si="135"/>
        <v>0.41666666666666669</v>
      </c>
      <c r="M1220" s="34">
        <v>0</v>
      </c>
      <c r="N1220" s="34">
        <v>2</v>
      </c>
      <c r="O1220" s="51">
        <f t="shared" si="136"/>
        <v>1.9230769230769232E-2</v>
      </c>
      <c r="P1220" s="4">
        <f t="shared" si="137"/>
        <v>111</v>
      </c>
      <c r="Q1220" s="5">
        <f t="shared" si="138"/>
        <v>103</v>
      </c>
      <c r="R1220" s="5">
        <f t="shared" si="139"/>
        <v>2</v>
      </c>
      <c r="S1220" s="6">
        <f t="shared" si="140"/>
        <v>1.8018018018018018E-2</v>
      </c>
    </row>
    <row r="1221" spans="1:19" ht="15" customHeight="1" x14ac:dyDescent="0.2">
      <c r="A1221" s="46" t="s">
        <v>412</v>
      </c>
      <c r="B1221" s="37" t="s">
        <v>142</v>
      </c>
      <c r="C1221" s="43" t="s">
        <v>144</v>
      </c>
      <c r="D1221" s="34">
        <v>53</v>
      </c>
      <c r="E1221" s="34">
        <v>52</v>
      </c>
      <c r="F1221" s="34">
        <v>42</v>
      </c>
      <c r="G1221" s="34">
        <v>0</v>
      </c>
      <c r="H1221" s="42">
        <f t="shared" si="134"/>
        <v>0</v>
      </c>
      <c r="I1221" s="33">
        <v>512</v>
      </c>
      <c r="J1221" s="34">
        <v>482</v>
      </c>
      <c r="K1221" s="34">
        <v>375</v>
      </c>
      <c r="L1221" s="3">
        <f t="shared" si="135"/>
        <v>0.77800829875518673</v>
      </c>
      <c r="M1221" s="34">
        <v>10</v>
      </c>
      <c r="N1221" s="34">
        <v>4</v>
      </c>
      <c r="O1221" s="51">
        <f t="shared" si="136"/>
        <v>7.8125E-3</v>
      </c>
      <c r="P1221" s="4">
        <f t="shared" si="137"/>
        <v>565</v>
      </c>
      <c r="Q1221" s="5">
        <f t="shared" si="138"/>
        <v>544</v>
      </c>
      <c r="R1221" s="5">
        <f t="shared" si="139"/>
        <v>4</v>
      </c>
      <c r="S1221" s="6">
        <f t="shared" si="140"/>
        <v>7.0796460176991149E-3</v>
      </c>
    </row>
    <row r="1222" spans="1:19" ht="15" customHeight="1" x14ac:dyDescent="0.2">
      <c r="A1222" s="46" t="s">
        <v>412</v>
      </c>
      <c r="B1222" s="37" t="s">
        <v>142</v>
      </c>
      <c r="C1222" s="43" t="s">
        <v>145</v>
      </c>
      <c r="D1222" s="34">
        <v>27</v>
      </c>
      <c r="E1222" s="34">
        <v>21</v>
      </c>
      <c r="F1222" s="34">
        <v>19</v>
      </c>
      <c r="G1222" s="34">
        <v>2</v>
      </c>
      <c r="H1222" s="42">
        <f t="shared" ref="H1222:H1285" si="141">IF(D1222&lt;&gt;0,G1222/D1222,"")</f>
        <v>7.407407407407407E-2</v>
      </c>
      <c r="I1222" s="33">
        <v>331</v>
      </c>
      <c r="J1222" s="34">
        <v>295</v>
      </c>
      <c r="K1222" s="34">
        <v>116</v>
      </c>
      <c r="L1222" s="3">
        <f t="shared" si="135"/>
        <v>0.39322033898305087</v>
      </c>
      <c r="M1222" s="34">
        <v>3</v>
      </c>
      <c r="N1222" s="34">
        <v>28</v>
      </c>
      <c r="O1222" s="51">
        <f t="shared" si="136"/>
        <v>8.4592145015105744E-2</v>
      </c>
      <c r="P1222" s="4">
        <f t="shared" si="137"/>
        <v>358</v>
      </c>
      <c r="Q1222" s="5">
        <f t="shared" si="138"/>
        <v>319</v>
      </c>
      <c r="R1222" s="5">
        <f t="shared" si="139"/>
        <v>30</v>
      </c>
      <c r="S1222" s="6">
        <f t="shared" si="140"/>
        <v>8.3798882681564241E-2</v>
      </c>
    </row>
    <row r="1223" spans="1:19" ht="26.25" customHeight="1" x14ac:dyDescent="0.2">
      <c r="A1223" s="46" t="s">
        <v>412</v>
      </c>
      <c r="B1223" s="37" t="s">
        <v>146</v>
      </c>
      <c r="C1223" s="43" t="s">
        <v>147</v>
      </c>
      <c r="D1223" s="34"/>
      <c r="E1223" s="34"/>
      <c r="F1223" s="34"/>
      <c r="G1223" s="34"/>
      <c r="H1223" s="42" t="str">
        <f t="shared" si="141"/>
        <v/>
      </c>
      <c r="I1223" s="33">
        <v>434</v>
      </c>
      <c r="J1223" s="34">
        <v>393</v>
      </c>
      <c r="K1223" s="34">
        <v>389</v>
      </c>
      <c r="L1223" s="3">
        <f t="shared" si="135"/>
        <v>0.98982188295165396</v>
      </c>
      <c r="M1223" s="34">
        <v>1</v>
      </c>
      <c r="N1223" s="34">
        <v>26</v>
      </c>
      <c r="O1223" s="51">
        <f t="shared" si="136"/>
        <v>5.9907834101382486E-2</v>
      </c>
      <c r="P1223" s="4">
        <f t="shared" si="137"/>
        <v>434</v>
      </c>
      <c r="Q1223" s="5">
        <f t="shared" si="138"/>
        <v>394</v>
      </c>
      <c r="R1223" s="5">
        <f t="shared" si="139"/>
        <v>26</v>
      </c>
      <c r="S1223" s="6">
        <f t="shared" si="140"/>
        <v>5.9907834101382486E-2</v>
      </c>
    </row>
    <row r="1224" spans="1:19" ht="15" customHeight="1" x14ac:dyDescent="0.2">
      <c r="A1224" s="46" t="s">
        <v>412</v>
      </c>
      <c r="B1224" s="37" t="s">
        <v>575</v>
      </c>
      <c r="C1224" s="43" t="s">
        <v>73</v>
      </c>
      <c r="D1224" s="34"/>
      <c r="E1224" s="34"/>
      <c r="F1224" s="34"/>
      <c r="G1224" s="34"/>
      <c r="H1224" s="42" t="str">
        <f t="shared" si="141"/>
        <v/>
      </c>
      <c r="I1224" s="33">
        <v>101</v>
      </c>
      <c r="J1224" s="34">
        <v>65</v>
      </c>
      <c r="K1224" s="34">
        <v>57</v>
      </c>
      <c r="L1224" s="3">
        <f t="shared" si="135"/>
        <v>0.87692307692307692</v>
      </c>
      <c r="M1224" s="34">
        <v>12</v>
      </c>
      <c r="N1224" s="34">
        <v>16</v>
      </c>
      <c r="O1224" s="51">
        <f t="shared" si="136"/>
        <v>0.15841584158415842</v>
      </c>
      <c r="P1224" s="4">
        <f t="shared" si="137"/>
        <v>101</v>
      </c>
      <c r="Q1224" s="5">
        <f t="shared" si="138"/>
        <v>77</v>
      </c>
      <c r="R1224" s="5">
        <f t="shared" si="139"/>
        <v>16</v>
      </c>
      <c r="S1224" s="6">
        <f t="shared" si="140"/>
        <v>0.15841584158415842</v>
      </c>
    </row>
    <row r="1225" spans="1:19" ht="15" customHeight="1" x14ac:dyDescent="0.2">
      <c r="A1225" s="46" t="s">
        <v>412</v>
      </c>
      <c r="B1225" s="37" t="s">
        <v>153</v>
      </c>
      <c r="C1225" s="43" t="s">
        <v>154</v>
      </c>
      <c r="D1225" s="34">
        <v>3</v>
      </c>
      <c r="E1225" s="34">
        <v>0</v>
      </c>
      <c r="F1225" s="34">
        <v>0</v>
      </c>
      <c r="G1225" s="34">
        <v>3</v>
      </c>
      <c r="H1225" s="42">
        <f t="shared" si="141"/>
        <v>1</v>
      </c>
      <c r="I1225" s="33">
        <v>9322</v>
      </c>
      <c r="J1225" s="34">
        <v>8755</v>
      </c>
      <c r="K1225" s="34">
        <v>8748</v>
      </c>
      <c r="L1225" s="3">
        <f t="shared" si="135"/>
        <v>0.99920045688178183</v>
      </c>
      <c r="M1225" s="34">
        <v>13</v>
      </c>
      <c r="N1225" s="34">
        <v>469</v>
      </c>
      <c r="O1225" s="51">
        <f t="shared" si="136"/>
        <v>5.0311092040334689E-2</v>
      </c>
      <c r="P1225" s="4">
        <f t="shared" si="137"/>
        <v>9325</v>
      </c>
      <c r="Q1225" s="5">
        <f t="shared" si="138"/>
        <v>8768</v>
      </c>
      <c r="R1225" s="5">
        <f t="shared" si="139"/>
        <v>472</v>
      </c>
      <c r="S1225" s="6">
        <f t="shared" si="140"/>
        <v>5.0616621983914208E-2</v>
      </c>
    </row>
    <row r="1226" spans="1:19" ht="15" customHeight="1" x14ac:dyDescent="0.2">
      <c r="A1226" s="46" t="s">
        <v>412</v>
      </c>
      <c r="B1226" s="37" t="s">
        <v>155</v>
      </c>
      <c r="C1226" s="43" t="s">
        <v>156</v>
      </c>
      <c r="D1226" s="34">
        <v>20</v>
      </c>
      <c r="E1226" s="34">
        <v>8</v>
      </c>
      <c r="F1226" s="34">
        <v>6</v>
      </c>
      <c r="G1226" s="34">
        <v>11</v>
      </c>
      <c r="H1226" s="42">
        <f t="shared" si="141"/>
        <v>0.55000000000000004</v>
      </c>
      <c r="I1226" s="33">
        <v>11506</v>
      </c>
      <c r="J1226" s="34">
        <v>5948</v>
      </c>
      <c r="K1226" s="34">
        <v>4900</v>
      </c>
      <c r="L1226" s="3">
        <f t="shared" si="135"/>
        <v>0.82380632145258914</v>
      </c>
      <c r="M1226" s="34">
        <v>78</v>
      </c>
      <c r="N1226" s="34">
        <v>5289</v>
      </c>
      <c r="O1226" s="51">
        <f t="shared" si="136"/>
        <v>0.45967321397531724</v>
      </c>
      <c r="P1226" s="4">
        <f t="shared" si="137"/>
        <v>11526</v>
      </c>
      <c r="Q1226" s="5">
        <f t="shared" si="138"/>
        <v>6034</v>
      </c>
      <c r="R1226" s="5">
        <f t="shared" si="139"/>
        <v>5300</v>
      </c>
      <c r="S1226" s="6">
        <f t="shared" si="140"/>
        <v>0.45982994967898666</v>
      </c>
    </row>
    <row r="1227" spans="1:19" ht="15" customHeight="1" x14ac:dyDescent="0.2">
      <c r="A1227" s="46" t="s">
        <v>412</v>
      </c>
      <c r="B1227" s="37" t="s">
        <v>155</v>
      </c>
      <c r="C1227" s="43" t="s">
        <v>400</v>
      </c>
      <c r="D1227" s="34">
        <v>3</v>
      </c>
      <c r="E1227" s="34">
        <v>3</v>
      </c>
      <c r="F1227" s="34">
        <v>3</v>
      </c>
      <c r="G1227" s="34">
        <v>0</v>
      </c>
      <c r="H1227" s="42">
        <f t="shared" si="141"/>
        <v>0</v>
      </c>
      <c r="I1227" s="33">
        <v>2492</v>
      </c>
      <c r="J1227" s="34">
        <v>1701</v>
      </c>
      <c r="K1227" s="34">
        <v>1437</v>
      </c>
      <c r="L1227" s="3">
        <f t="shared" si="135"/>
        <v>0.84479717813051147</v>
      </c>
      <c r="M1227" s="34">
        <v>34</v>
      </c>
      <c r="N1227" s="34">
        <v>712</v>
      </c>
      <c r="O1227" s="51">
        <f t="shared" si="136"/>
        <v>0.2857142857142857</v>
      </c>
      <c r="P1227" s="4">
        <f t="shared" si="137"/>
        <v>2495</v>
      </c>
      <c r="Q1227" s="5">
        <f t="shared" si="138"/>
        <v>1738</v>
      </c>
      <c r="R1227" s="5">
        <f t="shared" si="139"/>
        <v>712</v>
      </c>
      <c r="S1227" s="6">
        <f t="shared" si="140"/>
        <v>0.28537074148296593</v>
      </c>
    </row>
    <row r="1228" spans="1:19" ht="26.25" customHeight="1" x14ac:dyDescent="0.2">
      <c r="A1228" s="46" t="s">
        <v>412</v>
      </c>
      <c r="B1228" s="37" t="s">
        <v>531</v>
      </c>
      <c r="C1228" s="43" t="s">
        <v>157</v>
      </c>
      <c r="D1228" s="34"/>
      <c r="E1228" s="34"/>
      <c r="F1228" s="34"/>
      <c r="G1228" s="34"/>
      <c r="H1228" s="42" t="str">
        <f t="shared" si="141"/>
        <v/>
      </c>
      <c r="I1228" s="33">
        <v>587</v>
      </c>
      <c r="J1228" s="34">
        <v>371</v>
      </c>
      <c r="K1228" s="34">
        <v>370</v>
      </c>
      <c r="L1228" s="3">
        <f t="shared" si="135"/>
        <v>0.99730458221024254</v>
      </c>
      <c r="M1228" s="34">
        <v>73</v>
      </c>
      <c r="N1228" s="34">
        <v>126</v>
      </c>
      <c r="O1228" s="51">
        <f t="shared" si="136"/>
        <v>0.21465076660988075</v>
      </c>
      <c r="P1228" s="4">
        <f t="shared" si="137"/>
        <v>587</v>
      </c>
      <c r="Q1228" s="5">
        <f t="shared" si="138"/>
        <v>444</v>
      </c>
      <c r="R1228" s="5">
        <f t="shared" si="139"/>
        <v>126</v>
      </c>
      <c r="S1228" s="6">
        <f t="shared" si="140"/>
        <v>0.21465076660988075</v>
      </c>
    </row>
    <row r="1229" spans="1:19" ht="15" customHeight="1" x14ac:dyDescent="0.2">
      <c r="A1229" s="46" t="s">
        <v>412</v>
      </c>
      <c r="B1229" s="37" t="s">
        <v>160</v>
      </c>
      <c r="C1229" s="43" t="s">
        <v>161</v>
      </c>
      <c r="D1229" s="34">
        <v>5</v>
      </c>
      <c r="E1229" s="34">
        <v>4</v>
      </c>
      <c r="F1229" s="34">
        <v>4</v>
      </c>
      <c r="G1229" s="34">
        <v>1</v>
      </c>
      <c r="H1229" s="42">
        <f t="shared" si="141"/>
        <v>0.2</v>
      </c>
      <c r="I1229" s="33">
        <v>85</v>
      </c>
      <c r="J1229" s="34">
        <v>75</v>
      </c>
      <c r="K1229" s="34">
        <v>63</v>
      </c>
      <c r="L1229" s="3">
        <f t="shared" si="135"/>
        <v>0.84</v>
      </c>
      <c r="M1229" s="34">
        <v>0</v>
      </c>
      <c r="N1229" s="34">
        <v>9</v>
      </c>
      <c r="O1229" s="51">
        <f t="shared" si="136"/>
        <v>0.10588235294117647</v>
      </c>
      <c r="P1229" s="4">
        <f t="shared" si="137"/>
        <v>90</v>
      </c>
      <c r="Q1229" s="5">
        <f t="shared" si="138"/>
        <v>79</v>
      </c>
      <c r="R1229" s="5">
        <f t="shared" si="139"/>
        <v>10</v>
      </c>
      <c r="S1229" s="6">
        <f t="shared" si="140"/>
        <v>0.1111111111111111</v>
      </c>
    </row>
    <row r="1230" spans="1:19" ht="15" customHeight="1" x14ac:dyDescent="0.2">
      <c r="A1230" s="46" t="s">
        <v>412</v>
      </c>
      <c r="B1230" s="37" t="s">
        <v>162</v>
      </c>
      <c r="C1230" s="43" t="s">
        <v>163</v>
      </c>
      <c r="D1230" s="34">
        <v>3</v>
      </c>
      <c r="E1230" s="34">
        <v>3</v>
      </c>
      <c r="F1230" s="34">
        <v>2</v>
      </c>
      <c r="G1230" s="34">
        <v>0</v>
      </c>
      <c r="H1230" s="42">
        <f t="shared" si="141"/>
        <v>0</v>
      </c>
      <c r="I1230" s="33">
        <v>42338</v>
      </c>
      <c r="J1230" s="34">
        <v>39571</v>
      </c>
      <c r="K1230" s="34">
        <v>39369</v>
      </c>
      <c r="L1230" s="3">
        <f t="shared" si="135"/>
        <v>0.99489525157312175</v>
      </c>
      <c r="M1230" s="34">
        <v>3</v>
      </c>
      <c r="N1230" s="34">
        <v>1843</v>
      </c>
      <c r="O1230" s="51">
        <f t="shared" si="136"/>
        <v>4.3530634418253104E-2</v>
      </c>
      <c r="P1230" s="4">
        <f t="shared" si="137"/>
        <v>42341</v>
      </c>
      <c r="Q1230" s="5">
        <f t="shared" si="138"/>
        <v>39577</v>
      </c>
      <c r="R1230" s="5">
        <f t="shared" si="139"/>
        <v>1843</v>
      </c>
      <c r="S1230" s="6">
        <f t="shared" si="140"/>
        <v>4.3527550128716848E-2</v>
      </c>
    </row>
    <row r="1231" spans="1:19" ht="15" customHeight="1" x14ac:dyDescent="0.2">
      <c r="A1231" s="46" t="s">
        <v>412</v>
      </c>
      <c r="B1231" s="37" t="s">
        <v>164</v>
      </c>
      <c r="C1231" s="43" t="s">
        <v>251</v>
      </c>
      <c r="D1231" s="34"/>
      <c r="E1231" s="34"/>
      <c r="F1231" s="34"/>
      <c r="G1231" s="34"/>
      <c r="H1231" s="42" t="str">
        <f t="shared" si="141"/>
        <v/>
      </c>
      <c r="I1231" s="33">
        <v>4</v>
      </c>
      <c r="J1231" s="34">
        <v>2</v>
      </c>
      <c r="K1231" s="34">
        <v>2</v>
      </c>
      <c r="L1231" s="3">
        <f t="shared" si="135"/>
        <v>1</v>
      </c>
      <c r="M1231" s="34">
        <v>0</v>
      </c>
      <c r="N1231" s="34">
        <v>0</v>
      </c>
      <c r="O1231" s="51">
        <f t="shared" si="136"/>
        <v>0</v>
      </c>
      <c r="P1231" s="4">
        <f t="shared" si="137"/>
        <v>4</v>
      </c>
      <c r="Q1231" s="5">
        <f t="shared" si="138"/>
        <v>2</v>
      </c>
      <c r="R1231" s="5" t="str">
        <f t="shared" si="139"/>
        <v/>
      </c>
      <c r="S1231" s="6" t="str">
        <f t="shared" si="140"/>
        <v/>
      </c>
    </row>
    <row r="1232" spans="1:19" ht="15" customHeight="1" x14ac:dyDescent="0.2">
      <c r="A1232" s="46" t="s">
        <v>412</v>
      </c>
      <c r="B1232" s="37" t="s">
        <v>165</v>
      </c>
      <c r="C1232" s="43" t="s">
        <v>252</v>
      </c>
      <c r="D1232" s="34"/>
      <c r="E1232" s="34"/>
      <c r="F1232" s="34"/>
      <c r="G1232" s="34"/>
      <c r="H1232" s="42" t="str">
        <f t="shared" si="141"/>
        <v/>
      </c>
      <c r="I1232" s="33">
        <v>2</v>
      </c>
      <c r="J1232" s="34">
        <v>2</v>
      </c>
      <c r="K1232" s="34">
        <v>2</v>
      </c>
      <c r="L1232" s="3">
        <f t="shared" si="135"/>
        <v>1</v>
      </c>
      <c r="M1232" s="34">
        <v>0</v>
      </c>
      <c r="N1232" s="34">
        <v>0</v>
      </c>
      <c r="O1232" s="51">
        <f t="shared" si="136"/>
        <v>0</v>
      </c>
      <c r="P1232" s="4">
        <f t="shared" si="137"/>
        <v>2</v>
      </c>
      <c r="Q1232" s="5">
        <f t="shared" si="138"/>
        <v>2</v>
      </c>
      <c r="R1232" s="5" t="str">
        <f t="shared" si="139"/>
        <v/>
      </c>
      <c r="S1232" s="6" t="str">
        <f t="shared" si="140"/>
        <v/>
      </c>
    </row>
    <row r="1233" spans="1:19" ht="15" customHeight="1" x14ac:dyDescent="0.2">
      <c r="A1233" s="46" t="s">
        <v>412</v>
      </c>
      <c r="B1233" s="37" t="s">
        <v>166</v>
      </c>
      <c r="C1233" s="43" t="s">
        <v>167</v>
      </c>
      <c r="D1233" s="34">
        <v>1</v>
      </c>
      <c r="E1233" s="34">
        <v>1</v>
      </c>
      <c r="F1233" s="34">
        <v>1</v>
      </c>
      <c r="G1233" s="34">
        <v>0</v>
      </c>
      <c r="H1233" s="42">
        <f t="shared" si="141"/>
        <v>0</v>
      </c>
      <c r="I1233" s="33">
        <v>6284</v>
      </c>
      <c r="J1233" s="34">
        <v>5048</v>
      </c>
      <c r="K1233" s="34">
        <v>5045</v>
      </c>
      <c r="L1233" s="3">
        <f t="shared" si="135"/>
        <v>0.99940570522979399</v>
      </c>
      <c r="M1233" s="34">
        <v>53</v>
      </c>
      <c r="N1233" s="34">
        <v>1090</v>
      </c>
      <c r="O1233" s="51">
        <f t="shared" si="136"/>
        <v>0.17345639719923617</v>
      </c>
      <c r="P1233" s="4">
        <f t="shared" si="137"/>
        <v>6285</v>
      </c>
      <c r="Q1233" s="5">
        <f t="shared" si="138"/>
        <v>5102</v>
      </c>
      <c r="R1233" s="5">
        <f t="shared" si="139"/>
        <v>1090</v>
      </c>
      <c r="S1233" s="6">
        <f t="shared" si="140"/>
        <v>0.17342879872712808</v>
      </c>
    </row>
    <row r="1234" spans="1:19" ht="15" customHeight="1" x14ac:dyDescent="0.2">
      <c r="A1234" s="46" t="s">
        <v>412</v>
      </c>
      <c r="B1234" s="37" t="s">
        <v>168</v>
      </c>
      <c r="C1234" s="43" t="s">
        <v>169</v>
      </c>
      <c r="D1234" s="34"/>
      <c r="E1234" s="34"/>
      <c r="F1234" s="34"/>
      <c r="G1234" s="34"/>
      <c r="H1234" s="42" t="str">
        <f t="shared" si="141"/>
        <v/>
      </c>
      <c r="I1234" s="33">
        <v>447</v>
      </c>
      <c r="J1234" s="34">
        <v>411</v>
      </c>
      <c r="K1234" s="34">
        <v>361</v>
      </c>
      <c r="L1234" s="3">
        <f t="shared" si="135"/>
        <v>0.87834549878345503</v>
      </c>
      <c r="M1234" s="34">
        <v>0</v>
      </c>
      <c r="N1234" s="34">
        <v>33</v>
      </c>
      <c r="O1234" s="51">
        <f t="shared" si="136"/>
        <v>7.3825503355704702E-2</v>
      </c>
      <c r="P1234" s="4">
        <f t="shared" si="137"/>
        <v>447</v>
      </c>
      <c r="Q1234" s="5">
        <f t="shared" si="138"/>
        <v>411</v>
      </c>
      <c r="R1234" s="5">
        <f t="shared" si="139"/>
        <v>33</v>
      </c>
      <c r="S1234" s="6">
        <f t="shared" si="140"/>
        <v>7.3825503355704702E-2</v>
      </c>
    </row>
    <row r="1235" spans="1:19" ht="26.25" customHeight="1" x14ac:dyDescent="0.2">
      <c r="A1235" s="46" t="s">
        <v>412</v>
      </c>
      <c r="B1235" s="37" t="s">
        <v>170</v>
      </c>
      <c r="C1235" s="43" t="s">
        <v>172</v>
      </c>
      <c r="D1235" s="34">
        <v>6</v>
      </c>
      <c r="E1235" s="34">
        <v>2</v>
      </c>
      <c r="F1235" s="34">
        <v>2</v>
      </c>
      <c r="G1235" s="34">
        <v>2</v>
      </c>
      <c r="H1235" s="42">
        <f t="shared" si="141"/>
        <v>0.33333333333333331</v>
      </c>
      <c r="I1235" s="33">
        <v>36693</v>
      </c>
      <c r="J1235" s="34">
        <v>35317</v>
      </c>
      <c r="K1235" s="34">
        <v>29342</v>
      </c>
      <c r="L1235" s="3">
        <f t="shared" si="135"/>
        <v>0.83081801965059321</v>
      </c>
      <c r="M1235" s="34">
        <v>24</v>
      </c>
      <c r="N1235" s="34">
        <v>1072</v>
      </c>
      <c r="O1235" s="51">
        <f t="shared" si="136"/>
        <v>2.921538168042951E-2</v>
      </c>
      <c r="P1235" s="4">
        <f t="shared" si="137"/>
        <v>36699</v>
      </c>
      <c r="Q1235" s="5">
        <f t="shared" si="138"/>
        <v>35343</v>
      </c>
      <c r="R1235" s="5">
        <f t="shared" si="139"/>
        <v>1074</v>
      </c>
      <c r="S1235" s="6">
        <f t="shared" si="140"/>
        <v>2.9265102591351264E-2</v>
      </c>
    </row>
    <row r="1236" spans="1:19" ht="26.25" customHeight="1" x14ac:dyDescent="0.2">
      <c r="A1236" s="46" t="s">
        <v>412</v>
      </c>
      <c r="B1236" s="37" t="s">
        <v>170</v>
      </c>
      <c r="C1236" s="43" t="s">
        <v>401</v>
      </c>
      <c r="D1236" s="34"/>
      <c r="E1236" s="34"/>
      <c r="F1236" s="34"/>
      <c r="G1236" s="34"/>
      <c r="H1236" s="42" t="str">
        <f t="shared" si="141"/>
        <v/>
      </c>
      <c r="I1236" s="33">
        <v>1991</v>
      </c>
      <c r="J1236" s="34">
        <v>1919</v>
      </c>
      <c r="K1236" s="34">
        <v>1424</v>
      </c>
      <c r="L1236" s="3">
        <f t="shared" si="135"/>
        <v>0.74205315268368943</v>
      </c>
      <c r="M1236" s="34">
        <v>0</v>
      </c>
      <c r="N1236" s="34">
        <v>66</v>
      </c>
      <c r="O1236" s="51">
        <f t="shared" si="136"/>
        <v>3.3149171270718231E-2</v>
      </c>
      <c r="P1236" s="4">
        <f t="shared" si="137"/>
        <v>1991</v>
      </c>
      <c r="Q1236" s="5">
        <f t="shared" si="138"/>
        <v>1919</v>
      </c>
      <c r="R1236" s="5">
        <f t="shared" si="139"/>
        <v>66</v>
      </c>
      <c r="S1236" s="6">
        <f t="shared" si="140"/>
        <v>3.3149171270718231E-2</v>
      </c>
    </row>
    <row r="1237" spans="1:19" ht="26.25" customHeight="1" x14ac:dyDescent="0.2">
      <c r="A1237" s="46" t="s">
        <v>412</v>
      </c>
      <c r="B1237" s="37" t="s">
        <v>170</v>
      </c>
      <c r="C1237" s="43" t="s">
        <v>475</v>
      </c>
      <c r="D1237" s="34"/>
      <c r="E1237" s="34"/>
      <c r="F1237" s="34"/>
      <c r="G1237" s="34"/>
      <c r="H1237" s="42" t="str">
        <f t="shared" si="141"/>
        <v/>
      </c>
      <c r="I1237" s="33">
        <v>1454</v>
      </c>
      <c r="J1237" s="34">
        <v>1353</v>
      </c>
      <c r="K1237" s="34">
        <v>1073</v>
      </c>
      <c r="L1237" s="3">
        <f t="shared" si="135"/>
        <v>0.79305247597930528</v>
      </c>
      <c r="M1237" s="34">
        <v>0</v>
      </c>
      <c r="N1237" s="34">
        <v>85</v>
      </c>
      <c r="O1237" s="51">
        <f t="shared" si="136"/>
        <v>5.8459422283356259E-2</v>
      </c>
      <c r="P1237" s="4">
        <f t="shared" si="137"/>
        <v>1454</v>
      </c>
      <c r="Q1237" s="5">
        <f t="shared" si="138"/>
        <v>1353</v>
      </c>
      <c r="R1237" s="5">
        <f t="shared" si="139"/>
        <v>85</v>
      </c>
      <c r="S1237" s="6">
        <f t="shared" si="140"/>
        <v>5.8459422283356259E-2</v>
      </c>
    </row>
    <row r="1238" spans="1:19" ht="26.25" customHeight="1" x14ac:dyDescent="0.2">
      <c r="A1238" s="46" t="s">
        <v>412</v>
      </c>
      <c r="B1238" s="37" t="s">
        <v>170</v>
      </c>
      <c r="C1238" s="43" t="s">
        <v>171</v>
      </c>
      <c r="D1238" s="34"/>
      <c r="E1238" s="34"/>
      <c r="F1238" s="34"/>
      <c r="G1238" s="34"/>
      <c r="H1238" s="42" t="str">
        <f t="shared" si="141"/>
        <v/>
      </c>
      <c r="I1238" s="33">
        <v>3496</v>
      </c>
      <c r="J1238" s="34">
        <v>3337</v>
      </c>
      <c r="K1238" s="34">
        <v>3038</v>
      </c>
      <c r="L1238" s="3">
        <f t="shared" si="135"/>
        <v>0.91039856158225951</v>
      </c>
      <c r="M1238" s="34">
        <v>1</v>
      </c>
      <c r="N1238" s="34">
        <v>139</v>
      </c>
      <c r="O1238" s="51">
        <f t="shared" si="136"/>
        <v>3.9759725400457663E-2</v>
      </c>
      <c r="P1238" s="4">
        <f t="shared" si="137"/>
        <v>3496</v>
      </c>
      <c r="Q1238" s="5">
        <f t="shared" si="138"/>
        <v>3338</v>
      </c>
      <c r="R1238" s="5">
        <f t="shared" si="139"/>
        <v>139</v>
      </c>
      <c r="S1238" s="6">
        <f t="shared" si="140"/>
        <v>3.9759725400457663E-2</v>
      </c>
    </row>
    <row r="1239" spans="1:19" ht="26.25" customHeight="1" x14ac:dyDescent="0.2">
      <c r="A1239" s="46" t="s">
        <v>412</v>
      </c>
      <c r="B1239" s="37" t="s">
        <v>170</v>
      </c>
      <c r="C1239" s="43" t="s">
        <v>173</v>
      </c>
      <c r="D1239" s="34"/>
      <c r="E1239" s="34"/>
      <c r="F1239" s="34"/>
      <c r="G1239" s="34"/>
      <c r="H1239" s="42" t="str">
        <f t="shared" si="141"/>
        <v/>
      </c>
      <c r="I1239" s="33">
        <v>1767</v>
      </c>
      <c r="J1239" s="34">
        <v>1719</v>
      </c>
      <c r="K1239" s="34">
        <v>1242</v>
      </c>
      <c r="L1239" s="3">
        <f t="shared" si="135"/>
        <v>0.72251308900523559</v>
      </c>
      <c r="M1239" s="34">
        <v>0</v>
      </c>
      <c r="N1239" s="34">
        <v>42</v>
      </c>
      <c r="O1239" s="51">
        <f t="shared" si="136"/>
        <v>2.3769100169779286E-2</v>
      </c>
      <c r="P1239" s="4">
        <f t="shared" si="137"/>
        <v>1767</v>
      </c>
      <c r="Q1239" s="5">
        <f t="shared" si="138"/>
        <v>1719</v>
      </c>
      <c r="R1239" s="5">
        <f t="shared" si="139"/>
        <v>42</v>
      </c>
      <c r="S1239" s="6">
        <f t="shared" si="140"/>
        <v>2.3769100169779286E-2</v>
      </c>
    </row>
    <row r="1240" spans="1:19" ht="15" customHeight="1" x14ac:dyDescent="0.2">
      <c r="A1240" s="46" t="s">
        <v>412</v>
      </c>
      <c r="B1240" s="37" t="s">
        <v>174</v>
      </c>
      <c r="C1240" s="43" t="s">
        <v>175</v>
      </c>
      <c r="D1240" s="34"/>
      <c r="E1240" s="34"/>
      <c r="F1240" s="34"/>
      <c r="G1240" s="34"/>
      <c r="H1240" s="42" t="str">
        <f t="shared" si="141"/>
        <v/>
      </c>
      <c r="I1240" s="33">
        <v>3</v>
      </c>
      <c r="J1240" s="34">
        <v>3</v>
      </c>
      <c r="K1240" s="34">
        <v>3</v>
      </c>
      <c r="L1240" s="3">
        <f t="shared" si="135"/>
        <v>1</v>
      </c>
      <c r="M1240" s="34">
        <v>0</v>
      </c>
      <c r="N1240" s="34">
        <v>0</v>
      </c>
      <c r="O1240" s="51">
        <f t="shared" si="136"/>
        <v>0</v>
      </c>
      <c r="P1240" s="4">
        <f t="shared" si="137"/>
        <v>3</v>
      </c>
      <c r="Q1240" s="5">
        <f t="shared" si="138"/>
        <v>3</v>
      </c>
      <c r="R1240" s="5" t="str">
        <f t="shared" si="139"/>
        <v/>
      </c>
      <c r="S1240" s="6" t="str">
        <f t="shared" si="140"/>
        <v/>
      </c>
    </row>
    <row r="1241" spans="1:19" ht="15" customHeight="1" x14ac:dyDescent="0.2">
      <c r="A1241" s="46" t="s">
        <v>412</v>
      </c>
      <c r="B1241" s="37" t="s">
        <v>176</v>
      </c>
      <c r="C1241" s="43" t="s">
        <v>358</v>
      </c>
      <c r="D1241" s="34">
        <v>10</v>
      </c>
      <c r="E1241" s="34">
        <v>0</v>
      </c>
      <c r="F1241" s="34">
        <v>0</v>
      </c>
      <c r="G1241" s="34">
        <v>10</v>
      </c>
      <c r="H1241" s="42">
        <f t="shared" si="141"/>
        <v>1</v>
      </c>
      <c r="I1241" s="33">
        <v>2116</v>
      </c>
      <c r="J1241" s="34">
        <v>1706</v>
      </c>
      <c r="K1241" s="34">
        <v>1705</v>
      </c>
      <c r="L1241" s="3">
        <f t="shared" si="135"/>
        <v>0.99941383352872215</v>
      </c>
      <c r="M1241" s="34">
        <v>6</v>
      </c>
      <c r="N1241" s="34">
        <v>359</v>
      </c>
      <c r="O1241" s="51">
        <f t="shared" si="136"/>
        <v>0.16965973534971646</v>
      </c>
      <c r="P1241" s="4">
        <f t="shared" si="137"/>
        <v>2126</v>
      </c>
      <c r="Q1241" s="5">
        <f t="shared" si="138"/>
        <v>1712</v>
      </c>
      <c r="R1241" s="5">
        <f t="shared" si="139"/>
        <v>369</v>
      </c>
      <c r="S1241" s="6">
        <f t="shared" si="140"/>
        <v>0.1735653809971778</v>
      </c>
    </row>
    <row r="1242" spans="1:19" ht="15" customHeight="1" x14ac:dyDescent="0.2">
      <c r="A1242" s="46" t="s">
        <v>412</v>
      </c>
      <c r="B1242" s="37" t="s">
        <v>176</v>
      </c>
      <c r="C1242" s="43" t="s">
        <v>177</v>
      </c>
      <c r="D1242" s="34">
        <v>10</v>
      </c>
      <c r="E1242" s="34">
        <v>2</v>
      </c>
      <c r="F1242" s="34">
        <v>2</v>
      </c>
      <c r="G1242" s="34">
        <v>0</v>
      </c>
      <c r="H1242" s="42">
        <f t="shared" si="141"/>
        <v>0</v>
      </c>
      <c r="I1242" s="33">
        <v>11873</v>
      </c>
      <c r="J1242" s="34">
        <v>10523</v>
      </c>
      <c r="K1242" s="34">
        <v>10517</v>
      </c>
      <c r="L1242" s="3">
        <f t="shared" si="135"/>
        <v>0.99942982039342387</v>
      </c>
      <c r="M1242" s="34">
        <v>117</v>
      </c>
      <c r="N1242" s="34">
        <v>1048</v>
      </c>
      <c r="O1242" s="51">
        <f t="shared" si="136"/>
        <v>8.8267497683820431E-2</v>
      </c>
      <c r="P1242" s="4">
        <f t="shared" si="137"/>
        <v>11883</v>
      </c>
      <c r="Q1242" s="5">
        <f t="shared" si="138"/>
        <v>10642</v>
      </c>
      <c r="R1242" s="5">
        <f t="shared" si="139"/>
        <v>1048</v>
      </c>
      <c r="S1242" s="6">
        <f t="shared" si="140"/>
        <v>8.8193217201043506E-2</v>
      </c>
    </row>
    <row r="1243" spans="1:19" ht="15" customHeight="1" x14ac:dyDescent="0.2">
      <c r="A1243" s="46" t="s">
        <v>412</v>
      </c>
      <c r="B1243" s="37" t="s">
        <v>178</v>
      </c>
      <c r="C1243" s="43" t="s">
        <v>179</v>
      </c>
      <c r="D1243" s="34"/>
      <c r="E1243" s="34"/>
      <c r="F1243" s="34"/>
      <c r="G1243" s="34"/>
      <c r="H1243" s="42" t="str">
        <f t="shared" si="141"/>
        <v/>
      </c>
      <c r="I1243" s="33">
        <v>2313</v>
      </c>
      <c r="J1243" s="34">
        <v>979</v>
      </c>
      <c r="K1243" s="34">
        <v>849</v>
      </c>
      <c r="L1243" s="3">
        <f t="shared" si="135"/>
        <v>0.86721144024514807</v>
      </c>
      <c r="M1243" s="34">
        <v>3</v>
      </c>
      <c r="N1243" s="34">
        <v>1281</v>
      </c>
      <c r="O1243" s="51">
        <f t="shared" si="136"/>
        <v>0.55382619974059666</v>
      </c>
      <c r="P1243" s="4">
        <f t="shared" si="137"/>
        <v>2313</v>
      </c>
      <c r="Q1243" s="5">
        <f t="shared" si="138"/>
        <v>982</v>
      </c>
      <c r="R1243" s="5">
        <f t="shared" si="139"/>
        <v>1281</v>
      </c>
      <c r="S1243" s="6">
        <f t="shared" si="140"/>
        <v>0.55382619974059666</v>
      </c>
    </row>
    <row r="1244" spans="1:19" ht="15" customHeight="1" x14ac:dyDescent="0.2">
      <c r="A1244" s="46" t="s">
        <v>412</v>
      </c>
      <c r="B1244" s="37" t="s">
        <v>180</v>
      </c>
      <c r="C1244" s="43" t="s">
        <v>537</v>
      </c>
      <c r="D1244" s="34"/>
      <c r="E1244" s="34"/>
      <c r="F1244" s="34"/>
      <c r="G1244" s="34"/>
      <c r="H1244" s="42" t="str">
        <f t="shared" si="141"/>
        <v/>
      </c>
      <c r="I1244" s="33">
        <v>71</v>
      </c>
      <c r="J1244" s="34">
        <v>58</v>
      </c>
      <c r="K1244" s="34">
        <v>54</v>
      </c>
      <c r="L1244" s="3">
        <f t="shared" si="135"/>
        <v>0.93103448275862066</v>
      </c>
      <c r="M1244" s="34">
        <v>0</v>
      </c>
      <c r="N1244" s="34">
        <v>13</v>
      </c>
      <c r="O1244" s="51">
        <f t="shared" si="136"/>
        <v>0.18309859154929578</v>
      </c>
      <c r="P1244" s="4">
        <f t="shared" si="137"/>
        <v>71</v>
      </c>
      <c r="Q1244" s="5">
        <f t="shared" si="138"/>
        <v>58</v>
      </c>
      <c r="R1244" s="5">
        <f t="shared" si="139"/>
        <v>13</v>
      </c>
      <c r="S1244" s="6">
        <f t="shared" si="140"/>
        <v>0.18309859154929578</v>
      </c>
    </row>
    <row r="1245" spans="1:19" ht="15" customHeight="1" x14ac:dyDescent="0.2">
      <c r="A1245" s="46" t="s">
        <v>412</v>
      </c>
      <c r="B1245" s="37" t="s">
        <v>182</v>
      </c>
      <c r="C1245" s="43" t="s">
        <v>182</v>
      </c>
      <c r="D1245" s="34"/>
      <c r="E1245" s="34"/>
      <c r="F1245" s="34"/>
      <c r="G1245" s="34"/>
      <c r="H1245" s="42" t="str">
        <f t="shared" si="141"/>
        <v/>
      </c>
      <c r="I1245" s="33">
        <v>3092</v>
      </c>
      <c r="J1245" s="34">
        <v>2958</v>
      </c>
      <c r="K1245" s="34">
        <v>2940</v>
      </c>
      <c r="L1245" s="3">
        <f t="shared" si="135"/>
        <v>0.99391480730223125</v>
      </c>
      <c r="M1245" s="34">
        <v>3</v>
      </c>
      <c r="N1245" s="34">
        <v>98</v>
      </c>
      <c r="O1245" s="51">
        <f t="shared" si="136"/>
        <v>3.169469598965071E-2</v>
      </c>
      <c r="P1245" s="4">
        <f t="shared" si="137"/>
        <v>3092</v>
      </c>
      <c r="Q1245" s="5">
        <f t="shared" si="138"/>
        <v>2961</v>
      </c>
      <c r="R1245" s="5">
        <f t="shared" si="139"/>
        <v>98</v>
      </c>
      <c r="S1245" s="6">
        <f t="shared" si="140"/>
        <v>3.169469598965071E-2</v>
      </c>
    </row>
    <row r="1246" spans="1:19" ht="15" customHeight="1" x14ac:dyDescent="0.2">
      <c r="A1246" s="46" t="s">
        <v>412</v>
      </c>
      <c r="B1246" s="37" t="s">
        <v>402</v>
      </c>
      <c r="C1246" s="43" t="s">
        <v>403</v>
      </c>
      <c r="D1246" s="34"/>
      <c r="E1246" s="34"/>
      <c r="F1246" s="34"/>
      <c r="G1246" s="34"/>
      <c r="H1246" s="42" t="str">
        <f t="shared" si="141"/>
        <v/>
      </c>
      <c r="I1246" s="33">
        <v>2</v>
      </c>
      <c r="J1246" s="34">
        <v>0</v>
      </c>
      <c r="K1246" s="34">
        <v>0</v>
      </c>
      <c r="L1246" s="3" t="str">
        <f t="shared" si="135"/>
        <v/>
      </c>
      <c r="M1246" s="34">
        <v>0</v>
      </c>
      <c r="N1246" s="34">
        <v>0</v>
      </c>
      <c r="O1246" s="51"/>
      <c r="P1246" s="4">
        <f t="shared" si="137"/>
        <v>2</v>
      </c>
      <c r="Q1246" s="5" t="str">
        <f t="shared" si="138"/>
        <v/>
      </c>
      <c r="R1246" s="5" t="str">
        <f t="shared" si="139"/>
        <v/>
      </c>
      <c r="S1246" s="6" t="str">
        <f t="shared" si="140"/>
        <v/>
      </c>
    </row>
    <row r="1247" spans="1:19" ht="15" customHeight="1" x14ac:dyDescent="0.2">
      <c r="A1247" s="46" t="s">
        <v>412</v>
      </c>
      <c r="B1247" s="37" t="s">
        <v>183</v>
      </c>
      <c r="C1247" s="43" t="s">
        <v>309</v>
      </c>
      <c r="D1247" s="34"/>
      <c r="E1247" s="34"/>
      <c r="F1247" s="34"/>
      <c r="G1247" s="34"/>
      <c r="H1247" s="42" t="str">
        <f t="shared" si="141"/>
        <v/>
      </c>
      <c r="I1247" s="33">
        <v>1</v>
      </c>
      <c r="J1247" s="34">
        <v>1</v>
      </c>
      <c r="K1247" s="34">
        <v>0</v>
      </c>
      <c r="L1247" s="3">
        <f t="shared" si="135"/>
        <v>0</v>
      </c>
      <c r="M1247" s="34">
        <v>0</v>
      </c>
      <c r="N1247" s="34">
        <v>0</v>
      </c>
      <c r="O1247" s="51">
        <f t="shared" ref="O1247:O1310" si="142">IF(I1247&lt;&gt;0,N1247/I1247,"")</f>
        <v>0</v>
      </c>
      <c r="P1247" s="4">
        <f t="shared" si="137"/>
        <v>1</v>
      </c>
      <c r="Q1247" s="5">
        <f t="shared" si="138"/>
        <v>1</v>
      </c>
      <c r="R1247" s="5" t="str">
        <f t="shared" si="139"/>
        <v/>
      </c>
      <c r="S1247" s="6" t="str">
        <f t="shared" si="140"/>
        <v/>
      </c>
    </row>
    <row r="1248" spans="1:19" ht="15" customHeight="1" x14ac:dyDescent="0.2">
      <c r="A1248" s="46" t="s">
        <v>412</v>
      </c>
      <c r="B1248" s="37" t="s">
        <v>184</v>
      </c>
      <c r="C1248" s="43" t="s">
        <v>185</v>
      </c>
      <c r="D1248" s="34">
        <v>1</v>
      </c>
      <c r="E1248" s="34">
        <v>1</v>
      </c>
      <c r="F1248" s="34">
        <v>1</v>
      </c>
      <c r="G1248" s="34"/>
      <c r="H1248" s="42">
        <f t="shared" si="141"/>
        <v>0</v>
      </c>
      <c r="I1248" s="33">
        <v>7409</v>
      </c>
      <c r="J1248" s="34">
        <v>7216</v>
      </c>
      <c r="K1248" s="34">
        <v>7214</v>
      </c>
      <c r="L1248" s="3">
        <f t="shared" si="135"/>
        <v>0.99972283813747231</v>
      </c>
      <c r="M1248" s="34">
        <v>0</v>
      </c>
      <c r="N1248" s="34">
        <v>118</v>
      </c>
      <c r="O1248" s="51">
        <f t="shared" si="142"/>
        <v>1.5926575786205967E-2</v>
      </c>
      <c r="P1248" s="4">
        <f t="shared" si="137"/>
        <v>7410</v>
      </c>
      <c r="Q1248" s="5">
        <f t="shared" si="138"/>
        <v>7217</v>
      </c>
      <c r="R1248" s="5">
        <f t="shared" si="139"/>
        <v>118</v>
      </c>
      <c r="S1248" s="6">
        <f t="shared" si="140"/>
        <v>1.5924426450742241E-2</v>
      </c>
    </row>
    <row r="1249" spans="1:19" ht="15" customHeight="1" x14ac:dyDescent="0.2">
      <c r="A1249" s="46" t="s">
        <v>412</v>
      </c>
      <c r="B1249" s="37" t="s">
        <v>184</v>
      </c>
      <c r="C1249" s="43" t="s">
        <v>526</v>
      </c>
      <c r="D1249" s="34"/>
      <c r="E1249" s="34"/>
      <c r="F1249" s="34"/>
      <c r="G1249" s="34"/>
      <c r="H1249" s="42" t="str">
        <f t="shared" si="141"/>
        <v/>
      </c>
      <c r="I1249" s="33">
        <v>2394</v>
      </c>
      <c r="J1249" s="34">
        <v>2298</v>
      </c>
      <c r="K1249" s="34">
        <v>2298</v>
      </c>
      <c r="L1249" s="3">
        <f t="shared" si="135"/>
        <v>1</v>
      </c>
      <c r="M1249" s="34">
        <v>0</v>
      </c>
      <c r="N1249" s="34">
        <v>71</v>
      </c>
      <c r="O1249" s="51">
        <f t="shared" si="142"/>
        <v>2.9657477025898077E-2</v>
      </c>
      <c r="P1249" s="4">
        <f t="shared" si="137"/>
        <v>2394</v>
      </c>
      <c r="Q1249" s="5">
        <f t="shared" si="138"/>
        <v>2298</v>
      </c>
      <c r="R1249" s="5">
        <f t="shared" si="139"/>
        <v>71</v>
      </c>
      <c r="S1249" s="6">
        <f t="shared" si="140"/>
        <v>2.9657477025898077E-2</v>
      </c>
    </row>
    <row r="1250" spans="1:19" ht="26.25" customHeight="1" x14ac:dyDescent="0.2">
      <c r="A1250" s="46" t="s">
        <v>412</v>
      </c>
      <c r="B1250" s="37" t="s">
        <v>184</v>
      </c>
      <c r="C1250" s="43" t="s">
        <v>361</v>
      </c>
      <c r="D1250" s="34"/>
      <c r="E1250" s="34"/>
      <c r="F1250" s="34"/>
      <c r="G1250" s="34"/>
      <c r="H1250" s="42" t="str">
        <f t="shared" si="141"/>
        <v/>
      </c>
      <c r="I1250" s="33">
        <v>5243</v>
      </c>
      <c r="J1250" s="34">
        <v>5110</v>
      </c>
      <c r="K1250" s="34">
        <v>5110</v>
      </c>
      <c r="L1250" s="3">
        <f t="shared" si="135"/>
        <v>1</v>
      </c>
      <c r="M1250" s="34">
        <v>0</v>
      </c>
      <c r="N1250" s="34">
        <v>102</v>
      </c>
      <c r="O1250" s="51">
        <f t="shared" si="142"/>
        <v>1.9454510776273127E-2</v>
      </c>
      <c r="P1250" s="4">
        <f t="shared" si="137"/>
        <v>5243</v>
      </c>
      <c r="Q1250" s="5">
        <f t="shared" si="138"/>
        <v>5110</v>
      </c>
      <c r="R1250" s="5">
        <f t="shared" si="139"/>
        <v>102</v>
      </c>
      <c r="S1250" s="6">
        <f t="shared" si="140"/>
        <v>1.9454510776273127E-2</v>
      </c>
    </row>
    <row r="1251" spans="1:19" ht="15" customHeight="1" x14ac:dyDescent="0.2">
      <c r="A1251" s="46" t="s">
        <v>412</v>
      </c>
      <c r="B1251" s="37" t="s">
        <v>184</v>
      </c>
      <c r="C1251" s="43" t="s">
        <v>186</v>
      </c>
      <c r="D1251" s="34">
        <v>3</v>
      </c>
      <c r="E1251" s="34">
        <v>0</v>
      </c>
      <c r="F1251" s="34">
        <v>0</v>
      </c>
      <c r="G1251" s="34">
        <v>0</v>
      </c>
      <c r="H1251" s="42">
        <f t="shared" si="141"/>
        <v>0</v>
      </c>
      <c r="I1251" s="33">
        <v>6846</v>
      </c>
      <c r="J1251" s="34">
        <v>6612</v>
      </c>
      <c r="K1251" s="34">
        <v>6609</v>
      </c>
      <c r="L1251" s="3">
        <f t="shared" si="135"/>
        <v>0.99954627949183306</v>
      </c>
      <c r="M1251" s="34">
        <v>1</v>
      </c>
      <c r="N1251" s="34">
        <v>175</v>
      </c>
      <c r="O1251" s="51">
        <f t="shared" si="142"/>
        <v>2.556237218813906E-2</v>
      </c>
      <c r="P1251" s="4">
        <f t="shared" si="137"/>
        <v>6849</v>
      </c>
      <c r="Q1251" s="5">
        <f t="shared" si="138"/>
        <v>6613</v>
      </c>
      <c r="R1251" s="5">
        <f t="shared" si="139"/>
        <v>175</v>
      </c>
      <c r="S1251" s="6">
        <f t="shared" si="140"/>
        <v>2.5551175354066286E-2</v>
      </c>
    </row>
    <row r="1252" spans="1:19" ht="15" customHeight="1" x14ac:dyDescent="0.2">
      <c r="A1252" s="46" t="s">
        <v>412</v>
      </c>
      <c r="B1252" s="37" t="s">
        <v>529</v>
      </c>
      <c r="C1252" s="43" t="s">
        <v>120</v>
      </c>
      <c r="D1252" s="34">
        <v>3</v>
      </c>
      <c r="E1252" s="34">
        <v>2</v>
      </c>
      <c r="F1252" s="34">
        <v>2</v>
      </c>
      <c r="G1252" s="34">
        <v>0</v>
      </c>
      <c r="H1252" s="42">
        <f t="shared" si="141"/>
        <v>0</v>
      </c>
      <c r="I1252" s="33">
        <v>237</v>
      </c>
      <c r="J1252" s="34">
        <v>190</v>
      </c>
      <c r="K1252" s="34">
        <v>185</v>
      </c>
      <c r="L1252" s="3">
        <f t="shared" si="135"/>
        <v>0.97368421052631582</v>
      </c>
      <c r="M1252" s="34">
        <v>0</v>
      </c>
      <c r="N1252" s="34">
        <v>45</v>
      </c>
      <c r="O1252" s="51">
        <f t="shared" si="142"/>
        <v>0.189873417721519</v>
      </c>
      <c r="P1252" s="4">
        <f t="shared" si="137"/>
        <v>240</v>
      </c>
      <c r="Q1252" s="5">
        <f t="shared" si="138"/>
        <v>192</v>
      </c>
      <c r="R1252" s="5">
        <f t="shared" si="139"/>
        <v>45</v>
      </c>
      <c r="S1252" s="6">
        <f t="shared" si="140"/>
        <v>0.1875</v>
      </c>
    </row>
    <row r="1253" spans="1:19" ht="15" customHeight="1" x14ac:dyDescent="0.2">
      <c r="A1253" s="46" t="s">
        <v>412</v>
      </c>
      <c r="B1253" s="37" t="s">
        <v>189</v>
      </c>
      <c r="C1253" s="43" t="s">
        <v>190</v>
      </c>
      <c r="D1253" s="34"/>
      <c r="E1253" s="34"/>
      <c r="F1253" s="34"/>
      <c r="G1253" s="34"/>
      <c r="H1253" s="42" t="str">
        <f t="shared" si="141"/>
        <v/>
      </c>
      <c r="I1253" s="33">
        <v>6</v>
      </c>
      <c r="J1253" s="34">
        <v>5</v>
      </c>
      <c r="K1253" s="34">
        <v>3</v>
      </c>
      <c r="L1253" s="3">
        <f t="shared" si="135"/>
        <v>0.6</v>
      </c>
      <c r="M1253" s="34">
        <v>0</v>
      </c>
      <c r="N1253" s="34">
        <v>1</v>
      </c>
      <c r="O1253" s="51">
        <f t="shared" si="142"/>
        <v>0.16666666666666666</v>
      </c>
      <c r="P1253" s="4">
        <f t="shared" si="137"/>
        <v>6</v>
      </c>
      <c r="Q1253" s="5">
        <f t="shared" si="138"/>
        <v>5</v>
      </c>
      <c r="R1253" s="5">
        <f t="shared" si="139"/>
        <v>1</v>
      </c>
      <c r="S1253" s="6">
        <f t="shared" si="140"/>
        <v>0.16666666666666666</v>
      </c>
    </row>
    <row r="1254" spans="1:19" ht="15" customHeight="1" x14ac:dyDescent="0.2">
      <c r="A1254" s="46" t="s">
        <v>412</v>
      </c>
      <c r="B1254" s="37" t="s">
        <v>191</v>
      </c>
      <c r="C1254" s="43" t="s">
        <v>192</v>
      </c>
      <c r="D1254" s="34">
        <v>3</v>
      </c>
      <c r="E1254" s="34">
        <v>2</v>
      </c>
      <c r="F1254" s="34">
        <v>2</v>
      </c>
      <c r="G1254" s="34">
        <v>1</v>
      </c>
      <c r="H1254" s="42">
        <f t="shared" si="141"/>
        <v>0.33333333333333331</v>
      </c>
      <c r="I1254" s="33">
        <v>1906</v>
      </c>
      <c r="J1254" s="34">
        <v>1289</v>
      </c>
      <c r="K1254" s="34">
        <v>1144</v>
      </c>
      <c r="L1254" s="3">
        <f t="shared" si="135"/>
        <v>0.88750969743987584</v>
      </c>
      <c r="M1254" s="34">
        <v>76</v>
      </c>
      <c r="N1254" s="34">
        <v>476</v>
      </c>
      <c r="O1254" s="51">
        <f t="shared" si="142"/>
        <v>0.24973767051416579</v>
      </c>
      <c r="P1254" s="4">
        <f t="shared" si="137"/>
        <v>1909</v>
      </c>
      <c r="Q1254" s="5">
        <f t="shared" si="138"/>
        <v>1367</v>
      </c>
      <c r="R1254" s="5">
        <f t="shared" si="139"/>
        <v>477</v>
      </c>
      <c r="S1254" s="6">
        <f t="shared" si="140"/>
        <v>0.24986904138292299</v>
      </c>
    </row>
    <row r="1255" spans="1:19" ht="15" customHeight="1" x14ac:dyDescent="0.2">
      <c r="A1255" s="46" t="s">
        <v>412</v>
      </c>
      <c r="B1255" s="37" t="s">
        <v>193</v>
      </c>
      <c r="C1255" s="43" t="s">
        <v>194</v>
      </c>
      <c r="D1255" s="34">
        <v>46</v>
      </c>
      <c r="E1255" s="34">
        <v>35</v>
      </c>
      <c r="F1255" s="34">
        <v>33</v>
      </c>
      <c r="G1255" s="34">
        <v>1</v>
      </c>
      <c r="H1255" s="42">
        <f t="shared" si="141"/>
        <v>2.1739130434782608E-2</v>
      </c>
      <c r="I1255" s="33">
        <v>16883</v>
      </c>
      <c r="J1255" s="34">
        <v>15289</v>
      </c>
      <c r="K1255" s="34">
        <v>15215</v>
      </c>
      <c r="L1255" s="3">
        <f t="shared" si="135"/>
        <v>0.99515991889593824</v>
      </c>
      <c r="M1255" s="34">
        <v>9</v>
      </c>
      <c r="N1255" s="34">
        <v>1508</v>
      </c>
      <c r="O1255" s="51">
        <f t="shared" si="142"/>
        <v>8.9320618373511823E-2</v>
      </c>
      <c r="P1255" s="4">
        <f t="shared" si="137"/>
        <v>16929</v>
      </c>
      <c r="Q1255" s="5">
        <f t="shared" si="138"/>
        <v>15333</v>
      </c>
      <c r="R1255" s="5">
        <f t="shared" si="139"/>
        <v>1509</v>
      </c>
      <c r="S1255" s="6">
        <f t="shared" si="140"/>
        <v>8.9136983873825973E-2</v>
      </c>
    </row>
    <row r="1256" spans="1:19" ht="15" customHeight="1" x14ac:dyDescent="0.2">
      <c r="A1256" s="46" t="s">
        <v>412</v>
      </c>
      <c r="B1256" s="37" t="s">
        <v>195</v>
      </c>
      <c r="C1256" s="43" t="s">
        <v>196</v>
      </c>
      <c r="D1256" s="34">
        <v>1</v>
      </c>
      <c r="E1256" s="34">
        <v>1</v>
      </c>
      <c r="F1256" s="34">
        <v>0</v>
      </c>
      <c r="G1256" s="34">
        <v>0</v>
      </c>
      <c r="H1256" s="42">
        <f t="shared" si="141"/>
        <v>0</v>
      </c>
      <c r="I1256" s="33">
        <v>26</v>
      </c>
      <c r="J1256" s="34">
        <v>20</v>
      </c>
      <c r="K1256" s="34">
        <v>17</v>
      </c>
      <c r="L1256" s="3">
        <f t="shared" si="135"/>
        <v>0.85</v>
      </c>
      <c r="M1256" s="34">
        <v>2</v>
      </c>
      <c r="N1256" s="34">
        <v>1</v>
      </c>
      <c r="O1256" s="51">
        <f t="shared" si="142"/>
        <v>3.8461538461538464E-2</v>
      </c>
      <c r="P1256" s="4">
        <f t="shared" si="137"/>
        <v>27</v>
      </c>
      <c r="Q1256" s="5">
        <f t="shared" si="138"/>
        <v>23</v>
      </c>
      <c r="R1256" s="5">
        <f t="shared" si="139"/>
        <v>1</v>
      </c>
      <c r="S1256" s="6">
        <f t="shared" si="140"/>
        <v>3.7037037037037035E-2</v>
      </c>
    </row>
    <row r="1257" spans="1:19" ht="15" customHeight="1" x14ac:dyDescent="0.2">
      <c r="A1257" s="46" t="s">
        <v>412</v>
      </c>
      <c r="B1257" s="37" t="s">
        <v>532</v>
      </c>
      <c r="C1257" s="43" t="s">
        <v>198</v>
      </c>
      <c r="D1257" s="34"/>
      <c r="E1257" s="34"/>
      <c r="F1257" s="34"/>
      <c r="G1257" s="34"/>
      <c r="H1257" s="42" t="str">
        <f t="shared" si="141"/>
        <v/>
      </c>
      <c r="I1257" s="33">
        <v>122</v>
      </c>
      <c r="J1257" s="34">
        <v>116</v>
      </c>
      <c r="K1257" s="34">
        <v>116</v>
      </c>
      <c r="L1257" s="3">
        <f t="shared" si="135"/>
        <v>1</v>
      </c>
      <c r="M1257" s="34">
        <v>1</v>
      </c>
      <c r="N1257" s="34">
        <v>1</v>
      </c>
      <c r="O1257" s="51">
        <f t="shared" si="142"/>
        <v>8.1967213114754103E-3</v>
      </c>
      <c r="P1257" s="4">
        <f t="shared" si="137"/>
        <v>122</v>
      </c>
      <c r="Q1257" s="5">
        <f t="shared" si="138"/>
        <v>117</v>
      </c>
      <c r="R1257" s="5">
        <f t="shared" si="139"/>
        <v>1</v>
      </c>
      <c r="S1257" s="6">
        <f t="shared" si="140"/>
        <v>8.1967213114754103E-3</v>
      </c>
    </row>
    <row r="1258" spans="1:19" ht="26.25" customHeight="1" x14ac:dyDescent="0.2">
      <c r="A1258" s="46" t="s">
        <v>412</v>
      </c>
      <c r="B1258" s="37" t="s">
        <v>518</v>
      </c>
      <c r="C1258" s="43" t="s">
        <v>199</v>
      </c>
      <c r="D1258" s="34">
        <v>2</v>
      </c>
      <c r="E1258" s="34">
        <v>2</v>
      </c>
      <c r="F1258" s="34">
        <v>1</v>
      </c>
      <c r="G1258" s="34">
        <v>0</v>
      </c>
      <c r="H1258" s="42">
        <f t="shared" si="141"/>
        <v>0</v>
      </c>
      <c r="I1258" s="33">
        <v>1081</v>
      </c>
      <c r="J1258" s="34">
        <v>902</v>
      </c>
      <c r="K1258" s="34">
        <v>899</v>
      </c>
      <c r="L1258" s="3">
        <f t="shared" si="135"/>
        <v>0.99667405764966743</v>
      </c>
      <c r="M1258" s="34">
        <v>3</v>
      </c>
      <c r="N1258" s="34">
        <v>164</v>
      </c>
      <c r="O1258" s="51">
        <f t="shared" si="142"/>
        <v>0.1517113783533765</v>
      </c>
      <c r="P1258" s="4">
        <f t="shared" si="137"/>
        <v>1083</v>
      </c>
      <c r="Q1258" s="5">
        <f t="shared" si="138"/>
        <v>907</v>
      </c>
      <c r="R1258" s="5">
        <f t="shared" si="139"/>
        <v>164</v>
      </c>
      <c r="S1258" s="6">
        <f t="shared" si="140"/>
        <v>0.15143120960295475</v>
      </c>
    </row>
    <row r="1259" spans="1:19" ht="15" customHeight="1" x14ac:dyDescent="0.2">
      <c r="A1259" s="46" t="s">
        <v>412</v>
      </c>
      <c r="B1259" s="37" t="s">
        <v>200</v>
      </c>
      <c r="C1259" s="43" t="s">
        <v>201</v>
      </c>
      <c r="D1259" s="34"/>
      <c r="E1259" s="34"/>
      <c r="F1259" s="34"/>
      <c r="G1259" s="34"/>
      <c r="H1259" s="42" t="str">
        <f t="shared" si="141"/>
        <v/>
      </c>
      <c r="I1259" s="33">
        <v>14673</v>
      </c>
      <c r="J1259" s="34">
        <v>13311</v>
      </c>
      <c r="K1259" s="34">
        <v>13253</v>
      </c>
      <c r="L1259" s="3">
        <f t="shared" si="135"/>
        <v>0.99564270152505452</v>
      </c>
      <c r="M1259" s="34">
        <v>0</v>
      </c>
      <c r="N1259" s="34">
        <v>1055</v>
      </c>
      <c r="O1259" s="51">
        <f t="shared" si="142"/>
        <v>7.190077012199278E-2</v>
      </c>
      <c r="P1259" s="4">
        <f t="shared" si="137"/>
        <v>14673</v>
      </c>
      <c r="Q1259" s="5">
        <f t="shared" si="138"/>
        <v>13311</v>
      </c>
      <c r="R1259" s="5">
        <f t="shared" si="139"/>
        <v>1055</v>
      </c>
      <c r="S1259" s="6">
        <f t="shared" si="140"/>
        <v>7.190077012199278E-2</v>
      </c>
    </row>
    <row r="1260" spans="1:19" ht="26.25" customHeight="1" x14ac:dyDescent="0.2">
      <c r="A1260" s="46" t="s">
        <v>412</v>
      </c>
      <c r="B1260" s="37" t="s">
        <v>202</v>
      </c>
      <c r="C1260" s="43" t="s">
        <v>203</v>
      </c>
      <c r="D1260" s="34">
        <v>14</v>
      </c>
      <c r="E1260" s="34">
        <v>9</v>
      </c>
      <c r="F1260" s="34">
        <v>6</v>
      </c>
      <c r="G1260" s="34">
        <v>0</v>
      </c>
      <c r="H1260" s="42">
        <f t="shared" si="141"/>
        <v>0</v>
      </c>
      <c r="I1260" s="33">
        <v>76</v>
      </c>
      <c r="J1260" s="34">
        <v>59</v>
      </c>
      <c r="K1260" s="34">
        <v>55</v>
      </c>
      <c r="L1260" s="3">
        <f t="shared" si="135"/>
        <v>0.93220338983050843</v>
      </c>
      <c r="M1260" s="34">
        <v>0</v>
      </c>
      <c r="N1260" s="34">
        <v>16</v>
      </c>
      <c r="O1260" s="51">
        <f t="shared" si="142"/>
        <v>0.21052631578947367</v>
      </c>
      <c r="P1260" s="4">
        <f t="shared" si="137"/>
        <v>90</v>
      </c>
      <c r="Q1260" s="5">
        <f t="shared" si="138"/>
        <v>68</v>
      </c>
      <c r="R1260" s="5">
        <f t="shared" si="139"/>
        <v>16</v>
      </c>
      <c r="S1260" s="6">
        <f t="shared" si="140"/>
        <v>0.17777777777777778</v>
      </c>
    </row>
    <row r="1261" spans="1:19" ht="15" customHeight="1" x14ac:dyDescent="0.2">
      <c r="A1261" s="46" t="s">
        <v>412</v>
      </c>
      <c r="B1261" s="37" t="s">
        <v>204</v>
      </c>
      <c r="C1261" s="43" t="s">
        <v>205</v>
      </c>
      <c r="D1261" s="34">
        <v>6</v>
      </c>
      <c r="E1261" s="34">
        <v>0</v>
      </c>
      <c r="F1261" s="34">
        <v>0</v>
      </c>
      <c r="G1261" s="34">
        <v>0</v>
      </c>
      <c r="H1261" s="42">
        <f t="shared" si="141"/>
        <v>0</v>
      </c>
      <c r="I1261" s="33">
        <v>7759</v>
      </c>
      <c r="J1261" s="34">
        <v>3543</v>
      </c>
      <c r="K1261" s="34">
        <v>3419</v>
      </c>
      <c r="L1261" s="3">
        <f t="shared" si="135"/>
        <v>0.96500141123341798</v>
      </c>
      <c r="M1261" s="34">
        <v>41</v>
      </c>
      <c r="N1261" s="34">
        <v>3919</v>
      </c>
      <c r="O1261" s="51">
        <f t="shared" si="142"/>
        <v>0.50509086222451349</v>
      </c>
      <c r="P1261" s="4">
        <f t="shared" si="137"/>
        <v>7765</v>
      </c>
      <c r="Q1261" s="5">
        <f t="shared" si="138"/>
        <v>3584</v>
      </c>
      <c r="R1261" s="5">
        <f t="shared" si="139"/>
        <v>3919</v>
      </c>
      <c r="S1261" s="6">
        <f t="shared" si="140"/>
        <v>0.50470057952350289</v>
      </c>
    </row>
    <row r="1262" spans="1:19" ht="15" customHeight="1" x14ac:dyDescent="0.2">
      <c r="A1262" s="46" t="s">
        <v>412</v>
      </c>
      <c r="B1262" s="37" t="s">
        <v>206</v>
      </c>
      <c r="C1262" s="43" t="s">
        <v>207</v>
      </c>
      <c r="D1262" s="34"/>
      <c r="E1262" s="34"/>
      <c r="F1262" s="34"/>
      <c r="G1262" s="34"/>
      <c r="H1262" s="42" t="str">
        <f t="shared" si="141"/>
        <v/>
      </c>
      <c r="I1262" s="33">
        <v>17675</v>
      </c>
      <c r="J1262" s="34">
        <v>14412</v>
      </c>
      <c r="K1262" s="34">
        <v>9886</v>
      </c>
      <c r="L1262" s="3">
        <f t="shared" si="135"/>
        <v>0.68595614765473212</v>
      </c>
      <c r="M1262" s="34">
        <v>16</v>
      </c>
      <c r="N1262" s="34">
        <v>3141</v>
      </c>
      <c r="O1262" s="51">
        <f t="shared" si="142"/>
        <v>0.1777086280056577</v>
      </c>
      <c r="P1262" s="4">
        <f t="shared" si="137"/>
        <v>17675</v>
      </c>
      <c r="Q1262" s="5">
        <f t="shared" si="138"/>
        <v>14428</v>
      </c>
      <c r="R1262" s="5">
        <f t="shared" si="139"/>
        <v>3141</v>
      </c>
      <c r="S1262" s="6">
        <f t="shared" si="140"/>
        <v>0.1777086280056577</v>
      </c>
    </row>
    <row r="1263" spans="1:19" ht="15" customHeight="1" x14ac:dyDescent="0.2">
      <c r="A1263" s="46" t="s">
        <v>412</v>
      </c>
      <c r="B1263" s="37" t="s">
        <v>206</v>
      </c>
      <c r="C1263" s="43" t="s">
        <v>208</v>
      </c>
      <c r="D1263" s="34">
        <v>18</v>
      </c>
      <c r="E1263" s="34">
        <v>0</v>
      </c>
      <c r="F1263" s="34">
        <v>0</v>
      </c>
      <c r="G1263" s="34">
        <v>16</v>
      </c>
      <c r="H1263" s="42">
        <f t="shared" si="141"/>
        <v>0.88888888888888884</v>
      </c>
      <c r="I1263" s="33">
        <v>47930</v>
      </c>
      <c r="J1263" s="34">
        <v>42716</v>
      </c>
      <c r="K1263" s="34">
        <v>32631</v>
      </c>
      <c r="L1263" s="3">
        <f t="shared" si="135"/>
        <v>0.76390579642288603</v>
      </c>
      <c r="M1263" s="34">
        <v>21</v>
      </c>
      <c r="N1263" s="34">
        <v>4743</v>
      </c>
      <c r="O1263" s="51">
        <f t="shared" si="142"/>
        <v>9.8956812017525556E-2</v>
      </c>
      <c r="P1263" s="4">
        <f t="shared" si="137"/>
        <v>47948</v>
      </c>
      <c r="Q1263" s="5">
        <f t="shared" si="138"/>
        <v>42737</v>
      </c>
      <c r="R1263" s="5">
        <f t="shared" si="139"/>
        <v>4759</v>
      </c>
      <c r="S1263" s="6">
        <f t="shared" si="140"/>
        <v>9.9253357804287984E-2</v>
      </c>
    </row>
    <row r="1264" spans="1:19" ht="15" customHeight="1" x14ac:dyDescent="0.2">
      <c r="A1264" s="46" t="s">
        <v>412</v>
      </c>
      <c r="B1264" s="37" t="s">
        <v>206</v>
      </c>
      <c r="C1264" s="43" t="s">
        <v>406</v>
      </c>
      <c r="D1264" s="34"/>
      <c r="E1264" s="34"/>
      <c r="F1264" s="34"/>
      <c r="G1264" s="34"/>
      <c r="H1264" s="42" t="str">
        <f t="shared" si="141"/>
        <v/>
      </c>
      <c r="I1264" s="33">
        <v>6240</v>
      </c>
      <c r="J1264" s="34">
        <v>5558</v>
      </c>
      <c r="K1264" s="34">
        <v>3921</v>
      </c>
      <c r="L1264" s="3">
        <f t="shared" si="135"/>
        <v>0.70546959337891324</v>
      </c>
      <c r="M1264" s="34">
        <v>0</v>
      </c>
      <c r="N1264" s="34">
        <v>657</v>
      </c>
      <c r="O1264" s="51">
        <f t="shared" si="142"/>
        <v>0.10528846153846154</v>
      </c>
      <c r="P1264" s="4">
        <f t="shared" si="137"/>
        <v>6240</v>
      </c>
      <c r="Q1264" s="5">
        <f t="shared" si="138"/>
        <v>5558</v>
      </c>
      <c r="R1264" s="5">
        <f t="shared" si="139"/>
        <v>657</v>
      </c>
      <c r="S1264" s="6">
        <f t="shared" si="140"/>
        <v>0.10528846153846154</v>
      </c>
    </row>
    <row r="1265" spans="1:19" ht="15" customHeight="1" x14ac:dyDescent="0.2">
      <c r="A1265" s="46" t="s">
        <v>412</v>
      </c>
      <c r="B1265" s="37" t="s">
        <v>209</v>
      </c>
      <c r="C1265" s="43" t="s">
        <v>210</v>
      </c>
      <c r="D1265" s="34">
        <v>2</v>
      </c>
      <c r="E1265" s="34">
        <v>0</v>
      </c>
      <c r="F1265" s="34">
        <v>0</v>
      </c>
      <c r="G1265" s="34">
        <v>0</v>
      </c>
      <c r="H1265" s="42">
        <f t="shared" si="141"/>
        <v>0</v>
      </c>
      <c r="I1265" s="33">
        <v>2623</v>
      </c>
      <c r="J1265" s="34">
        <v>1907</v>
      </c>
      <c r="K1265" s="34">
        <v>1873</v>
      </c>
      <c r="L1265" s="3">
        <f t="shared" si="135"/>
        <v>0.98217094913476666</v>
      </c>
      <c r="M1265" s="34">
        <v>24</v>
      </c>
      <c r="N1265" s="34">
        <v>673</v>
      </c>
      <c r="O1265" s="51">
        <f t="shared" si="142"/>
        <v>0.25657643919176515</v>
      </c>
      <c r="P1265" s="4">
        <f t="shared" si="137"/>
        <v>2625</v>
      </c>
      <c r="Q1265" s="5">
        <f t="shared" si="138"/>
        <v>1931</v>
      </c>
      <c r="R1265" s="5">
        <f t="shared" si="139"/>
        <v>673</v>
      </c>
      <c r="S1265" s="6">
        <f t="shared" si="140"/>
        <v>0.25638095238095238</v>
      </c>
    </row>
    <row r="1266" spans="1:19" ht="15" customHeight="1" x14ac:dyDescent="0.2">
      <c r="A1266" s="46" t="s">
        <v>412</v>
      </c>
      <c r="B1266" s="37" t="s">
        <v>211</v>
      </c>
      <c r="C1266" s="43" t="s">
        <v>533</v>
      </c>
      <c r="D1266" s="34">
        <v>7</v>
      </c>
      <c r="E1266" s="34">
        <v>5</v>
      </c>
      <c r="F1266" s="34">
        <v>2</v>
      </c>
      <c r="G1266" s="34">
        <v>2</v>
      </c>
      <c r="H1266" s="42">
        <f t="shared" si="141"/>
        <v>0.2857142857142857</v>
      </c>
      <c r="I1266" s="33">
        <v>2368</v>
      </c>
      <c r="J1266" s="34">
        <v>1937</v>
      </c>
      <c r="K1266" s="34">
        <v>1607</v>
      </c>
      <c r="L1266" s="3">
        <f t="shared" si="135"/>
        <v>0.82963345379452758</v>
      </c>
      <c r="M1266" s="34">
        <v>7</v>
      </c>
      <c r="N1266" s="34">
        <v>408</v>
      </c>
      <c r="O1266" s="51">
        <f t="shared" si="142"/>
        <v>0.17229729729729729</v>
      </c>
      <c r="P1266" s="4">
        <f t="shared" si="137"/>
        <v>2375</v>
      </c>
      <c r="Q1266" s="5">
        <f t="shared" si="138"/>
        <v>1949</v>
      </c>
      <c r="R1266" s="5">
        <f t="shared" si="139"/>
        <v>410</v>
      </c>
      <c r="S1266" s="6">
        <f t="shared" si="140"/>
        <v>0.17263157894736841</v>
      </c>
    </row>
    <row r="1267" spans="1:19" ht="26.25" customHeight="1" x14ac:dyDescent="0.2">
      <c r="A1267" s="46" t="s">
        <v>412</v>
      </c>
      <c r="B1267" s="37" t="s">
        <v>214</v>
      </c>
      <c r="C1267" s="43" t="s">
        <v>215</v>
      </c>
      <c r="D1267" s="34">
        <v>11</v>
      </c>
      <c r="E1267" s="34">
        <v>6</v>
      </c>
      <c r="F1267" s="34">
        <v>6</v>
      </c>
      <c r="G1267" s="34">
        <v>5</v>
      </c>
      <c r="H1267" s="42">
        <f t="shared" si="141"/>
        <v>0.45454545454545453</v>
      </c>
      <c r="I1267" s="33">
        <v>4821</v>
      </c>
      <c r="J1267" s="34">
        <v>3655</v>
      </c>
      <c r="K1267" s="34">
        <v>3653</v>
      </c>
      <c r="L1267" s="3">
        <f t="shared" si="135"/>
        <v>0.99945280437756501</v>
      </c>
      <c r="M1267" s="34">
        <v>94</v>
      </c>
      <c r="N1267" s="34">
        <v>955</v>
      </c>
      <c r="O1267" s="51">
        <f t="shared" si="142"/>
        <v>0.19809168222360507</v>
      </c>
      <c r="P1267" s="4">
        <f t="shared" si="137"/>
        <v>4832</v>
      </c>
      <c r="Q1267" s="5">
        <f t="shared" si="138"/>
        <v>3755</v>
      </c>
      <c r="R1267" s="5">
        <f t="shared" si="139"/>
        <v>960</v>
      </c>
      <c r="S1267" s="6">
        <f t="shared" si="140"/>
        <v>0.19867549668874171</v>
      </c>
    </row>
    <row r="1268" spans="1:19" ht="26.25" customHeight="1" x14ac:dyDescent="0.2">
      <c r="A1268" s="46" t="s">
        <v>412</v>
      </c>
      <c r="B1268" s="37" t="s">
        <v>214</v>
      </c>
      <c r="C1268" s="43" t="s">
        <v>216</v>
      </c>
      <c r="D1268" s="34">
        <v>16</v>
      </c>
      <c r="E1268" s="34">
        <v>6</v>
      </c>
      <c r="F1268" s="34">
        <v>6</v>
      </c>
      <c r="G1268" s="34">
        <v>8</v>
      </c>
      <c r="H1268" s="42">
        <f t="shared" si="141"/>
        <v>0.5</v>
      </c>
      <c r="I1268" s="33">
        <v>14594</v>
      </c>
      <c r="J1268" s="34">
        <v>11282</v>
      </c>
      <c r="K1268" s="34">
        <v>11265</v>
      </c>
      <c r="L1268" s="3">
        <f t="shared" si="135"/>
        <v>0.99849317496897716</v>
      </c>
      <c r="M1268" s="34">
        <v>189</v>
      </c>
      <c r="N1268" s="34">
        <v>2921</v>
      </c>
      <c r="O1268" s="51">
        <f t="shared" si="142"/>
        <v>0.20015074688228038</v>
      </c>
      <c r="P1268" s="4">
        <f t="shared" si="137"/>
        <v>14610</v>
      </c>
      <c r="Q1268" s="5">
        <f t="shared" si="138"/>
        <v>11477</v>
      </c>
      <c r="R1268" s="5">
        <f t="shared" si="139"/>
        <v>2929</v>
      </c>
      <c r="S1268" s="6">
        <f t="shared" si="140"/>
        <v>0.20047912388774811</v>
      </c>
    </row>
    <row r="1269" spans="1:19" ht="15" customHeight="1" x14ac:dyDescent="0.2">
      <c r="A1269" s="46" t="s">
        <v>412</v>
      </c>
      <c r="B1269" s="37" t="s">
        <v>217</v>
      </c>
      <c r="C1269" s="43" t="s">
        <v>218</v>
      </c>
      <c r="D1269" s="34">
        <v>2</v>
      </c>
      <c r="E1269" s="34">
        <v>2</v>
      </c>
      <c r="F1269" s="34">
        <v>2</v>
      </c>
      <c r="G1269" s="34"/>
      <c r="H1269" s="42">
        <f t="shared" si="141"/>
        <v>0</v>
      </c>
      <c r="I1269" s="33">
        <v>1395</v>
      </c>
      <c r="J1269" s="34">
        <v>1370</v>
      </c>
      <c r="K1269" s="34">
        <v>1353</v>
      </c>
      <c r="L1269" s="3">
        <f t="shared" si="135"/>
        <v>0.98759124087591244</v>
      </c>
      <c r="M1269" s="34">
        <v>5</v>
      </c>
      <c r="N1269" s="34">
        <v>7</v>
      </c>
      <c r="O1269" s="51">
        <f t="shared" si="142"/>
        <v>5.017921146953405E-3</v>
      </c>
      <c r="P1269" s="4">
        <f t="shared" si="137"/>
        <v>1397</v>
      </c>
      <c r="Q1269" s="5">
        <f t="shared" si="138"/>
        <v>1377</v>
      </c>
      <c r="R1269" s="5">
        <f t="shared" si="139"/>
        <v>7</v>
      </c>
      <c r="S1269" s="6">
        <f t="shared" si="140"/>
        <v>5.0107372942018611E-3</v>
      </c>
    </row>
    <row r="1270" spans="1:19" ht="15" customHeight="1" x14ac:dyDescent="0.2">
      <c r="A1270" s="46" t="s">
        <v>412</v>
      </c>
      <c r="B1270" s="37" t="s">
        <v>217</v>
      </c>
      <c r="C1270" s="43" t="s">
        <v>219</v>
      </c>
      <c r="D1270" s="34">
        <v>3</v>
      </c>
      <c r="E1270" s="34">
        <v>2</v>
      </c>
      <c r="F1270" s="34">
        <v>1</v>
      </c>
      <c r="G1270" s="34">
        <v>0</v>
      </c>
      <c r="H1270" s="42">
        <f t="shared" si="141"/>
        <v>0</v>
      </c>
      <c r="I1270" s="33">
        <v>15327</v>
      </c>
      <c r="J1270" s="34">
        <v>14838</v>
      </c>
      <c r="K1270" s="34">
        <v>14780</v>
      </c>
      <c r="L1270" s="3">
        <f t="shared" si="135"/>
        <v>0.99609111740126699</v>
      </c>
      <c r="M1270" s="34">
        <v>67</v>
      </c>
      <c r="N1270" s="34">
        <v>74</v>
      </c>
      <c r="O1270" s="51">
        <f t="shared" si="142"/>
        <v>4.8280811639590266E-3</v>
      </c>
      <c r="P1270" s="4">
        <f t="shared" si="137"/>
        <v>15330</v>
      </c>
      <c r="Q1270" s="5">
        <f t="shared" si="138"/>
        <v>14907</v>
      </c>
      <c r="R1270" s="5">
        <f t="shared" si="139"/>
        <v>74</v>
      </c>
      <c r="S1270" s="6">
        <f t="shared" si="140"/>
        <v>4.8271363339856491E-3</v>
      </c>
    </row>
    <row r="1271" spans="1:19" ht="15" customHeight="1" x14ac:dyDescent="0.2">
      <c r="A1271" s="46" t="s">
        <v>412</v>
      </c>
      <c r="B1271" s="37" t="s">
        <v>217</v>
      </c>
      <c r="C1271" s="43" t="s">
        <v>220</v>
      </c>
      <c r="D1271" s="34"/>
      <c r="E1271" s="34"/>
      <c r="F1271" s="34"/>
      <c r="G1271" s="34"/>
      <c r="H1271" s="42" t="str">
        <f t="shared" si="141"/>
        <v/>
      </c>
      <c r="I1271" s="33">
        <v>1226</v>
      </c>
      <c r="J1271" s="34">
        <v>1194</v>
      </c>
      <c r="K1271" s="34">
        <v>1190</v>
      </c>
      <c r="L1271" s="3">
        <f t="shared" si="135"/>
        <v>0.99664991624790622</v>
      </c>
      <c r="M1271" s="34">
        <v>3</v>
      </c>
      <c r="N1271" s="34">
        <v>5</v>
      </c>
      <c r="O1271" s="51">
        <f t="shared" si="142"/>
        <v>4.0783034257748773E-3</v>
      </c>
      <c r="P1271" s="4">
        <f t="shared" si="137"/>
        <v>1226</v>
      </c>
      <c r="Q1271" s="5">
        <f t="shared" si="138"/>
        <v>1197</v>
      </c>
      <c r="R1271" s="5">
        <f t="shared" si="139"/>
        <v>5</v>
      </c>
      <c r="S1271" s="6">
        <f t="shared" si="140"/>
        <v>4.0783034257748773E-3</v>
      </c>
    </row>
    <row r="1272" spans="1:19" ht="15" customHeight="1" x14ac:dyDescent="0.2">
      <c r="A1272" s="46" t="s">
        <v>412</v>
      </c>
      <c r="B1272" s="37" t="s">
        <v>222</v>
      </c>
      <c r="C1272" s="43" t="s">
        <v>223</v>
      </c>
      <c r="D1272" s="34">
        <v>10</v>
      </c>
      <c r="E1272" s="34">
        <v>1</v>
      </c>
      <c r="F1272" s="34">
        <v>1</v>
      </c>
      <c r="G1272" s="34">
        <v>1</v>
      </c>
      <c r="H1272" s="42">
        <f t="shared" si="141"/>
        <v>0.1</v>
      </c>
      <c r="I1272" s="33">
        <v>1846</v>
      </c>
      <c r="J1272" s="34">
        <v>1752</v>
      </c>
      <c r="K1272" s="34">
        <v>1708</v>
      </c>
      <c r="L1272" s="3">
        <f t="shared" si="135"/>
        <v>0.97488584474885842</v>
      </c>
      <c r="M1272" s="34">
        <v>4</v>
      </c>
      <c r="N1272" s="34">
        <v>36</v>
      </c>
      <c r="O1272" s="51">
        <f t="shared" si="142"/>
        <v>1.9501625135427952E-2</v>
      </c>
      <c r="P1272" s="4">
        <f t="shared" si="137"/>
        <v>1856</v>
      </c>
      <c r="Q1272" s="5">
        <f t="shared" si="138"/>
        <v>1757</v>
      </c>
      <c r="R1272" s="5">
        <f t="shared" si="139"/>
        <v>37</v>
      </c>
      <c r="S1272" s="6">
        <f t="shared" si="140"/>
        <v>1.9935344827586209E-2</v>
      </c>
    </row>
    <row r="1273" spans="1:19" ht="15" customHeight="1" x14ac:dyDescent="0.2">
      <c r="A1273" s="46" t="s">
        <v>412</v>
      </c>
      <c r="B1273" s="37" t="s">
        <v>222</v>
      </c>
      <c r="C1273" s="43" t="s">
        <v>314</v>
      </c>
      <c r="D1273" s="34">
        <v>5</v>
      </c>
      <c r="E1273" s="34">
        <v>0</v>
      </c>
      <c r="F1273" s="34">
        <v>0</v>
      </c>
      <c r="G1273" s="34">
        <v>0</v>
      </c>
      <c r="H1273" s="42">
        <f t="shared" si="141"/>
        <v>0</v>
      </c>
      <c r="I1273" s="33">
        <v>1151</v>
      </c>
      <c r="J1273" s="34">
        <v>1074</v>
      </c>
      <c r="K1273" s="34">
        <v>1057</v>
      </c>
      <c r="L1273" s="3">
        <f t="shared" si="135"/>
        <v>0.98417132216014902</v>
      </c>
      <c r="M1273" s="34">
        <v>3</v>
      </c>
      <c r="N1273" s="34">
        <v>40</v>
      </c>
      <c r="O1273" s="51">
        <f t="shared" si="142"/>
        <v>3.4752389226759342E-2</v>
      </c>
      <c r="P1273" s="4">
        <f t="shared" si="137"/>
        <v>1156</v>
      </c>
      <c r="Q1273" s="5">
        <f t="shared" si="138"/>
        <v>1077</v>
      </c>
      <c r="R1273" s="5">
        <f t="shared" si="139"/>
        <v>40</v>
      </c>
      <c r="S1273" s="6">
        <f t="shared" si="140"/>
        <v>3.4602076124567477E-2</v>
      </c>
    </row>
    <row r="1274" spans="1:19" ht="15" customHeight="1" x14ac:dyDescent="0.2">
      <c r="A1274" s="46" t="s">
        <v>412</v>
      </c>
      <c r="B1274" s="37" t="s">
        <v>222</v>
      </c>
      <c r="C1274" s="43" t="s">
        <v>225</v>
      </c>
      <c r="D1274" s="34"/>
      <c r="E1274" s="34"/>
      <c r="F1274" s="34"/>
      <c r="G1274" s="34"/>
      <c r="H1274" s="42" t="str">
        <f t="shared" si="141"/>
        <v/>
      </c>
      <c r="I1274" s="33">
        <v>681</v>
      </c>
      <c r="J1274" s="34">
        <v>639</v>
      </c>
      <c r="K1274" s="34">
        <v>629</v>
      </c>
      <c r="L1274" s="3">
        <f t="shared" si="135"/>
        <v>0.98435054773082942</v>
      </c>
      <c r="M1274" s="34">
        <v>2</v>
      </c>
      <c r="N1274" s="34">
        <v>25</v>
      </c>
      <c r="O1274" s="51">
        <f t="shared" si="142"/>
        <v>3.6710719530102791E-2</v>
      </c>
      <c r="P1274" s="4">
        <f t="shared" si="137"/>
        <v>681</v>
      </c>
      <c r="Q1274" s="5">
        <f t="shared" si="138"/>
        <v>641</v>
      </c>
      <c r="R1274" s="5">
        <f t="shared" si="139"/>
        <v>25</v>
      </c>
      <c r="S1274" s="6">
        <f t="shared" si="140"/>
        <v>3.6710719530102791E-2</v>
      </c>
    </row>
    <row r="1275" spans="1:19" ht="15" customHeight="1" x14ac:dyDescent="0.2">
      <c r="A1275" s="46" t="s">
        <v>412</v>
      </c>
      <c r="B1275" s="37" t="s">
        <v>222</v>
      </c>
      <c r="C1275" s="43" t="s">
        <v>226</v>
      </c>
      <c r="D1275" s="34">
        <v>7</v>
      </c>
      <c r="E1275" s="34">
        <v>2</v>
      </c>
      <c r="F1275" s="34">
        <v>1</v>
      </c>
      <c r="G1275" s="34">
        <v>1</v>
      </c>
      <c r="H1275" s="42">
        <f t="shared" si="141"/>
        <v>0.14285714285714285</v>
      </c>
      <c r="I1275" s="33">
        <v>2381</v>
      </c>
      <c r="J1275" s="34">
        <v>2317</v>
      </c>
      <c r="K1275" s="34">
        <v>2288</v>
      </c>
      <c r="L1275" s="3">
        <f t="shared" si="135"/>
        <v>0.98748381527837725</v>
      </c>
      <c r="M1275" s="34">
        <v>0</v>
      </c>
      <c r="N1275" s="34">
        <v>35</v>
      </c>
      <c r="O1275" s="51">
        <f t="shared" si="142"/>
        <v>1.4699706005879883E-2</v>
      </c>
      <c r="P1275" s="4">
        <f t="shared" si="137"/>
        <v>2388</v>
      </c>
      <c r="Q1275" s="5">
        <f t="shared" si="138"/>
        <v>2319</v>
      </c>
      <c r="R1275" s="5">
        <f t="shared" si="139"/>
        <v>36</v>
      </c>
      <c r="S1275" s="6">
        <f t="shared" si="140"/>
        <v>1.507537688442211E-2</v>
      </c>
    </row>
    <row r="1276" spans="1:19" ht="26.25" customHeight="1" x14ac:dyDescent="0.2">
      <c r="A1276" s="46" t="s">
        <v>412</v>
      </c>
      <c r="B1276" s="37" t="s">
        <v>222</v>
      </c>
      <c r="C1276" s="43" t="s">
        <v>227</v>
      </c>
      <c r="D1276" s="34">
        <v>1</v>
      </c>
      <c r="E1276" s="34">
        <v>0</v>
      </c>
      <c r="F1276" s="34">
        <v>0</v>
      </c>
      <c r="G1276" s="34">
        <v>0</v>
      </c>
      <c r="H1276" s="42">
        <f t="shared" si="141"/>
        <v>0</v>
      </c>
      <c r="I1276" s="33">
        <v>2121</v>
      </c>
      <c r="J1276" s="34">
        <v>2042</v>
      </c>
      <c r="K1276" s="34">
        <v>1994</v>
      </c>
      <c r="L1276" s="3">
        <f t="shared" si="135"/>
        <v>0.97649363369245834</v>
      </c>
      <c r="M1276" s="34">
        <v>6</v>
      </c>
      <c r="N1276" s="34">
        <v>20</v>
      </c>
      <c r="O1276" s="51">
        <f t="shared" si="142"/>
        <v>9.4295143800094301E-3</v>
      </c>
      <c r="P1276" s="4">
        <f t="shared" si="137"/>
        <v>2122</v>
      </c>
      <c r="Q1276" s="5">
        <f t="shared" si="138"/>
        <v>2048</v>
      </c>
      <c r="R1276" s="5">
        <f t="shared" si="139"/>
        <v>20</v>
      </c>
      <c r="S1276" s="6">
        <f t="shared" si="140"/>
        <v>9.4250706880301596E-3</v>
      </c>
    </row>
    <row r="1277" spans="1:19" ht="26.25" customHeight="1" x14ac:dyDescent="0.2">
      <c r="A1277" s="46" t="s">
        <v>412</v>
      </c>
      <c r="B1277" s="37" t="s">
        <v>222</v>
      </c>
      <c r="C1277" s="43" t="s">
        <v>228</v>
      </c>
      <c r="D1277" s="34">
        <v>7</v>
      </c>
      <c r="E1277" s="34">
        <v>7</v>
      </c>
      <c r="F1277" s="34">
        <v>6</v>
      </c>
      <c r="G1277" s="34">
        <v>0</v>
      </c>
      <c r="H1277" s="42">
        <f t="shared" si="141"/>
        <v>0</v>
      </c>
      <c r="I1277" s="33">
        <v>1784</v>
      </c>
      <c r="J1277" s="34">
        <v>1693</v>
      </c>
      <c r="K1277" s="34">
        <v>1637</v>
      </c>
      <c r="L1277" s="3">
        <f t="shared" si="135"/>
        <v>0.9669226225634967</v>
      </c>
      <c r="M1277" s="34">
        <v>11</v>
      </c>
      <c r="N1277" s="34">
        <v>55</v>
      </c>
      <c r="O1277" s="51">
        <f t="shared" si="142"/>
        <v>3.0829596412556053E-2</v>
      </c>
      <c r="P1277" s="4">
        <f t="shared" si="137"/>
        <v>1791</v>
      </c>
      <c r="Q1277" s="5">
        <f t="shared" si="138"/>
        <v>1711</v>
      </c>
      <c r="R1277" s="5">
        <f t="shared" si="139"/>
        <v>55</v>
      </c>
      <c r="S1277" s="6">
        <f t="shared" si="140"/>
        <v>3.0709101060859854E-2</v>
      </c>
    </row>
    <row r="1278" spans="1:19" ht="15" customHeight="1" x14ac:dyDescent="0.2">
      <c r="A1278" s="46" t="s">
        <v>412</v>
      </c>
      <c r="B1278" s="37" t="s">
        <v>231</v>
      </c>
      <c r="C1278" s="43" t="s">
        <v>232</v>
      </c>
      <c r="D1278" s="34"/>
      <c r="E1278" s="34"/>
      <c r="F1278" s="34"/>
      <c r="G1278" s="34"/>
      <c r="H1278" s="42" t="str">
        <f t="shared" si="141"/>
        <v/>
      </c>
      <c r="I1278" s="33">
        <v>16</v>
      </c>
      <c r="J1278" s="34">
        <v>13</v>
      </c>
      <c r="K1278" s="34">
        <v>12</v>
      </c>
      <c r="L1278" s="3">
        <f t="shared" si="135"/>
        <v>0.92307692307692313</v>
      </c>
      <c r="M1278" s="34">
        <v>0</v>
      </c>
      <c r="N1278" s="34">
        <v>2</v>
      </c>
      <c r="O1278" s="51">
        <f t="shared" si="142"/>
        <v>0.125</v>
      </c>
      <c r="P1278" s="4">
        <f t="shared" si="137"/>
        <v>16</v>
      </c>
      <c r="Q1278" s="5">
        <f t="shared" si="138"/>
        <v>13</v>
      </c>
      <c r="R1278" s="5">
        <f t="shared" si="139"/>
        <v>2</v>
      </c>
      <c r="S1278" s="6">
        <f t="shared" si="140"/>
        <v>0.125</v>
      </c>
    </row>
    <row r="1279" spans="1:19" ht="15" customHeight="1" x14ac:dyDescent="0.2">
      <c r="A1279" s="46" t="s">
        <v>412</v>
      </c>
      <c r="B1279" s="37" t="s">
        <v>524</v>
      </c>
      <c r="C1279" s="43" t="s">
        <v>233</v>
      </c>
      <c r="D1279" s="34"/>
      <c r="E1279" s="34"/>
      <c r="F1279" s="34"/>
      <c r="G1279" s="34"/>
      <c r="H1279" s="42" t="str">
        <f t="shared" si="141"/>
        <v/>
      </c>
      <c r="I1279" s="33">
        <v>2019</v>
      </c>
      <c r="J1279" s="34">
        <v>1630</v>
      </c>
      <c r="K1279" s="34">
        <v>979</v>
      </c>
      <c r="L1279" s="3">
        <f t="shared" si="135"/>
        <v>0.60061349693251531</v>
      </c>
      <c r="M1279" s="34">
        <v>33</v>
      </c>
      <c r="N1279" s="34">
        <v>280</v>
      </c>
      <c r="O1279" s="51">
        <f t="shared" si="142"/>
        <v>0.13868251609707777</v>
      </c>
      <c r="P1279" s="4">
        <f t="shared" si="137"/>
        <v>2019</v>
      </c>
      <c r="Q1279" s="5">
        <f t="shared" si="138"/>
        <v>1663</v>
      </c>
      <c r="R1279" s="5">
        <f t="shared" si="139"/>
        <v>280</v>
      </c>
      <c r="S1279" s="6">
        <f t="shared" si="140"/>
        <v>0.13868251609707777</v>
      </c>
    </row>
    <row r="1280" spans="1:19" ht="15" customHeight="1" x14ac:dyDescent="0.2">
      <c r="A1280" s="46" t="s">
        <v>412</v>
      </c>
      <c r="B1280" s="37" t="s">
        <v>524</v>
      </c>
      <c r="C1280" s="43" t="s">
        <v>234</v>
      </c>
      <c r="D1280" s="34">
        <v>3</v>
      </c>
      <c r="E1280" s="34">
        <v>0</v>
      </c>
      <c r="F1280" s="34">
        <v>0</v>
      </c>
      <c r="G1280" s="34">
        <v>0</v>
      </c>
      <c r="H1280" s="42">
        <f t="shared" si="141"/>
        <v>0</v>
      </c>
      <c r="I1280" s="33">
        <v>4735</v>
      </c>
      <c r="J1280" s="34">
        <v>3702</v>
      </c>
      <c r="K1280" s="34">
        <v>1575</v>
      </c>
      <c r="L1280" s="3">
        <f t="shared" si="135"/>
        <v>0.42544570502431117</v>
      </c>
      <c r="M1280" s="34">
        <v>8</v>
      </c>
      <c r="N1280" s="34">
        <v>859</v>
      </c>
      <c r="O1280" s="51">
        <f t="shared" si="142"/>
        <v>0.18141499472016895</v>
      </c>
      <c r="P1280" s="4">
        <f t="shared" si="137"/>
        <v>4738</v>
      </c>
      <c r="Q1280" s="5">
        <f t="shared" si="138"/>
        <v>3710</v>
      </c>
      <c r="R1280" s="5">
        <f t="shared" si="139"/>
        <v>859</v>
      </c>
      <c r="S1280" s="6">
        <f t="shared" si="140"/>
        <v>0.18130012663571127</v>
      </c>
    </row>
    <row r="1281" spans="1:19" ht="15" customHeight="1" x14ac:dyDescent="0.2">
      <c r="A1281" s="46" t="s">
        <v>412</v>
      </c>
      <c r="B1281" s="37" t="s">
        <v>236</v>
      </c>
      <c r="C1281" s="43" t="s">
        <v>237</v>
      </c>
      <c r="D1281" s="34">
        <v>3</v>
      </c>
      <c r="E1281" s="34">
        <v>1</v>
      </c>
      <c r="F1281" s="34">
        <v>1</v>
      </c>
      <c r="G1281" s="34">
        <v>0</v>
      </c>
      <c r="H1281" s="42">
        <f t="shared" si="141"/>
        <v>0</v>
      </c>
      <c r="I1281" s="33">
        <v>1079</v>
      </c>
      <c r="J1281" s="34">
        <v>981</v>
      </c>
      <c r="K1281" s="34">
        <v>976</v>
      </c>
      <c r="L1281" s="3">
        <f t="shared" si="135"/>
        <v>0.99490316004077473</v>
      </c>
      <c r="M1281" s="34">
        <v>0</v>
      </c>
      <c r="N1281" s="34">
        <v>83</v>
      </c>
      <c r="O1281" s="51">
        <f t="shared" si="142"/>
        <v>7.6923076923076927E-2</v>
      </c>
      <c r="P1281" s="4">
        <f t="shared" si="137"/>
        <v>1082</v>
      </c>
      <c r="Q1281" s="5">
        <f t="shared" si="138"/>
        <v>982</v>
      </c>
      <c r="R1281" s="5">
        <f t="shared" si="139"/>
        <v>83</v>
      </c>
      <c r="S1281" s="6">
        <f t="shared" si="140"/>
        <v>7.6709796672828096E-2</v>
      </c>
    </row>
    <row r="1282" spans="1:19" ht="15" customHeight="1" x14ac:dyDescent="0.2">
      <c r="A1282" s="46" t="s">
        <v>452</v>
      </c>
      <c r="B1282" s="37" t="s">
        <v>0</v>
      </c>
      <c r="C1282" s="43" t="s">
        <v>1</v>
      </c>
      <c r="D1282" s="34"/>
      <c r="E1282" s="34"/>
      <c r="F1282" s="34"/>
      <c r="G1282" s="34"/>
      <c r="H1282" s="42" t="str">
        <f t="shared" si="141"/>
        <v/>
      </c>
      <c r="I1282" s="33">
        <v>55</v>
      </c>
      <c r="J1282" s="34">
        <v>37</v>
      </c>
      <c r="K1282" s="34">
        <v>11</v>
      </c>
      <c r="L1282" s="3">
        <f t="shared" ref="L1282:L1345" si="143">IF(J1282&lt;&gt;0,K1282/J1282,"")</f>
        <v>0.29729729729729731</v>
      </c>
      <c r="M1282" s="34">
        <v>17</v>
      </c>
      <c r="N1282" s="34">
        <v>1</v>
      </c>
      <c r="O1282" s="51">
        <f t="shared" si="142"/>
        <v>1.8181818181818181E-2</v>
      </c>
      <c r="P1282" s="4">
        <f t="shared" ref="P1282:P1345" si="144">IF(SUM(D1282,I1282)&gt;0,SUM(D1282,I1282),"")</f>
        <v>55</v>
      </c>
      <c r="Q1282" s="5">
        <f t="shared" ref="Q1282:Q1345" si="145">IF(SUM(E1282,J1282, M1282)&gt;0,SUM(E1282,J1282, M1282),"")</f>
        <v>54</v>
      </c>
      <c r="R1282" s="5">
        <f t="shared" ref="R1282:R1345" si="146">IF(SUM(G1282,N1282)&gt;0,SUM(G1282,N1282),"")</f>
        <v>1</v>
      </c>
      <c r="S1282" s="6">
        <f t="shared" ref="S1282:S1345" si="147">IFERROR(IF(P1282&lt;&gt;0,R1282/P1282,""),"")</f>
        <v>1.8181818181818181E-2</v>
      </c>
    </row>
    <row r="1283" spans="1:19" ht="15" customHeight="1" x14ac:dyDescent="0.2">
      <c r="A1283" s="227" t="s">
        <v>452</v>
      </c>
      <c r="B1283" s="37" t="s">
        <v>4</v>
      </c>
      <c r="C1283" s="47" t="s">
        <v>5</v>
      </c>
      <c r="D1283" s="34"/>
      <c r="E1283" s="34"/>
      <c r="F1283" s="34"/>
      <c r="G1283" s="34"/>
      <c r="H1283" s="42" t="str">
        <f t="shared" si="141"/>
        <v/>
      </c>
      <c r="I1283" s="33">
        <v>379</v>
      </c>
      <c r="J1283" s="34">
        <v>188</v>
      </c>
      <c r="K1283" s="34">
        <v>76</v>
      </c>
      <c r="L1283" s="3">
        <f t="shared" si="143"/>
        <v>0.40425531914893614</v>
      </c>
      <c r="M1283" s="34">
        <v>1</v>
      </c>
      <c r="N1283" s="34">
        <v>190</v>
      </c>
      <c r="O1283" s="51">
        <f t="shared" si="142"/>
        <v>0.50131926121372028</v>
      </c>
      <c r="P1283" s="4">
        <f t="shared" si="144"/>
        <v>379</v>
      </c>
      <c r="Q1283" s="5">
        <f t="shared" si="145"/>
        <v>189</v>
      </c>
      <c r="R1283" s="5">
        <f t="shared" si="146"/>
        <v>190</v>
      </c>
      <c r="S1283" s="6">
        <f t="shared" si="147"/>
        <v>0.50131926121372028</v>
      </c>
    </row>
    <row r="1284" spans="1:19" ht="15" customHeight="1" x14ac:dyDescent="0.2">
      <c r="A1284" s="227" t="s">
        <v>452</v>
      </c>
      <c r="B1284" s="37" t="s">
        <v>6</v>
      </c>
      <c r="C1284" s="47" t="s">
        <v>7</v>
      </c>
      <c r="D1284" s="34"/>
      <c r="E1284" s="34"/>
      <c r="F1284" s="34"/>
      <c r="G1284" s="34"/>
      <c r="H1284" s="42" t="str">
        <f t="shared" si="141"/>
        <v/>
      </c>
      <c r="I1284" s="33">
        <v>190</v>
      </c>
      <c r="J1284" s="34">
        <v>127</v>
      </c>
      <c r="K1284" s="34">
        <v>29</v>
      </c>
      <c r="L1284" s="3">
        <f t="shared" si="143"/>
        <v>0.2283464566929134</v>
      </c>
      <c r="M1284" s="34">
        <v>1</v>
      </c>
      <c r="N1284" s="34">
        <v>62</v>
      </c>
      <c r="O1284" s="51">
        <f t="shared" si="142"/>
        <v>0.32631578947368423</v>
      </c>
      <c r="P1284" s="4">
        <f t="shared" si="144"/>
        <v>190</v>
      </c>
      <c r="Q1284" s="5">
        <f t="shared" si="145"/>
        <v>128</v>
      </c>
      <c r="R1284" s="5">
        <f t="shared" si="146"/>
        <v>62</v>
      </c>
      <c r="S1284" s="6">
        <f t="shared" si="147"/>
        <v>0.32631578947368423</v>
      </c>
    </row>
    <row r="1285" spans="1:19" ht="15" customHeight="1" x14ac:dyDescent="0.2">
      <c r="A1285" s="227" t="s">
        <v>452</v>
      </c>
      <c r="B1285" s="37" t="s">
        <v>8</v>
      </c>
      <c r="C1285" s="47" t="s">
        <v>9</v>
      </c>
      <c r="D1285" s="34"/>
      <c r="E1285" s="34"/>
      <c r="F1285" s="34"/>
      <c r="G1285" s="34"/>
      <c r="H1285" s="42" t="str">
        <f t="shared" si="141"/>
        <v/>
      </c>
      <c r="I1285" s="33">
        <v>4</v>
      </c>
      <c r="J1285" s="34">
        <v>4</v>
      </c>
      <c r="K1285" s="34">
        <v>1</v>
      </c>
      <c r="L1285" s="3">
        <f t="shared" si="143"/>
        <v>0.25</v>
      </c>
      <c r="M1285" s="34">
        <v>0</v>
      </c>
      <c r="N1285" s="34">
        <v>0</v>
      </c>
      <c r="O1285" s="51">
        <f t="shared" si="142"/>
        <v>0</v>
      </c>
      <c r="P1285" s="4">
        <f t="shared" si="144"/>
        <v>4</v>
      </c>
      <c r="Q1285" s="5">
        <f t="shared" si="145"/>
        <v>4</v>
      </c>
      <c r="R1285" s="5" t="str">
        <f t="shared" si="146"/>
        <v/>
      </c>
      <c r="S1285" s="6" t="str">
        <f t="shared" si="147"/>
        <v/>
      </c>
    </row>
    <row r="1286" spans="1:19" ht="15" customHeight="1" x14ac:dyDescent="0.2">
      <c r="A1286" s="227" t="s">
        <v>452</v>
      </c>
      <c r="B1286" s="37" t="s">
        <v>10</v>
      </c>
      <c r="C1286" s="47" t="s">
        <v>11</v>
      </c>
      <c r="D1286" s="34"/>
      <c r="E1286" s="34"/>
      <c r="F1286" s="34"/>
      <c r="G1286" s="34"/>
      <c r="H1286" s="42" t="str">
        <f t="shared" ref="H1286:H1349" si="148">IF(D1286&lt;&gt;0,G1286/D1286,"")</f>
        <v/>
      </c>
      <c r="I1286" s="33">
        <v>375</v>
      </c>
      <c r="J1286" s="34">
        <v>350</v>
      </c>
      <c r="K1286" s="34">
        <v>79</v>
      </c>
      <c r="L1286" s="3">
        <f t="shared" si="143"/>
        <v>0.2257142857142857</v>
      </c>
      <c r="M1286" s="34">
        <v>9</v>
      </c>
      <c r="N1286" s="34">
        <v>16</v>
      </c>
      <c r="O1286" s="51">
        <f t="shared" si="142"/>
        <v>4.2666666666666665E-2</v>
      </c>
      <c r="P1286" s="4">
        <f t="shared" si="144"/>
        <v>375</v>
      </c>
      <c r="Q1286" s="5">
        <f t="shared" si="145"/>
        <v>359</v>
      </c>
      <c r="R1286" s="5">
        <f t="shared" si="146"/>
        <v>16</v>
      </c>
      <c r="S1286" s="6">
        <f t="shared" si="147"/>
        <v>4.2666666666666665E-2</v>
      </c>
    </row>
    <row r="1287" spans="1:19" ht="15" customHeight="1" x14ac:dyDescent="0.2">
      <c r="A1287" s="227" t="s">
        <v>452</v>
      </c>
      <c r="B1287" s="37" t="s">
        <v>13</v>
      </c>
      <c r="C1287" s="47" t="s">
        <v>14</v>
      </c>
      <c r="D1287" s="34"/>
      <c r="E1287" s="34"/>
      <c r="F1287" s="34"/>
      <c r="G1287" s="34"/>
      <c r="H1287" s="42" t="str">
        <f t="shared" si="148"/>
        <v/>
      </c>
      <c r="I1287" s="33">
        <v>1</v>
      </c>
      <c r="J1287" s="34">
        <v>1</v>
      </c>
      <c r="K1287" s="34">
        <v>1</v>
      </c>
      <c r="L1287" s="3">
        <f t="shared" si="143"/>
        <v>1</v>
      </c>
      <c r="M1287" s="34">
        <v>2</v>
      </c>
      <c r="N1287" s="34">
        <v>0</v>
      </c>
      <c r="O1287" s="51">
        <f t="shared" si="142"/>
        <v>0</v>
      </c>
      <c r="P1287" s="4">
        <f t="shared" si="144"/>
        <v>1</v>
      </c>
      <c r="Q1287" s="5">
        <f t="shared" si="145"/>
        <v>3</v>
      </c>
      <c r="R1287" s="5" t="str">
        <f t="shared" si="146"/>
        <v/>
      </c>
      <c r="S1287" s="6" t="str">
        <f t="shared" si="147"/>
        <v/>
      </c>
    </row>
    <row r="1288" spans="1:19" ht="15" customHeight="1" x14ac:dyDescent="0.2">
      <c r="A1288" s="227" t="s">
        <v>452</v>
      </c>
      <c r="B1288" s="37" t="s">
        <v>15</v>
      </c>
      <c r="C1288" s="47" t="s">
        <v>16</v>
      </c>
      <c r="D1288" s="34"/>
      <c r="E1288" s="34"/>
      <c r="F1288" s="34"/>
      <c r="G1288" s="34"/>
      <c r="H1288" s="42" t="str">
        <f t="shared" si="148"/>
        <v/>
      </c>
      <c r="I1288" s="33">
        <v>211</v>
      </c>
      <c r="J1288" s="34">
        <v>175</v>
      </c>
      <c r="K1288" s="34">
        <v>71</v>
      </c>
      <c r="L1288" s="3">
        <f t="shared" si="143"/>
        <v>0.40571428571428569</v>
      </c>
      <c r="M1288" s="34">
        <v>0</v>
      </c>
      <c r="N1288" s="34">
        <v>36</v>
      </c>
      <c r="O1288" s="51">
        <f t="shared" si="142"/>
        <v>0.17061611374407584</v>
      </c>
      <c r="P1288" s="4">
        <f t="shared" si="144"/>
        <v>211</v>
      </c>
      <c r="Q1288" s="5">
        <f t="shared" si="145"/>
        <v>175</v>
      </c>
      <c r="R1288" s="5">
        <f t="shared" si="146"/>
        <v>36</v>
      </c>
      <c r="S1288" s="6">
        <f t="shared" si="147"/>
        <v>0.17061611374407584</v>
      </c>
    </row>
    <row r="1289" spans="1:19" ht="26.25" customHeight="1" x14ac:dyDescent="0.2">
      <c r="A1289" s="227" t="s">
        <v>452</v>
      </c>
      <c r="B1289" s="37" t="s">
        <v>26</v>
      </c>
      <c r="C1289" s="47" t="s">
        <v>27</v>
      </c>
      <c r="D1289" s="34"/>
      <c r="E1289" s="34"/>
      <c r="F1289" s="34"/>
      <c r="G1289" s="34"/>
      <c r="H1289" s="42" t="str">
        <f t="shared" si="148"/>
        <v/>
      </c>
      <c r="I1289" s="33">
        <v>6</v>
      </c>
      <c r="J1289" s="34">
        <v>6</v>
      </c>
      <c r="K1289" s="34">
        <v>3</v>
      </c>
      <c r="L1289" s="3">
        <f t="shared" si="143"/>
        <v>0.5</v>
      </c>
      <c r="M1289" s="34">
        <v>0</v>
      </c>
      <c r="N1289" s="34">
        <v>0</v>
      </c>
      <c r="O1289" s="51">
        <f t="shared" si="142"/>
        <v>0</v>
      </c>
      <c r="P1289" s="4">
        <f t="shared" si="144"/>
        <v>6</v>
      </c>
      <c r="Q1289" s="5">
        <f t="shared" si="145"/>
        <v>6</v>
      </c>
      <c r="R1289" s="5" t="str">
        <f t="shared" si="146"/>
        <v/>
      </c>
      <c r="S1289" s="6" t="str">
        <f t="shared" si="147"/>
        <v/>
      </c>
    </row>
    <row r="1290" spans="1:19" ht="15" customHeight="1" x14ac:dyDescent="0.2">
      <c r="A1290" s="227" t="s">
        <v>452</v>
      </c>
      <c r="B1290" s="37" t="s">
        <v>28</v>
      </c>
      <c r="C1290" s="47" t="s">
        <v>29</v>
      </c>
      <c r="D1290" s="34"/>
      <c r="E1290" s="34"/>
      <c r="F1290" s="34"/>
      <c r="G1290" s="34"/>
      <c r="H1290" s="42" t="str">
        <f t="shared" si="148"/>
        <v/>
      </c>
      <c r="I1290" s="33">
        <v>3</v>
      </c>
      <c r="J1290" s="34">
        <v>3</v>
      </c>
      <c r="K1290" s="34">
        <v>0</v>
      </c>
      <c r="L1290" s="3">
        <f t="shared" si="143"/>
        <v>0</v>
      </c>
      <c r="M1290" s="34">
        <v>0</v>
      </c>
      <c r="N1290" s="34">
        <v>0</v>
      </c>
      <c r="O1290" s="51">
        <f t="shared" si="142"/>
        <v>0</v>
      </c>
      <c r="P1290" s="4">
        <f t="shared" si="144"/>
        <v>3</v>
      </c>
      <c r="Q1290" s="5">
        <f t="shared" si="145"/>
        <v>3</v>
      </c>
      <c r="R1290" s="5" t="str">
        <f t="shared" si="146"/>
        <v/>
      </c>
      <c r="S1290" s="6" t="str">
        <f t="shared" si="147"/>
        <v/>
      </c>
    </row>
    <row r="1291" spans="1:19" ht="15" customHeight="1" x14ac:dyDescent="0.2">
      <c r="A1291" s="227" t="s">
        <v>452</v>
      </c>
      <c r="B1291" s="37" t="s">
        <v>28</v>
      </c>
      <c r="C1291" s="47" t="s">
        <v>30</v>
      </c>
      <c r="D1291" s="34"/>
      <c r="E1291" s="34"/>
      <c r="F1291" s="34"/>
      <c r="G1291" s="34"/>
      <c r="H1291" s="42" t="str">
        <f t="shared" si="148"/>
        <v/>
      </c>
      <c r="I1291" s="33">
        <v>10</v>
      </c>
      <c r="J1291" s="34">
        <v>3</v>
      </c>
      <c r="K1291" s="34">
        <v>2</v>
      </c>
      <c r="L1291" s="3">
        <f t="shared" si="143"/>
        <v>0.66666666666666663</v>
      </c>
      <c r="M1291" s="34">
        <v>3</v>
      </c>
      <c r="N1291" s="34">
        <v>4</v>
      </c>
      <c r="O1291" s="51">
        <f t="shared" si="142"/>
        <v>0.4</v>
      </c>
      <c r="P1291" s="4">
        <f t="shared" si="144"/>
        <v>10</v>
      </c>
      <c r="Q1291" s="5">
        <f t="shared" si="145"/>
        <v>6</v>
      </c>
      <c r="R1291" s="5">
        <f t="shared" si="146"/>
        <v>4</v>
      </c>
      <c r="S1291" s="6">
        <f t="shared" si="147"/>
        <v>0.4</v>
      </c>
    </row>
    <row r="1292" spans="1:19" ht="15" customHeight="1" x14ac:dyDescent="0.2">
      <c r="A1292" s="227" t="s">
        <v>452</v>
      </c>
      <c r="B1292" s="37" t="s">
        <v>42</v>
      </c>
      <c r="C1292" s="47" t="s">
        <v>43</v>
      </c>
      <c r="D1292" s="34"/>
      <c r="E1292" s="34"/>
      <c r="F1292" s="34"/>
      <c r="G1292" s="34"/>
      <c r="H1292" s="42" t="str">
        <f t="shared" si="148"/>
        <v/>
      </c>
      <c r="I1292" s="33">
        <v>28479</v>
      </c>
      <c r="J1292" s="34">
        <v>28081</v>
      </c>
      <c r="K1292" s="34">
        <v>1916</v>
      </c>
      <c r="L1292" s="3">
        <f t="shared" si="143"/>
        <v>6.8231188347993299E-2</v>
      </c>
      <c r="M1292" s="34">
        <v>7</v>
      </c>
      <c r="N1292" s="34">
        <v>391</v>
      </c>
      <c r="O1292" s="51">
        <f t="shared" si="142"/>
        <v>1.3729414656413497E-2</v>
      </c>
      <c r="P1292" s="4">
        <f t="shared" si="144"/>
        <v>28479</v>
      </c>
      <c r="Q1292" s="5">
        <f t="shared" si="145"/>
        <v>28088</v>
      </c>
      <c r="R1292" s="5">
        <f t="shared" si="146"/>
        <v>391</v>
      </c>
      <c r="S1292" s="6">
        <f t="shared" si="147"/>
        <v>1.3729414656413497E-2</v>
      </c>
    </row>
    <row r="1293" spans="1:19" ht="26.25" customHeight="1" x14ac:dyDescent="0.2">
      <c r="A1293" s="227" t="s">
        <v>452</v>
      </c>
      <c r="B1293" s="37" t="s">
        <v>42</v>
      </c>
      <c r="C1293" s="47" t="s">
        <v>45</v>
      </c>
      <c r="D1293" s="34"/>
      <c r="E1293" s="34"/>
      <c r="F1293" s="34"/>
      <c r="G1293" s="34"/>
      <c r="H1293" s="42" t="str">
        <f t="shared" si="148"/>
        <v/>
      </c>
      <c r="I1293" s="33">
        <v>10970</v>
      </c>
      <c r="J1293" s="34">
        <v>10815</v>
      </c>
      <c r="K1293" s="34">
        <v>425</v>
      </c>
      <c r="L1293" s="3">
        <f t="shared" si="143"/>
        <v>3.9297272306981046E-2</v>
      </c>
      <c r="M1293" s="34">
        <v>1</v>
      </c>
      <c r="N1293" s="34">
        <v>154</v>
      </c>
      <c r="O1293" s="51">
        <f t="shared" si="142"/>
        <v>1.4038286235186874E-2</v>
      </c>
      <c r="P1293" s="4">
        <f t="shared" si="144"/>
        <v>10970</v>
      </c>
      <c r="Q1293" s="5">
        <f t="shared" si="145"/>
        <v>10816</v>
      </c>
      <c r="R1293" s="5">
        <f t="shared" si="146"/>
        <v>154</v>
      </c>
      <c r="S1293" s="6">
        <f t="shared" si="147"/>
        <v>1.4038286235186874E-2</v>
      </c>
    </row>
    <row r="1294" spans="1:19" ht="15" customHeight="1" x14ac:dyDescent="0.2">
      <c r="A1294" s="227" t="s">
        <v>452</v>
      </c>
      <c r="B1294" s="37" t="s">
        <v>42</v>
      </c>
      <c r="C1294" s="47" t="s">
        <v>46</v>
      </c>
      <c r="D1294" s="34"/>
      <c r="E1294" s="34"/>
      <c r="F1294" s="34"/>
      <c r="G1294" s="34"/>
      <c r="H1294" s="42" t="str">
        <f t="shared" si="148"/>
        <v/>
      </c>
      <c r="I1294" s="33">
        <v>27435</v>
      </c>
      <c r="J1294" s="34">
        <v>27290</v>
      </c>
      <c r="K1294" s="34">
        <v>846</v>
      </c>
      <c r="L1294" s="3">
        <f t="shared" si="143"/>
        <v>3.1000366434591427E-2</v>
      </c>
      <c r="M1294" s="34">
        <v>4</v>
      </c>
      <c r="N1294" s="34">
        <v>141</v>
      </c>
      <c r="O1294" s="51">
        <f t="shared" si="142"/>
        <v>5.139420448332422E-3</v>
      </c>
      <c r="P1294" s="4">
        <f t="shared" si="144"/>
        <v>27435</v>
      </c>
      <c r="Q1294" s="5">
        <f t="shared" si="145"/>
        <v>27294</v>
      </c>
      <c r="R1294" s="5">
        <f t="shared" si="146"/>
        <v>141</v>
      </c>
      <c r="S1294" s="6">
        <f t="shared" si="147"/>
        <v>5.139420448332422E-3</v>
      </c>
    </row>
    <row r="1295" spans="1:19" ht="15" customHeight="1" x14ac:dyDescent="0.2">
      <c r="A1295" s="227" t="s">
        <v>452</v>
      </c>
      <c r="B1295" s="37" t="s">
        <v>53</v>
      </c>
      <c r="C1295" s="47" t="s">
        <v>54</v>
      </c>
      <c r="D1295" s="34"/>
      <c r="E1295" s="34"/>
      <c r="F1295" s="34"/>
      <c r="G1295" s="34"/>
      <c r="H1295" s="42" t="str">
        <f t="shared" si="148"/>
        <v/>
      </c>
      <c r="I1295" s="33">
        <v>6</v>
      </c>
      <c r="J1295" s="34">
        <v>3</v>
      </c>
      <c r="K1295" s="34">
        <v>1</v>
      </c>
      <c r="L1295" s="3">
        <f t="shared" si="143"/>
        <v>0.33333333333333331</v>
      </c>
      <c r="M1295" s="34">
        <v>2</v>
      </c>
      <c r="N1295" s="34">
        <v>1</v>
      </c>
      <c r="O1295" s="51">
        <f t="shared" si="142"/>
        <v>0.16666666666666666</v>
      </c>
      <c r="P1295" s="4">
        <f t="shared" si="144"/>
        <v>6</v>
      </c>
      <c r="Q1295" s="5">
        <f t="shared" si="145"/>
        <v>5</v>
      </c>
      <c r="R1295" s="5">
        <f t="shared" si="146"/>
        <v>1</v>
      </c>
      <c r="S1295" s="6">
        <f t="shared" si="147"/>
        <v>0.16666666666666666</v>
      </c>
    </row>
    <row r="1296" spans="1:19" ht="15" customHeight="1" x14ac:dyDescent="0.2">
      <c r="A1296" s="227" t="s">
        <v>452</v>
      </c>
      <c r="B1296" s="37" t="s">
        <v>55</v>
      </c>
      <c r="C1296" s="47" t="s">
        <v>56</v>
      </c>
      <c r="D1296" s="34"/>
      <c r="E1296" s="34"/>
      <c r="F1296" s="34"/>
      <c r="G1296" s="34"/>
      <c r="H1296" s="42" t="str">
        <f t="shared" si="148"/>
        <v/>
      </c>
      <c r="I1296" s="33">
        <v>1</v>
      </c>
      <c r="J1296" s="34">
        <v>7</v>
      </c>
      <c r="K1296" s="34">
        <v>0</v>
      </c>
      <c r="L1296" s="3">
        <f t="shared" si="143"/>
        <v>0</v>
      </c>
      <c r="M1296" s="34">
        <v>8</v>
      </c>
      <c r="N1296" s="34">
        <v>0</v>
      </c>
      <c r="O1296" s="51">
        <f t="shared" si="142"/>
        <v>0</v>
      </c>
      <c r="P1296" s="4">
        <f t="shared" si="144"/>
        <v>1</v>
      </c>
      <c r="Q1296" s="5">
        <f t="shared" si="145"/>
        <v>15</v>
      </c>
      <c r="R1296" s="5" t="str">
        <f t="shared" si="146"/>
        <v/>
      </c>
      <c r="S1296" s="6" t="str">
        <f t="shared" si="147"/>
        <v/>
      </c>
    </row>
    <row r="1297" spans="1:19" ht="15" customHeight="1" x14ac:dyDescent="0.2">
      <c r="A1297" s="227" t="s">
        <v>452</v>
      </c>
      <c r="B1297" s="37" t="s">
        <v>65</v>
      </c>
      <c r="C1297" s="47" t="s">
        <v>66</v>
      </c>
      <c r="D1297" s="34"/>
      <c r="E1297" s="34"/>
      <c r="F1297" s="34"/>
      <c r="G1297" s="34"/>
      <c r="H1297" s="42" t="str">
        <f t="shared" si="148"/>
        <v/>
      </c>
      <c r="I1297" s="33">
        <v>565</v>
      </c>
      <c r="J1297" s="34">
        <v>487</v>
      </c>
      <c r="K1297" s="34">
        <v>148</v>
      </c>
      <c r="L1297" s="3">
        <f t="shared" si="143"/>
        <v>0.30390143737166325</v>
      </c>
      <c r="M1297" s="34">
        <v>4</v>
      </c>
      <c r="N1297" s="34">
        <v>74</v>
      </c>
      <c r="O1297" s="51">
        <f t="shared" si="142"/>
        <v>0.13097345132743363</v>
      </c>
      <c r="P1297" s="4">
        <f t="shared" si="144"/>
        <v>565</v>
      </c>
      <c r="Q1297" s="5">
        <f t="shared" si="145"/>
        <v>491</v>
      </c>
      <c r="R1297" s="5">
        <f t="shared" si="146"/>
        <v>74</v>
      </c>
      <c r="S1297" s="6">
        <f t="shared" si="147"/>
        <v>0.13097345132743363</v>
      </c>
    </row>
    <row r="1298" spans="1:19" ht="15" customHeight="1" x14ac:dyDescent="0.2">
      <c r="A1298" s="227" t="s">
        <v>452</v>
      </c>
      <c r="B1298" s="37" t="s">
        <v>69</v>
      </c>
      <c r="C1298" s="47" t="s">
        <v>70</v>
      </c>
      <c r="D1298" s="34"/>
      <c r="E1298" s="34"/>
      <c r="F1298" s="34"/>
      <c r="G1298" s="34"/>
      <c r="H1298" s="42" t="str">
        <f t="shared" si="148"/>
        <v/>
      </c>
      <c r="I1298" s="33">
        <v>2</v>
      </c>
      <c r="J1298" s="34">
        <v>5</v>
      </c>
      <c r="K1298" s="34">
        <v>0</v>
      </c>
      <c r="L1298" s="3">
        <f t="shared" si="143"/>
        <v>0</v>
      </c>
      <c r="M1298" s="34">
        <v>5</v>
      </c>
      <c r="N1298" s="34">
        <v>2</v>
      </c>
      <c r="O1298" s="51">
        <f t="shared" si="142"/>
        <v>1</v>
      </c>
      <c r="P1298" s="4">
        <f t="shared" si="144"/>
        <v>2</v>
      </c>
      <c r="Q1298" s="5">
        <f t="shared" si="145"/>
        <v>10</v>
      </c>
      <c r="R1298" s="5">
        <f t="shared" si="146"/>
        <v>2</v>
      </c>
      <c r="S1298" s="6">
        <f t="shared" si="147"/>
        <v>1</v>
      </c>
    </row>
    <row r="1299" spans="1:19" ht="15" customHeight="1" x14ac:dyDescent="0.2">
      <c r="A1299" s="227" t="s">
        <v>452</v>
      </c>
      <c r="B1299" s="37" t="s">
        <v>78</v>
      </c>
      <c r="C1299" s="47" t="s">
        <v>79</v>
      </c>
      <c r="D1299" s="34"/>
      <c r="E1299" s="34"/>
      <c r="F1299" s="34"/>
      <c r="G1299" s="34"/>
      <c r="H1299" s="42" t="str">
        <f t="shared" si="148"/>
        <v/>
      </c>
      <c r="I1299" s="33">
        <v>0</v>
      </c>
      <c r="J1299" s="34">
        <v>1</v>
      </c>
      <c r="K1299" s="34">
        <v>0</v>
      </c>
      <c r="L1299" s="3">
        <f t="shared" si="143"/>
        <v>0</v>
      </c>
      <c r="M1299" s="34">
        <v>1</v>
      </c>
      <c r="N1299" s="34">
        <v>0</v>
      </c>
      <c r="O1299" s="51" t="str">
        <f t="shared" si="142"/>
        <v/>
      </c>
      <c r="P1299" s="4" t="str">
        <f t="shared" si="144"/>
        <v/>
      </c>
      <c r="Q1299" s="5">
        <f t="shared" si="145"/>
        <v>2</v>
      </c>
      <c r="R1299" s="5" t="str">
        <f t="shared" si="146"/>
        <v/>
      </c>
      <c r="S1299" s="6" t="str">
        <f t="shared" si="147"/>
        <v/>
      </c>
    </row>
    <row r="1300" spans="1:19" ht="15" customHeight="1" x14ac:dyDescent="0.2">
      <c r="A1300" s="227" t="s">
        <v>452</v>
      </c>
      <c r="B1300" s="37" t="s">
        <v>81</v>
      </c>
      <c r="C1300" s="47" t="s">
        <v>82</v>
      </c>
      <c r="D1300" s="34"/>
      <c r="E1300" s="34"/>
      <c r="F1300" s="34"/>
      <c r="G1300" s="34"/>
      <c r="H1300" s="42" t="str">
        <f t="shared" si="148"/>
        <v/>
      </c>
      <c r="I1300" s="33">
        <v>1495</v>
      </c>
      <c r="J1300" s="34">
        <v>702</v>
      </c>
      <c r="K1300" s="34">
        <v>168</v>
      </c>
      <c r="L1300" s="3">
        <f t="shared" si="143"/>
        <v>0.23931623931623933</v>
      </c>
      <c r="M1300" s="34">
        <v>7</v>
      </c>
      <c r="N1300" s="34">
        <v>786</v>
      </c>
      <c r="O1300" s="51">
        <f t="shared" si="142"/>
        <v>0.52575250836120402</v>
      </c>
      <c r="P1300" s="4">
        <f t="shared" si="144"/>
        <v>1495</v>
      </c>
      <c r="Q1300" s="5">
        <f t="shared" si="145"/>
        <v>709</v>
      </c>
      <c r="R1300" s="5">
        <f t="shared" si="146"/>
        <v>786</v>
      </c>
      <c r="S1300" s="6">
        <f t="shared" si="147"/>
        <v>0.52575250836120402</v>
      </c>
    </row>
    <row r="1301" spans="1:19" ht="15" customHeight="1" x14ac:dyDescent="0.2">
      <c r="A1301" s="227" t="s">
        <v>452</v>
      </c>
      <c r="B1301" s="37" t="s">
        <v>83</v>
      </c>
      <c r="C1301" s="47" t="s">
        <v>84</v>
      </c>
      <c r="D1301" s="34"/>
      <c r="E1301" s="34"/>
      <c r="F1301" s="34"/>
      <c r="G1301" s="34"/>
      <c r="H1301" s="42" t="str">
        <f t="shared" si="148"/>
        <v/>
      </c>
      <c r="I1301" s="33">
        <v>2</v>
      </c>
      <c r="J1301" s="34">
        <v>2</v>
      </c>
      <c r="K1301" s="34">
        <v>1</v>
      </c>
      <c r="L1301" s="3">
        <f t="shared" si="143"/>
        <v>0.5</v>
      </c>
      <c r="M1301" s="34">
        <v>0</v>
      </c>
      <c r="N1301" s="34">
        <v>0</v>
      </c>
      <c r="O1301" s="51">
        <f t="shared" si="142"/>
        <v>0</v>
      </c>
      <c r="P1301" s="4">
        <f t="shared" si="144"/>
        <v>2</v>
      </c>
      <c r="Q1301" s="5">
        <f t="shared" si="145"/>
        <v>2</v>
      </c>
      <c r="R1301" s="5" t="str">
        <f t="shared" si="146"/>
        <v/>
      </c>
      <c r="S1301" s="6" t="str">
        <f t="shared" si="147"/>
        <v/>
      </c>
    </row>
    <row r="1302" spans="1:19" ht="15" customHeight="1" x14ac:dyDescent="0.2">
      <c r="A1302" s="227" t="s">
        <v>452</v>
      </c>
      <c r="B1302" s="37" t="s">
        <v>93</v>
      </c>
      <c r="C1302" s="47" t="s">
        <v>94</v>
      </c>
      <c r="D1302" s="34"/>
      <c r="E1302" s="34"/>
      <c r="F1302" s="34"/>
      <c r="G1302" s="34"/>
      <c r="H1302" s="42" t="str">
        <f t="shared" si="148"/>
        <v/>
      </c>
      <c r="I1302" s="33">
        <v>18499</v>
      </c>
      <c r="J1302" s="34">
        <v>15811</v>
      </c>
      <c r="K1302" s="34">
        <v>2554</v>
      </c>
      <c r="L1302" s="3">
        <f t="shared" si="143"/>
        <v>0.1615331098602239</v>
      </c>
      <c r="M1302" s="34">
        <v>75</v>
      </c>
      <c r="N1302" s="34">
        <v>2613</v>
      </c>
      <c r="O1302" s="51">
        <f t="shared" si="142"/>
        <v>0.14125087842586087</v>
      </c>
      <c r="P1302" s="4">
        <f t="shared" si="144"/>
        <v>18499</v>
      </c>
      <c r="Q1302" s="5">
        <f t="shared" si="145"/>
        <v>15886</v>
      </c>
      <c r="R1302" s="5">
        <f t="shared" si="146"/>
        <v>2613</v>
      </c>
      <c r="S1302" s="6">
        <f t="shared" si="147"/>
        <v>0.14125087842586087</v>
      </c>
    </row>
    <row r="1303" spans="1:19" ht="15" customHeight="1" x14ac:dyDescent="0.2">
      <c r="A1303" s="227" t="s">
        <v>452</v>
      </c>
      <c r="B1303" s="37" t="s">
        <v>99</v>
      </c>
      <c r="C1303" s="47" t="s">
        <v>100</v>
      </c>
      <c r="D1303" s="34"/>
      <c r="E1303" s="34"/>
      <c r="F1303" s="34"/>
      <c r="G1303" s="34"/>
      <c r="H1303" s="42" t="str">
        <f t="shared" si="148"/>
        <v/>
      </c>
      <c r="I1303" s="33">
        <v>4625</v>
      </c>
      <c r="J1303" s="34">
        <v>4601</v>
      </c>
      <c r="K1303" s="34">
        <v>472</v>
      </c>
      <c r="L1303" s="3">
        <f t="shared" si="143"/>
        <v>0.10258639426211694</v>
      </c>
      <c r="M1303" s="34">
        <v>20</v>
      </c>
      <c r="N1303" s="34">
        <v>4</v>
      </c>
      <c r="O1303" s="51">
        <f t="shared" si="142"/>
        <v>8.6486486486486486E-4</v>
      </c>
      <c r="P1303" s="4">
        <f t="shared" si="144"/>
        <v>4625</v>
      </c>
      <c r="Q1303" s="5">
        <f t="shared" si="145"/>
        <v>4621</v>
      </c>
      <c r="R1303" s="5">
        <f t="shared" si="146"/>
        <v>4</v>
      </c>
      <c r="S1303" s="6">
        <f t="shared" si="147"/>
        <v>8.6486486486486486E-4</v>
      </c>
    </row>
    <row r="1304" spans="1:19" ht="15" customHeight="1" x14ac:dyDescent="0.2">
      <c r="A1304" s="227" t="s">
        <v>452</v>
      </c>
      <c r="B1304" s="37" t="s">
        <v>517</v>
      </c>
      <c r="C1304" s="47" t="s">
        <v>101</v>
      </c>
      <c r="D1304" s="34"/>
      <c r="E1304" s="34"/>
      <c r="F1304" s="34"/>
      <c r="G1304" s="34"/>
      <c r="H1304" s="42" t="str">
        <f t="shared" si="148"/>
        <v/>
      </c>
      <c r="I1304" s="33">
        <v>1862</v>
      </c>
      <c r="J1304" s="34">
        <v>1207</v>
      </c>
      <c r="K1304" s="34">
        <v>161</v>
      </c>
      <c r="L1304" s="3">
        <f t="shared" si="143"/>
        <v>0.13338856669428334</v>
      </c>
      <c r="M1304" s="34">
        <v>63</v>
      </c>
      <c r="N1304" s="34">
        <v>592</v>
      </c>
      <c r="O1304" s="51">
        <f t="shared" si="142"/>
        <v>0.31793770139634803</v>
      </c>
      <c r="P1304" s="4">
        <f t="shared" si="144"/>
        <v>1862</v>
      </c>
      <c r="Q1304" s="5">
        <f t="shared" si="145"/>
        <v>1270</v>
      </c>
      <c r="R1304" s="5">
        <f t="shared" si="146"/>
        <v>592</v>
      </c>
      <c r="S1304" s="6">
        <f t="shared" si="147"/>
        <v>0.31793770139634803</v>
      </c>
    </row>
    <row r="1305" spans="1:19" ht="15" customHeight="1" x14ac:dyDescent="0.2">
      <c r="A1305" s="227" t="s">
        <v>452</v>
      </c>
      <c r="B1305" s="37" t="s">
        <v>106</v>
      </c>
      <c r="C1305" s="47" t="s">
        <v>107</v>
      </c>
      <c r="D1305" s="34"/>
      <c r="E1305" s="34"/>
      <c r="F1305" s="34"/>
      <c r="G1305" s="34"/>
      <c r="H1305" s="42" t="str">
        <f t="shared" si="148"/>
        <v/>
      </c>
      <c r="I1305" s="33">
        <v>25</v>
      </c>
      <c r="J1305" s="34">
        <v>21</v>
      </c>
      <c r="K1305" s="34">
        <v>2</v>
      </c>
      <c r="L1305" s="3">
        <f t="shared" si="143"/>
        <v>9.5238095238095233E-2</v>
      </c>
      <c r="M1305" s="34">
        <v>1</v>
      </c>
      <c r="N1305" s="34">
        <v>3</v>
      </c>
      <c r="O1305" s="51">
        <f t="shared" si="142"/>
        <v>0.12</v>
      </c>
      <c r="P1305" s="4">
        <f t="shared" si="144"/>
        <v>25</v>
      </c>
      <c r="Q1305" s="5">
        <f t="shared" si="145"/>
        <v>22</v>
      </c>
      <c r="R1305" s="5">
        <f t="shared" si="146"/>
        <v>3</v>
      </c>
      <c r="S1305" s="6">
        <f t="shared" si="147"/>
        <v>0.12</v>
      </c>
    </row>
    <row r="1306" spans="1:19" ht="15" customHeight="1" x14ac:dyDescent="0.2">
      <c r="A1306" s="227" t="s">
        <v>452</v>
      </c>
      <c r="B1306" s="37" t="s">
        <v>108</v>
      </c>
      <c r="C1306" s="47" t="s">
        <v>292</v>
      </c>
      <c r="D1306" s="34"/>
      <c r="E1306" s="34"/>
      <c r="F1306" s="34"/>
      <c r="G1306" s="34"/>
      <c r="H1306" s="42" t="str">
        <f t="shared" si="148"/>
        <v/>
      </c>
      <c r="I1306" s="33">
        <v>1</v>
      </c>
      <c r="J1306" s="34">
        <v>0</v>
      </c>
      <c r="K1306" s="34">
        <v>0</v>
      </c>
      <c r="L1306" s="3" t="str">
        <f t="shared" si="143"/>
        <v/>
      </c>
      <c r="M1306" s="34">
        <v>1</v>
      </c>
      <c r="N1306" s="34">
        <v>0</v>
      </c>
      <c r="O1306" s="51">
        <f t="shared" si="142"/>
        <v>0</v>
      </c>
      <c r="P1306" s="4">
        <f t="shared" si="144"/>
        <v>1</v>
      </c>
      <c r="Q1306" s="5">
        <f t="shared" si="145"/>
        <v>1</v>
      </c>
      <c r="R1306" s="5" t="str">
        <f t="shared" si="146"/>
        <v/>
      </c>
      <c r="S1306" s="6" t="str">
        <f t="shared" si="147"/>
        <v/>
      </c>
    </row>
    <row r="1307" spans="1:19" ht="15" customHeight="1" x14ac:dyDescent="0.2">
      <c r="A1307" s="227" t="s">
        <v>452</v>
      </c>
      <c r="B1307" s="37" t="s">
        <v>111</v>
      </c>
      <c r="C1307" s="47" t="s">
        <v>112</v>
      </c>
      <c r="D1307" s="34"/>
      <c r="E1307" s="34"/>
      <c r="F1307" s="34"/>
      <c r="G1307" s="34"/>
      <c r="H1307" s="42" t="str">
        <f t="shared" si="148"/>
        <v/>
      </c>
      <c r="I1307" s="33">
        <v>253</v>
      </c>
      <c r="J1307" s="34">
        <v>239</v>
      </c>
      <c r="K1307" s="34">
        <v>32</v>
      </c>
      <c r="L1307" s="3">
        <f t="shared" si="143"/>
        <v>0.13389121338912133</v>
      </c>
      <c r="M1307" s="34">
        <v>0</v>
      </c>
      <c r="N1307" s="34">
        <v>14</v>
      </c>
      <c r="O1307" s="51">
        <f t="shared" si="142"/>
        <v>5.533596837944664E-2</v>
      </c>
      <c r="P1307" s="4">
        <f t="shared" si="144"/>
        <v>253</v>
      </c>
      <c r="Q1307" s="5">
        <f t="shared" si="145"/>
        <v>239</v>
      </c>
      <c r="R1307" s="5">
        <f t="shared" si="146"/>
        <v>14</v>
      </c>
      <c r="S1307" s="6">
        <f t="shared" si="147"/>
        <v>5.533596837944664E-2</v>
      </c>
    </row>
    <row r="1308" spans="1:19" ht="15" customHeight="1" x14ac:dyDescent="0.2">
      <c r="A1308" s="227" t="s">
        <v>452</v>
      </c>
      <c r="B1308" s="37" t="s">
        <v>113</v>
      </c>
      <c r="C1308" s="47" t="s">
        <v>114</v>
      </c>
      <c r="D1308" s="34"/>
      <c r="E1308" s="34"/>
      <c r="F1308" s="34"/>
      <c r="G1308" s="34"/>
      <c r="H1308" s="42" t="str">
        <f t="shared" si="148"/>
        <v/>
      </c>
      <c r="I1308" s="33">
        <v>293</v>
      </c>
      <c r="J1308" s="34">
        <v>219</v>
      </c>
      <c r="K1308" s="34">
        <v>48</v>
      </c>
      <c r="L1308" s="3">
        <f t="shared" si="143"/>
        <v>0.21917808219178081</v>
      </c>
      <c r="M1308" s="34">
        <v>24</v>
      </c>
      <c r="N1308" s="34">
        <v>50</v>
      </c>
      <c r="O1308" s="51">
        <f t="shared" si="142"/>
        <v>0.17064846416382254</v>
      </c>
      <c r="P1308" s="4">
        <f t="shared" si="144"/>
        <v>293</v>
      </c>
      <c r="Q1308" s="5">
        <f t="shared" si="145"/>
        <v>243</v>
      </c>
      <c r="R1308" s="5">
        <f t="shared" si="146"/>
        <v>50</v>
      </c>
      <c r="S1308" s="6">
        <f t="shared" si="147"/>
        <v>0.17064846416382254</v>
      </c>
    </row>
    <row r="1309" spans="1:19" ht="15" customHeight="1" x14ac:dyDescent="0.2">
      <c r="A1309" s="227" t="s">
        <v>452</v>
      </c>
      <c r="B1309" s="37" t="s">
        <v>118</v>
      </c>
      <c r="C1309" s="47" t="s">
        <v>119</v>
      </c>
      <c r="D1309" s="34"/>
      <c r="E1309" s="34"/>
      <c r="F1309" s="34"/>
      <c r="G1309" s="34"/>
      <c r="H1309" s="42" t="str">
        <f t="shared" si="148"/>
        <v/>
      </c>
      <c r="I1309" s="33">
        <v>1090</v>
      </c>
      <c r="J1309" s="34">
        <v>855</v>
      </c>
      <c r="K1309" s="34">
        <v>80</v>
      </c>
      <c r="L1309" s="3">
        <f t="shared" si="143"/>
        <v>9.3567251461988299E-2</v>
      </c>
      <c r="M1309" s="34">
        <v>27</v>
      </c>
      <c r="N1309" s="34">
        <v>208</v>
      </c>
      <c r="O1309" s="51">
        <f t="shared" si="142"/>
        <v>0.19082568807339451</v>
      </c>
      <c r="P1309" s="4">
        <f t="shared" si="144"/>
        <v>1090</v>
      </c>
      <c r="Q1309" s="5">
        <f t="shared" si="145"/>
        <v>882</v>
      </c>
      <c r="R1309" s="5">
        <f t="shared" si="146"/>
        <v>208</v>
      </c>
      <c r="S1309" s="6">
        <f t="shared" si="147"/>
        <v>0.19082568807339451</v>
      </c>
    </row>
    <row r="1310" spans="1:19" ht="15" customHeight="1" x14ac:dyDescent="0.2">
      <c r="A1310" s="227" t="s">
        <v>452</v>
      </c>
      <c r="B1310" s="37" t="s">
        <v>121</v>
      </c>
      <c r="C1310" s="47" t="s">
        <v>122</v>
      </c>
      <c r="D1310" s="34"/>
      <c r="E1310" s="34"/>
      <c r="F1310" s="34"/>
      <c r="G1310" s="34"/>
      <c r="H1310" s="42" t="str">
        <f t="shared" si="148"/>
        <v/>
      </c>
      <c r="I1310" s="33">
        <v>2205</v>
      </c>
      <c r="J1310" s="34">
        <v>32</v>
      </c>
      <c r="K1310" s="34">
        <v>32</v>
      </c>
      <c r="L1310" s="3">
        <f t="shared" si="143"/>
        <v>1</v>
      </c>
      <c r="M1310" s="34">
        <v>1769</v>
      </c>
      <c r="N1310" s="34">
        <v>468</v>
      </c>
      <c r="O1310" s="51">
        <f t="shared" si="142"/>
        <v>0.21224489795918366</v>
      </c>
      <c r="P1310" s="4">
        <f t="shared" si="144"/>
        <v>2205</v>
      </c>
      <c r="Q1310" s="5">
        <f t="shared" si="145"/>
        <v>1801</v>
      </c>
      <c r="R1310" s="5">
        <f t="shared" si="146"/>
        <v>468</v>
      </c>
      <c r="S1310" s="6">
        <f t="shared" si="147"/>
        <v>0.21224489795918366</v>
      </c>
    </row>
    <row r="1311" spans="1:19" ht="15" customHeight="1" x14ac:dyDescent="0.2">
      <c r="A1311" s="227" t="s">
        <v>452</v>
      </c>
      <c r="B1311" s="37" t="s">
        <v>124</v>
      </c>
      <c r="C1311" s="47" t="s">
        <v>125</v>
      </c>
      <c r="D1311" s="34"/>
      <c r="E1311" s="34"/>
      <c r="F1311" s="34"/>
      <c r="G1311" s="34"/>
      <c r="H1311" s="42" t="str">
        <f t="shared" si="148"/>
        <v/>
      </c>
      <c r="I1311" s="33">
        <v>544</v>
      </c>
      <c r="J1311" s="34">
        <v>404</v>
      </c>
      <c r="K1311" s="34">
        <v>239</v>
      </c>
      <c r="L1311" s="3">
        <f t="shared" si="143"/>
        <v>0.59158415841584155</v>
      </c>
      <c r="M1311" s="34">
        <v>55</v>
      </c>
      <c r="N1311" s="34">
        <v>85</v>
      </c>
      <c r="O1311" s="51">
        <f t="shared" ref="O1311:O1374" si="149">IF(I1311&lt;&gt;0,N1311/I1311,"")</f>
        <v>0.15625</v>
      </c>
      <c r="P1311" s="4">
        <f t="shared" si="144"/>
        <v>544</v>
      </c>
      <c r="Q1311" s="5">
        <f t="shared" si="145"/>
        <v>459</v>
      </c>
      <c r="R1311" s="5">
        <f t="shared" si="146"/>
        <v>85</v>
      </c>
      <c r="S1311" s="6">
        <f t="shared" si="147"/>
        <v>0.15625</v>
      </c>
    </row>
    <row r="1312" spans="1:19" ht="15" customHeight="1" x14ac:dyDescent="0.2">
      <c r="A1312" s="227" t="s">
        <v>452</v>
      </c>
      <c r="B1312" s="37" t="s">
        <v>453</v>
      </c>
      <c r="C1312" s="47" t="s">
        <v>454</v>
      </c>
      <c r="D1312" s="34"/>
      <c r="E1312" s="34"/>
      <c r="F1312" s="34"/>
      <c r="G1312" s="34"/>
      <c r="H1312" s="42" t="str">
        <f t="shared" si="148"/>
        <v/>
      </c>
      <c r="I1312" s="33">
        <v>137</v>
      </c>
      <c r="J1312" s="34">
        <v>121</v>
      </c>
      <c r="K1312" s="34">
        <v>17</v>
      </c>
      <c r="L1312" s="3">
        <f t="shared" si="143"/>
        <v>0.14049586776859505</v>
      </c>
      <c r="M1312" s="34">
        <v>5</v>
      </c>
      <c r="N1312" s="34">
        <v>11</v>
      </c>
      <c r="O1312" s="51">
        <f t="shared" si="149"/>
        <v>8.0291970802919707E-2</v>
      </c>
      <c r="P1312" s="4">
        <f t="shared" si="144"/>
        <v>137</v>
      </c>
      <c r="Q1312" s="5">
        <f t="shared" si="145"/>
        <v>126</v>
      </c>
      <c r="R1312" s="5">
        <f t="shared" si="146"/>
        <v>11</v>
      </c>
      <c r="S1312" s="6">
        <f t="shared" si="147"/>
        <v>8.0291970802919707E-2</v>
      </c>
    </row>
    <row r="1313" spans="1:19" ht="15" customHeight="1" x14ac:dyDescent="0.2">
      <c r="A1313" s="227" t="s">
        <v>452</v>
      </c>
      <c r="B1313" s="37" t="s">
        <v>137</v>
      </c>
      <c r="C1313" s="47" t="s">
        <v>138</v>
      </c>
      <c r="D1313" s="34"/>
      <c r="E1313" s="34"/>
      <c r="F1313" s="34"/>
      <c r="G1313" s="34"/>
      <c r="H1313" s="42" t="str">
        <f t="shared" si="148"/>
        <v/>
      </c>
      <c r="I1313" s="33">
        <v>258</v>
      </c>
      <c r="J1313" s="34">
        <v>245</v>
      </c>
      <c r="K1313" s="34">
        <v>53</v>
      </c>
      <c r="L1313" s="3">
        <f t="shared" si="143"/>
        <v>0.21632653061224491</v>
      </c>
      <c r="M1313" s="34">
        <v>0</v>
      </c>
      <c r="N1313" s="34">
        <v>13</v>
      </c>
      <c r="O1313" s="51">
        <f t="shared" si="149"/>
        <v>5.0387596899224806E-2</v>
      </c>
      <c r="P1313" s="4">
        <f t="shared" si="144"/>
        <v>258</v>
      </c>
      <c r="Q1313" s="5">
        <f t="shared" si="145"/>
        <v>245</v>
      </c>
      <c r="R1313" s="5">
        <f t="shared" si="146"/>
        <v>13</v>
      </c>
      <c r="S1313" s="6">
        <f t="shared" si="147"/>
        <v>5.0387596899224806E-2</v>
      </c>
    </row>
    <row r="1314" spans="1:19" ht="15" customHeight="1" x14ac:dyDescent="0.2">
      <c r="A1314" s="227" t="s">
        <v>452</v>
      </c>
      <c r="B1314" s="37" t="s">
        <v>142</v>
      </c>
      <c r="C1314" s="47" t="s">
        <v>144</v>
      </c>
      <c r="D1314" s="34"/>
      <c r="E1314" s="34"/>
      <c r="F1314" s="34"/>
      <c r="G1314" s="34"/>
      <c r="H1314" s="42" t="str">
        <f t="shared" si="148"/>
        <v/>
      </c>
      <c r="I1314" s="33">
        <v>4</v>
      </c>
      <c r="J1314" s="34">
        <v>1</v>
      </c>
      <c r="K1314" s="34">
        <v>1</v>
      </c>
      <c r="L1314" s="3">
        <f t="shared" si="143"/>
        <v>1</v>
      </c>
      <c r="M1314" s="34">
        <v>3</v>
      </c>
      <c r="N1314" s="34">
        <v>0</v>
      </c>
      <c r="O1314" s="51">
        <f t="shared" si="149"/>
        <v>0</v>
      </c>
      <c r="P1314" s="4">
        <f t="shared" si="144"/>
        <v>4</v>
      </c>
      <c r="Q1314" s="5">
        <f t="shared" si="145"/>
        <v>4</v>
      </c>
      <c r="R1314" s="5" t="str">
        <f t="shared" si="146"/>
        <v/>
      </c>
      <c r="S1314" s="6" t="str">
        <f t="shared" si="147"/>
        <v/>
      </c>
    </row>
    <row r="1315" spans="1:19" ht="15" customHeight="1" x14ac:dyDescent="0.2">
      <c r="A1315" s="227" t="s">
        <v>452</v>
      </c>
      <c r="B1315" s="37" t="s">
        <v>149</v>
      </c>
      <c r="C1315" s="47" t="s">
        <v>150</v>
      </c>
      <c r="D1315" s="34"/>
      <c r="E1315" s="34"/>
      <c r="F1315" s="34"/>
      <c r="G1315" s="34"/>
      <c r="H1315" s="42" t="str">
        <f t="shared" si="148"/>
        <v/>
      </c>
      <c r="I1315" s="33">
        <v>631</v>
      </c>
      <c r="J1315" s="34">
        <v>310</v>
      </c>
      <c r="K1315" s="34">
        <v>39</v>
      </c>
      <c r="L1315" s="3">
        <f t="shared" si="143"/>
        <v>0.12580645161290321</v>
      </c>
      <c r="M1315" s="34">
        <v>8</v>
      </c>
      <c r="N1315" s="34">
        <v>313</v>
      </c>
      <c r="O1315" s="51">
        <f t="shared" si="149"/>
        <v>0.49603803486529319</v>
      </c>
      <c r="P1315" s="4">
        <f t="shared" si="144"/>
        <v>631</v>
      </c>
      <c r="Q1315" s="5">
        <f t="shared" si="145"/>
        <v>318</v>
      </c>
      <c r="R1315" s="5">
        <f t="shared" si="146"/>
        <v>313</v>
      </c>
      <c r="S1315" s="6">
        <f t="shared" si="147"/>
        <v>0.49603803486529319</v>
      </c>
    </row>
    <row r="1316" spans="1:19" ht="15" customHeight="1" x14ac:dyDescent="0.2">
      <c r="A1316" s="227" t="s">
        <v>452</v>
      </c>
      <c r="B1316" s="37" t="s">
        <v>155</v>
      </c>
      <c r="C1316" s="47" t="s">
        <v>156</v>
      </c>
      <c r="D1316" s="34"/>
      <c r="E1316" s="34"/>
      <c r="F1316" s="34"/>
      <c r="G1316" s="34"/>
      <c r="H1316" s="42" t="str">
        <f t="shared" si="148"/>
        <v/>
      </c>
      <c r="I1316" s="33">
        <v>2013</v>
      </c>
      <c r="J1316" s="34">
        <v>1156</v>
      </c>
      <c r="K1316" s="34">
        <v>302</v>
      </c>
      <c r="L1316" s="3">
        <f t="shared" si="143"/>
        <v>0.26124567474048443</v>
      </c>
      <c r="M1316" s="34">
        <v>17</v>
      </c>
      <c r="N1316" s="34">
        <v>840</v>
      </c>
      <c r="O1316" s="51">
        <f t="shared" si="149"/>
        <v>0.41728763040238448</v>
      </c>
      <c r="P1316" s="4">
        <f t="shared" si="144"/>
        <v>2013</v>
      </c>
      <c r="Q1316" s="5">
        <f t="shared" si="145"/>
        <v>1173</v>
      </c>
      <c r="R1316" s="5">
        <f t="shared" si="146"/>
        <v>840</v>
      </c>
      <c r="S1316" s="6">
        <f t="shared" si="147"/>
        <v>0.41728763040238448</v>
      </c>
    </row>
    <row r="1317" spans="1:19" ht="26.25" customHeight="1" x14ac:dyDescent="0.2">
      <c r="A1317" s="227" t="s">
        <v>452</v>
      </c>
      <c r="B1317" s="37" t="s">
        <v>531</v>
      </c>
      <c r="C1317" s="47" t="s">
        <v>157</v>
      </c>
      <c r="D1317" s="34"/>
      <c r="E1317" s="34"/>
      <c r="F1317" s="34"/>
      <c r="G1317" s="34"/>
      <c r="H1317" s="42" t="str">
        <f t="shared" si="148"/>
        <v/>
      </c>
      <c r="I1317" s="33">
        <v>317</v>
      </c>
      <c r="J1317" s="34">
        <v>247</v>
      </c>
      <c r="K1317" s="34">
        <v>20</v>
      </c>
      <c r="L1317" s="3">
        <f t="shared" si="143"/>
        <v>8.0971659919028341E-2</v>
      </c>
      <c r="M1317" s="34">
        <v>44</v>
      </c>
      <c r="N1317" s="34">
        <v>26</v>
      </c>
      <c r="O1317" s="51">
        <f t="shared" si="149"/>
        <v>8.2018927444794956E-2</v>
      </c>
      <c r="P1317" s="4">
        <f t="shared" si="144"/>
        <v>317</v>
      </c>
      <c r="Q1317" s="5">
        <f t="shared" si="145"/>
        <v>291</v>
      </c>
      <c r="R1317" s="5">
        <f t="shared" si="146"/>
        <v>26</v>
      </c>
      <c r="S1317" s="6">
        <f t="shared" si="147"/>
        <v>8.2018927444794956E-2</v>
      </c>
    </row>
    <row r="1318" spans="1:19" ht="15" customHeight="1" x14ac:dyDescent="0.2">
      <c r="A1318" s="227" t="s">
        <v>452</v>
      </c>
      <c r="B1318" s="37" t="s">
        <v>162</v>
      </c>
      <c r="C1318" s="47" t="s">
        <v>163</v>
      </c>
      <c r="D1318" s="34"/>
      <c r="E1318" s="34"/>
      <c r="F1318" s="34"/>
      <c r="G1318" s="34"/>
      <c r="H1318" s="42" t="str">
        <f t="shared" si="148"/>
        <v/>
      </c>
      <c r="I1318" s="33">
        <v>6380</v>
      </c>
      <c r="J1318" s="34">
        <v>5918</v>
      </c>
      <c r="K1318" s="34">
        <v>1703</v>
      </c>
      <c r="L1318" s="3">
        <f t="shared" si="143"/>
        <v>0.2877661372085164</v>
      </c>
      <c r="M1318" s="34">
        <v>14</v>
      </c>
      <c r="N1318" s="34">
        <v>448</v>
      </c>
      <c r="O1318" s="51">
        <f t="shared" si="149"/>
        <v>7.0219435736677119E-2</v>
      </c>
      <c r="P1318" s="4">
        <f t="shared" si="144"/>
        <v>6380</v>
      </c>
      <c r="Q1318" s="5">
        <f t="shared" si="145"/>
        <v>5932</v>
      </c>
      <c r="R1318" s="5">
        <f t="shared" si="146"/>
        <v>448</v>
      </c>
      <c r="S1318" s="6">
        <f t="shared" si="147"/>
        <v>7.0219435736677119E-2</v>
      </c>
    </row>
    <row r="1319" spans="1:19" ht="15" customHeight="1" x14ac:dyDescent="0.2">
      <c r="A1319" s="227" t="s">
        <v>452</v>
      </c>
      <c r="B1319" s="37" t="s">
        <v>168</v>
      </c>
      <c r="C1319" s="47" t="s">
        <v>169</v>
      </c>
      <c r="D1319" s="34"/>
      <c r="E1319" s="34"/>
      <c r="F1319" s="34"/>
      <c r="G1319" s="34"/>
      <c r="H1319" s="42" t="str">
        <f t="shared" si="148"/>
        <v/>
      </c>
      <c r="I1319" s="33">
        <v>30</v>
      </c>
      <c r="J1319" s="34">
        <v>21</v>
      </c>
      <c r="K1319" s="34">
        <v>4</v>
      </c>
      <c r="L1319" s="3">
        <f t="shared" si="143"/>
        <v>0.19047619047619047</v>
      </c>
      <c r="M1319" s="34">
        <v>2</v>
      </c>
      <c r="N1319" s="34">
        <v>7</v>
      </c>
      <c r="O1319" s="51">
        <f t="shared" si="149"/>
        <v>0.23333333333333334</v>
      </c>
      <c r="P1319" s="4">
        <f t="shared" si="144"/>
        <v>30</v>
      </c>
      <c r="Q1319" s="5">
        <f t="shared" si="145"/>
        <v>23</v>
      </c>
      <c r="R1319" s="5">
        <f t="shared" si="146"/>
        <v>7</v>
      </c>
      <c r="S1319" s="6">
        <f t="shared" si="147"/>
        <v>0.23333333333333334</v>
      </c>
    </row>
    <row r="1320" spans="1:19" ht="26.25" customHeight="1" x14ac:dyDescent="0.2">
      <c r="A1320" s="227" t="s">
        <v>452</v>
      </c>
      <c r="B1320" s="37" t="s">
        <v>170</v>
      </c>
      <c r="C1320" s="47" t="s">
        <v>172</v>
      </c>
      <c r="D1320" s="34"/>
      <c r="E1320" s="34"/>
      <c r="F1320" s="34"/>
      <c r="G1320" s="34"/>
      <c r="H1320" s="42" t="str">
        <f t="shared" si="148"/>
        <v/>
      </c>
      <c r="I1320" s="33">
        <v>21420</v>
      </c>
      <c r="J1320" s="34">
        <v>17504</v>
      </c>
      <c r="K1320" s="34">
        <v>12675</v>
      </c>
      <c r="L1320" s="3">
        <f t="shared" si="143"/>
        <v>0.72412020109689212</v>
      </c>
      <c r="M1320" s="34">
        <v>91</v>
      </c>
      <c r="N1320" s="34">
        <v>3825</v>
      </c>
      <c r="O1320" s="51">
        <f t="shared" si="149"/>
        <v>0.17857142857142858</v>
      </c>
      <c r="P1320" s="4">
        <f t="shared" si="144"/>
        <v>21420</v>
      </c>
      <c r="Q1320" s="5">
        <f t="shared" si="145"/>
        <v>17595</v>
      </c>
      <c r="R1320" s="5">
        <f t="shared" si="146"/>
        <v>3825</v>
      </c>
      <c r="S1320" s="6">
        <f t="shared" si="147"/>
        <v>0.17857142857142858</v>
      </c>
    </row>
    <row r="1321" spans="1:19" ht="26.25" customHeight="1" x14ac:dyDescent="0.2">
      <c r="A1321" s="227" t="s">
        <v>452</v>
      </c>
      <c r="B1321" s="37" t="s">
        <v>170</v>
      </c>
      <c r="C1321" s="47" t="s">
        <v>253</v>
      </c>
      <c r="D1321" s="34"/>
      <c r="E1321" s="34"/>
      <c r="F1321" s="34"/>
      <c r="G1321" s="34"/>
      <c r="H1321" s="42" t="str">
        <f t="shared" si="148"/>
        <v/>
      </c>
      <c r="I1321" s="33">
        <v>31</v>
      </c>
      <c r="J1321" s="34">
        <v>22</v>
      </c>
      <c r="K1321" s="34">
        <v>22</v>
      </c>
      <c r="L1321" s="3">
        <f t="shared" si="143"/>
        <v>1</v>
      </c>
      <c r="M1321" s="34">
        <v>0</v>
      </c>
      <c r="N1321" s="34">
        <v>9</v>
      </c>
      <c r="O1321" s="51">
        <f t="shared" si="149"/>
        <v>0.29032258064516131</v>
      </c>
      <c r="P1321" s="4">
        <f t="shared" si="144"/>
        <v>31</v>
      </c>
      <c r="Q1321" s="5">
        <f t="shared" si="145"/>
        <v>22</v>
      </c>
      <c r="R1321" s="5">
        <f t="shared" si="146"/>
        <v>9</v>
      </c>
      <c r="S1321" s="6">
        <f t="shared" si="147"/>
        <v>0.29032258064516131</v>
      </c>
    </row>
    <row r="1322" spans="1:19" ht="15" customHeight="1" x14ac:dyDescent="0.2">
      <c r="A1322" s="227" t="s">
        <v>452</v>
      </c>
      <c r="B1322" s="37" t="s">
        <v>176</v>
      </c>
      <c r="C1322" s="47" t="s">
        <v>177</v>
      </c>
      <c r="D1322" s="34"/>
      <c r="E1322" s="34"/>
      <c r="F1322" s="34"/>
      <c r="G1322" s="34"/>
      <c r="H1322" s="42" t="str">
        <f t="shared" si="148"/>
        <v/>
      </c>
      <c r="I1322" s="33">
        <v>1330</v>
      </c>
      <c r="J1322" s="34">
        <v>1234</v>
      </c>
      <c r="K1322" s="34">
        <v>1185</v>
      </c>
      <c r="L1322" s="3">
        <f t="shared" si="143"/>
        <v>0.96029173419773095</v>
      </c>
      <c r="M1322" s="34">
        <v>19</v>
      </c>
      <c r="N1322" s="34">
        <v>77</v>
      </c>
      <c r="O1322" s="51">
        <f t="shared" si="149"/>
        <v>5.7894736842105263E-2</v>
      </c>
      <c r="P1322" s="4">
        <f t="shared" si="144"/>
        <v>1330</v>
      </c>
      <c r="Q1322" s="5">
        <f t="shared" si="145"/>
        <v>1253</v>
      </c>
      <c r="R1322" s="5">
        <f t="shared" si="146"/>
        <v>77</v>
      </c>
      <c r="S1322" s="6">
        <f t="shared" si="147"/>
        <v>5.7894736842105263E-2</v>
      </c>
    </row>
    <row r="1323" spans="1:19" ht="15" customHeight="1" x14ac:dyDescent="0.2">
      <c r="A1323" s="227" t="s">
        <v>452</v>
      </c>
      <c r="B1323" s="37" t="s">
        <v>180</v>
      </c>
      <c r="C1323" s="47" t="s">
        <v>537</v>
      </c>
      <c r="D1323" s="34"/>
      <c r="E1323" s="34"/>
      <c r="F1323" s="34"/>
      <c r="G1323" s="34"/>
      <c r="H1323" s="42" t="str">
        <f t="shared" si="148"/>
        <v/>
      </c>
      <c r="I1323" s="33">
        <v>15</v>
      </c>
      <c r="J1323" s="34">
        <v>13</v>
      </c>
      <c r="K1323" s="34">
        <v>3</v>
      </c>
      <c r="L1323" s="3">
        <f t="shared" si="143"/>
        <v>0.23076923076923078</v>
      </c>
      <c r="M1323" s="34">
        <v>1</v>
      </c>
      <c r="N1323" s="34">
        <v>1</v>
      </c>
      <c r="O1323" s="51">
        <f t="shared" si="149"/>
        <v>6.6666666666666666E-2</v>
      </c>
      <c r="P1323" s="4">
        <f t="shared" si="144"/>
        <v>15</v>
      </c>
      <c r="Q1323" s="5">
        <f t="shared" si="145"/>
        <v>14</v>
      </c>
      <c r="R1323" s="5">
        <f t="shared" si="146"/>
        <v>1</v>
      </c>
      <c r="S1323" s="6">
        <f t="shared" si="147"/>
        <v>6.6666666666666666E-2</v>
      </c>
    </row>
    <row r="1324" spans="1:19" ht="15" customHeight="1" x14ac:dyDescent="0.2">
      <c r="A1324" s="227" t="s">
        <v>452</v>
      </c>
      <c r="B1324" s="37" t="s">
        <v>184</v>
      </c>
      <c r="C1324" s="47" t="s">
        <v>186</v>
      </c>
      <c r="D1324" s="34"/>
      <c r="E1324" s="34"/>
      <c r="F1324" s="34"/>
      <c r="G1324" s="34"/>
      <c r="H1324" s="42" t="str">
        <f t="shared" si="148"/>
        <v/>
      </c>
      <c r="I1324" s="33">
        <v>2975</v>
      </c>
      <c r="J1324" s="34">
        <v>2883</v>
      </c>
      <c r="K1324" s="34">
        <v>949</v>
      </c>
      <c r="L1324" s="3">
        <f t="shared" si="143"/>
        <v>0.32917100242802638</v>
      </c>
      <c r="M1324" s="34">
        <v>6</v>
      </c>
      <c r="N1324" s="34">
        <v>86</v>
      </c>
      <c r="O1324" s="51">
        <f t="shared" si="149"/>
        <v>2.8907563025210085E-2</v>
      </c>
      <c r="P1324" s="4">
        <f t="shared" si="144"/>
        <v>2975</v>
      </c>
      <c r="Q1324" s="5">
        <f t="shared" si="145"/>
        <v>2889</v>
      </c>
      <c r="R1324" s="5">
        <f t="shared" si="146"/>
        <v>86</v>
      </c>
      <c r="S1324" s="6">
        <f t="shared" si="147"/>
        <v>2.8907563025210085E-2</v>
      </c>
    </row>
    <row r="1325" spans="1:19" ht="15" customHeight="1" x14ac:dyDescent="0.2">
      <c r="A1325" s="227" t="s">
        <v>452</v>
      </c>
      <c r="B1325" s="37" t="s">
        <v>529</v>
      </c>
      <c r="C1325" s="47" t="s">
        <v>120</v>
      </c>
      <c r="D1325" s="34"/>
      <c r="E1325" s="34"/>
      <c r="F1325" s="34"/>
      <c r="G1325" s="34"/>
      <c r="H1325" s="42" t="str">
        <f t="shared" si="148"/>
        <v/>
      </c>
      <c r="I1325" s="33">
        <v>0</v>
      </c>
      <c r="J1325" s="34">
        <v>3</v>
      </c>
      <c r="K1325" s="34">
        <v>0</v>
      </c>
      <c r="L1325" s="3">
        <f t="shared" si="143"/>
        <v>0</v>
      </c>
      <c r="M1325" s="34">
        <v>3</v>
      </c>
      <c r="N1325" s="34">
        <v>0</v>
      </c>
      <c r="O1325" s="51" t="str">
        <f t="shared" si="149"/>
        <v/>
      </c>
      <c r="P1325" s="4" t="str">
        <f t="shared" si="144"/>
        <v/>
      </c>
      <c r="Q1325" s="5">
        <f t="shared" si="145"/>
        <v>6</v>
      </c>
      <c r="R1325" s="5" t="str">
        <f t="shared" si="146"/>
        <v/>
      </c>
      <c r="S1325" s="6" t="str">
        <f t="shared" si="147"/>
        <v/>
      </c>
    </row>
    <row r="1326" spans="1:19" ht="15" customHeight="1" x14ac:dyDescent="0.2">
      <c r="A1326" s="227" t="s">
        <v>452</v>
      </c>
      <c r="B1326" s="37" t="s">
        <v>362</v>
      </c>
      <c r="C1326" s="47" t="s">
        <v>363</v>
      </c>
      <c r="D1326" s="34"/>
      <c r="E1326" s="34"/>
      <c r="F1326" s="34"/>
      <c r="G1326" s="34"/>
      <c r="H1326" s="42" t="str">
        <f t="shared" si="148"/>
        <v/>
      </c>
      <c r="I1326" s="33">
        <v>9</v>
      </c>
      <c r="J1326" s="34">
        <v>3</v>
      </c>
      <c r="K1326" s="34">
        <v>2</v>
      </c>
      <c r="L1326" s="3"/>
      <c r="M1326" s="34">
        <v>6</v>
      </c>
      <c r="N1326" s="34">
        <v>0</v>
      </c>
      <c r="O1326" s="51">
        <f t="shared" si="149"/>
        <v>0</v>
      </c>
      <c r="P1326" s="4">
        <f t="shared" si="144"/>
        <v>9</v>
      </c>
      <c r="Q1326" s="5">
        <f t="shared" si="145"/>
        <v>9</v>
      </c>
      <c r="R1326" s="5" t="str">
        <f t="shared" si="146"/>
        <v/>
      </c>
      <c r="S1326" s="6" t="str">
        <f t="shared" si="147"/>
        <v/>
      </c>
    </row>
    <row r="1327" spans="1:19" ht="15" customHeight="1" x14ac:dyDescent="0.2">
      <c r="A1327" s="227" t="s">
        <v>452</v>
      </c>
      <c r="B1327" s="37" t="s">
        <v>187</v>
      </c>
      <c r="C1327" s="47" t="s">
        <v>188</v>
      </c>
      <c r="D1327" s="34"/>
      <c r="E1327" s="34"/>
      <c r="F1327" s="34"/>
      <c r="G1327" s="34"/>
      <c r="H1327" s="42" t="str">
        <f t="shared" si="148"/>
        <v/>
      </c>
      <c r="I1327" s="33">
        <v>2</v>
      </c>
      <c r="J1327" s="34">
        <v>15</v>
      </c>
      <c r="K1327" s="34">
        <v>0</v>
      </c>
      <c r="L1327" s="3">
        <f>IF(J1327&lt;&gt;0,K1327/J1327,"")</f>
        <v>0</v>
      </c>
      <c r="M1327" s="34">
        <v>15</v>
      </c>
      <c r="N1327" s="34">
        <v>2</v>
      </c>
      <c r="O1327" s="51">
        <f t="shared" si="149"/>
        <v>1</v>
      </c>
      <c r="P1327" s="4">
        <f t="shared" si="144"/>
        <v>2</v>
      </c>
      <c r="Q1327" s="5">
        <f t="shared" si="145"/>
        <v>30</v>
      </c>
      <c r="R1327" s="5">
        <f t="shared" si="146"/>
        <v>2</v>
      </c>
      <c r="S1327" s="6">
        <f t="shared" si="147"/>
        <v>1</v>
      </c>
    </row>
    <row r="1328" spans="1:19" ht="15" customHeight="1" x14ac:dyDescent="0.2">
      <c r="A1328" s="227" t="s">
        <v>452</v>
      </c>
      <c r="B1328" s="37" t="s">
        <v>189</v>
      </c>
      <c r="C1328" s="47" t="s">
        <v>190</v>
      </c>
      <c r="D1328" s="34"/>
      <c r="E1328" s="34"/>
      <c r="F1328" s="34"/>
      <c r="G1328" s="34"/>
      <c r="H1328" s="42" t="str">
        <f t="shared" si="148"/>
        <v/>
      </c>
      <c r="I1328" s="33">
        <v>933</v>
      </c>
      <c r="J1328" s="34">
        <v>801</v>
      </c>
      <c r="K1328" s="34">
        <v>141</v>
      </c>
      <c r="L1328" s="3"/>
      <c r="M1328" s="34">
        <v>22</v>
      </c>
      <c r="N1328" s="34">
        <v>110</v>
      </c>
      <c r="O1328" s="51">
        <f t="shared" si="149"/>
        <v>0.11789924973204716</v>
      </c>
      <c r="P1328" s="4">
        <f t="shared" si="144"/>
        <v>933</v>
      </c>
      <c r="Q1328" s="5">
        <f t="shared" si="145"/>
        <v>823</v>
      </c>
      <c r="R1328" s="5">
        <f t="shared" si="146"/>
        <v>110</v>
      </c>
      <c r="S1328" s="6">
        <f t="shared" si="147"/>
        <v>0.11789924973204716</v>
      </c>
    </row>
    <row r="1329" spans="1:19" ht="15" customHeight="1" x14ac:dyDescent="0.2">
      <c r="A1329" s="227" t="s">
        <v>452</v>
      </c>
      <c r="B1329" s="37" t="s">
        <v>191</v>
      </c>
      <c r="C1329" s="47" t="s">
        <v>192</v>
      </c>
      <c r="D1329" s="34"/>
      <c r="E1329" s="34"/>
      <c r="F1329" s="34"/>
      <c r="G1329" s="34"/>
      <c r="H1329" s="42" t="str">
        <f t="shared" si="148"/>
        <v/>
      </c>
      <c r="I1329" s="33">
        <v>277</v>
      </c>
      <c r="J1329" s="34">
        <v>98</v>
      </c>
      <c r="K1329" s="34">
        <v>16</v>
      </c>
      <c r="L1329" s="3">
        <f t="shared" ref="L1329:L1392" si="150">IF(J1329&lt;&gt;0,K1329/J1329,"")</f>
        <v>0.16326530612244897</v>
      </c>
      <c r="M1329" s="34">
        <v>13</v>
      </c>
      <c r="N1329" s="34">
        <v>166</v>
      </c>
      <c r="O1329" s="51">
        <f t="shared" si="149"/>
        <v>0.59927797833935015</v>
      </c>
      <c r="P1329" s="4">
        <f t="shared" si="144"/>
        <v>277</v>
      </c>
      <c r="Q1329" s="5">
        <f t="shared" si="145"/>
        <v>111</v>
      </c>
      <c r="R1329" s="5">
        <f t="shared" si="146"/>
        <v>166</v>
      </c>
      <c r="S1329" s="6">
        <f t="shared" si="147"/>
        <v>0.59927797833935015</v>
      </c>
    </row>
    <row r="1330" spans="1:19" ht="15" customHeight="1" x14ac:dyDescent="0.2">
      <c r="A1330" s="227" t="s">
        <v>452</v>
      </c>
      <c r="B1330" s="37" t="s">
        <v>195</v>
      </c>
      <c r="C1330" s="47" t="s">
        <v>196</v>
      </c>
      <c r="D1330" s="34"/>
      <c r="E1330" s="34"/>
      <c r="F1330" s="34"/>
      <c r="G1330" s="34"/>
      <c r="H1330" s="42" t="str">
        <f t="shared" si="148"/>
        <v/>
      </c>
      <c r="I1330" s="33">
        <v>6</v>
      </c>
      <c r="J1330" s="34">
        <v>3</v>
      </c>
      <c r="K1330" s="34">
        <v>3</v>
      </c>
      <c r="L1330" s="3">
        <f t="shared" si="150"/>
        <v>1</v>
      </c>
      <c r="M1330" s="34">
        <v>1</v>
      </c>
      <c r="N1330" s="34">
        <v>2</v>
      </c>
      <c r="O1330" s="51">
        <f t="shared" si="149"/>
        <v>0.33333333333333331</v>
      </c>
      <c r="P1330" s="4">
        <f t="shared" si="144"/>
        <v>6</v>
      </c>
      <c r="Q1330" s="5">
        <f t="shared" si="145"/>
        <v>4</v>
      </c>
      <c r="R1330" s="5">
        <f t="shared" si="146"/>
        <v>2</v>
      </c>
      <c r="S1330" s="6">
        <f t="shared" si="147"/>
        <v>0.33333333333333331</v>
      </c>
    </row>
    <row r="1331" spans="1:19" ht="15" customHeight="1" x14ac:dyDescent="0.2">
      <c r="A1331" s="227" t="s">
        <v>452</v>
      </c>
      <c r="B1331" s="37" t="s">
        <v>200</v>
      </c>
      <c r="C1331" s="47" t="s">
        <v>201</v>
      </c>
      <c r="D1331" s="34"/>
      <c r="E1331" s="34"/>
      <c r="F1331" s="34"/>
      <c r="G1331" s="34"/>
      <c r="H1331" s="42" t="str">
        <f t="shared" si="148"/>
        <v/>
      </c>
      <c r="I1331" s="33">
        <v>13569</v>
      </c>
      <c r="J1331" s="34">
        <v>12813</v>
      </c>
      <c r="K1331" s="34">
        <v>4032</v>
      </c>
      <c r="L1331" s="3">
        <f t="shared" si="150"/>
        <v>0.31468040271599157</v>
      </c>
      <c r="M1331" s="34">
        <v>42</v>
      </c>
      <c r="N1331" s="34">
        <v>714</v>
      </c>
      <c r="O1331" s="51">
        <f t="shared" si="149"/>
        <v>5.2619942516029188E-2</v>
      </c>
      <c r="P1331" s="4">
        <f t="shared" si="144"/>
        <v>13569</v>
      </c>
      <c r="Q1331" s="5">
        <f t="shared" si="145"/>
        <v>12855</v>
      </c>
      <c r="R1331" s="5">
        <f t="shared" si="146"/>
        <v>714</v>
      </c>
      <c r="S1331" s="6">
        <f t="shared" si="147"/>
        <v>5.2619942516029188E-2</v>
      </c>
    </row>
    <row r="1332" spans="1:19" ht="15" customHeight="1" x14ac:dyDescent="0.2">
      <c r="A1332" s="227" t="s">
        <v>452</v>
      </c>
      <c r="B1332" s="37" t="s">
        <v>206</v>
      </c>
      <c r="C1332" s="47" t="s">
        <v>207</v>
      </c>
      <c r="D1332" s="34"/>
      <c r="E1332" s="34"/>
      <c r="F1332" s="34"/>
      <c r="G1332" s="34"/>
      <c r="H1332" s="42" t="str">
        <f t="shared" si="148"/>
        <v/>
      </c>
      <c r="I1332" s="33">
        <v>1923</v>
      </c>
      <c r="J1332" s="34">
        <v>1144</v>
      </c>
      <c r="K1332" s="34">
        <v>452</v>
      </c>
      <c r="L1332" s="3">
        <f t="shared" si="150"/>
        <v>0.3951048951048951</v>
      </c>
      <c r="M1332" s="34">
        <v>14</v>
      </c>
      <c r="N1332" s="34">
        <v>765</v>
      </c>
      <c r="O1332" s="51">
        <f t="shared" si="149"/>
        <v>0.39781591263650545</v>
      </c>
      <c r="P1332" s="4">
        <f t="shared" si="144"/>
        <v>1923</v>
      </c>
      <c r="Q1332" s="5">
        <f t="shared" si="145"/>
        <v>1158</v>
      </c>
      <c r="R1332" s="5">
        <f t="shared" si="146"/>
        <v>765</v>
      </c>
      <c r="S1332" s="6">
        <f t="shared" si="147"/>
        <v>0.39781591263650545</v>
      </c>
    </row>
    <row r="1333" spans="1:19" ht="15" customHeight="1" x14ac:dyDescent="0.2">
      <c r="A1333" s="227" t="s">
        <v>452</v>
      </c>
      <c r="B1333" s="37" t="s">
        <v>209</v>
      </c>
      <c r="C1333" s="47" t="s">
        <v>210</v>
      </c>
      <c r="D1333" s="34"/>
      <c r="E1333" s="34"/>
      <c r="F1333" s="34"/>
      <c r="G1333" s="34"/>
      <c r="H1333" s="42" t="str">
        <f t="shared" si="148"/>
        <v/>
      </c>
      <c r="I1333" s="33">
        <v>345</v>
      </c>
      <c r="J1333" s="34">
        <v>245</v>
      </c>
      <c r="K1333" s="34">
        <v>18</v>
      </c>
      <c r="L1333" s="3">
        <f t="shared" si="150"/>
        <v>7.3469387755102047E-2</v>
      </c>
      <c r="M1333" s="34">
        <v>3</v>
      </c>
      <c r="N1333" s="34">
        <v>97</v>
      </c>
      <c r="O1333" s="51">
        <f t="shared" si="149"/>
        <v>0.28115942028985508</v>
      </c>
      <c r="P1333" s="4">
        <f t="shared" si="144"/>
        <v>345</v>
      </c>
      <c r="Q1333" s="5">
        <f t="shared" si="145"/>
        <v>248</v>
      </c>
      <c r="R1333" s="5">
        <f t="shared" si="146"/>
        <v>97</v>
      </c>
      <c r="S1333" s="6">
        <f t="shared" si="147"/>
        <v>0.28115942028985508</v>
      </c>
    </row>
    <row r="1334" spans="1:19" ht="15" customHeight="1" x14ac:dyDescent="0.2">
      <c r="A1334" s="227" t="s">
        <v>452</v>
      </c>
      <c r="B1334" s="37" t="s">
        <v>211</v>
      </c>
      <c r="C1334" s="47" t="s">
        <v>533</v>
      </c>
      <c r="D1334" s="34"/>
      <c r="E1334" s="34"/>
      <c r="F1334" s="34"/>
      <c r="G1334" s="34"/>
      <c r="H1334" s="42" t="str">
        <f t="shared" si="148"/>
        <v/>
      </c>
      <c r="I1334" s="33">
        <v>209</v>
      </c>
      <c r="J1334" s="34">
        <v>187</v>
      </c>
      <c r="K1334" s="34">
        <v>144</v>
      </c>
      <c r="L1334" s="3">
        <f t="shared" si="150"/>
        <v>0.77005347593582885</v>
      </c>
      <c r="M1334" s="34">
        <v>13</v>
      </c>
      <c r="N1334" s="34">
        <v>9</v>
      </c>
      <c r="O1334" s="51">
        <f t="shared" si="149"/>
        <v>4.3062200956937802E-2</v>
      </c>
      <c r="P1334" s="4">
        <f t="shared" si="144"/>
        <v>209</v>
      </c>
      <c r="Q1334" s="5">
        <f t="shared" si="145"/>
        <v>200</v>
      </c>
      <c r="R1334" s="5">
        <f t="shared" si="146"/>
        <v>9</v>
      </c>
      <c r="S1334" s="6">
        <f t="shared" si="147"/>
        <v>4.3062200956937802E-2</v>
      </c>
    </row>
    <row r="1335" spans="1:19" ht="26.25" customHeight="1" x14ac:dyDescent="0.2">
      <c r="A1335" s="227" t="s">
        <v>452</v>
      </c>
      <c r="B1335" s="37" t="s">
        <v>214</v>
      </c>
      <c r="C1335" s="47" t="s">
        <v>215</v>
      </c>
      <c r="D1335" s="34"/>
      <c r="E1335" s="34"/>
      <c r="F1335" s="34"/>
      <c r="G1335" s="34"/>
      <c r="H1335" s="42" t="str">
        <f t="shared" si="148"/>
        <v/>
      </c>
      <c r="I1335" s="33">
        <v>4183</v>
      </c>
      <c r="J1335" s="34">
        <v>3099</v>
      </c>
      <c r="K1335" s="34">
        <v>831</v>
      </c>
      <c r="L1335" s="3">
        <f t="shared" si="150"/>
        <v>0.26815101645692158</v>
      </c>
      <c r="M1335" s="34">
        <v>54</v>
      </c>
      <c r="N1335" s="34">
        <v>1030</v>
      </c>
      <c r="O1335" s="51">
        <f t="shared" si="149"/>
        <v>0.24623475974181211</v>
      </c>
      <c r="P1335" s="4">
        <f t="shared" si="144"/>
        <v>4183</v>
      </c>
      <c r="Q1335" s="5">
        <f t="shared" si="145"/>
        <v>3153</v>
      </c>
      <c r="R1335" s="5">
        <f t="shared" si="146"/>
        <v>1030</v>
      </c>
      <c r="S1335" s="6">
        <f t="shared" si="147"/>
        <v>0.24623475974181211</v>
      </c>
    </row>
    <row r="1336" spans="1:19" ht="15" customHeight="1" x14ac:dyDescent="0.2">
      <c r="A1336" s="227" t="s">
        <v>452</v>
      </c>
      <c r="B1336" s="37" t="s">
        <v>217</v>
      </c>
      <c r="C1336" s="47" t="s">
        <v>219</v>
      </c>
      <c r="D1336" s="34">
        <v>2</v>
      </c>
      <c r="E1336" s="34">
        <v>2</v>
      </c>
      <c r="F1336" s="34">
        <v>0</v>
      </c>
      <c r="G1336" s="34">
        <v>0</v>
      </c>
      <c r="H1336" s="42">
        <f t="shared" si="148"/>
        <v>0</v>
      </c>
      <c r="I1336" s="33">
        <v>3065</v>
      </c>
      <c r="J1336" s="34">
        <v>2135</v>
      </c>
      <c r="K1336" s="34">
        <v>481</v>
      </c>
      <c r="L1336" s="3">
        <f t="shared" si="150"/>
        <v>0.22529274004683841</v>
      </c>
      <c r="M1336" s="34">
        <v>22</v>
      </c>
      <c r="N1336" s="34">
        <v>908</v>
      </c>
      <c r="O1336" s="51">
        <f t="shared" si="149"/>
        <v>0.29624796084828714</v>
      </c>
      <c r="P1336" s="4">
        <f t="shared" si="144"/>
        <v>3067</v>
      </c>
      <c r="Q1336" s="5">
        <f t="shared" si="145"/>
        <v>2159</v>
      </c>
      <c r="R1336" s="5">
        <f t="shared" si="146"/>
        <v>908</v>
      </c>
      <c r="S1336" s="6">
        <f t="shared" si="147"/>
        <v>0.29605477665471147</v>
      </c>
    </row>
    <row r="1337" spans="1:19" ht="15" customHeight="1" x14ac:dyDescent="0.2">
      <c r="A1337" s="227" t="s">
        <v>452</v>
      </c>
      <c r="B1337" s="37" t="s">
        <v>222</v>
      </c>
      <c r="C1337" s="47" t="s">
        <v>226</v>
      </c>
      <c r="D1337" s="34">
        <v>1</v>
      </c>
      <c r="E1337" s="34">
        <v>1</v>
      </c>
      <c r="F1337" s="34">
        <v>0</v>
      </c>
      <c r="G1337" s="34">
        <v>0</v>
      </c>
      <c r="H1337" s="42">
        <f t="shared" si="148"/>
        <v>0</v>
      </c>
      <c r="I1337" s="33">
        <v>2831</v>
      </c>
      <c r="J1337" s="34">
        <v>2719</v>
      </c>
      <c r="K1337" s="34">
        <v>1423</v>
      </c>
      <c r="L1337" s="3">
        <f t="shared" si="150"/>
        <v>0.52335417432879738</v>
      </c>
      <c r="M1337" s="34">
        <v>23</v>
      </c>
      <c r="N1337" s="34">
        <v>89</v>
      </c>
      <c r="O1337" s="51">
        <f t="shared" si="149"/>
        <v>3.1437654539032141E-2</v>
      </c>
      <c r="P1337" s="4">
        <f t="shared" si="144"/>
        <v>2832</v>
      </c>
      <c r="Q1337" s="5">
        <f t="shared" si="145"/>
        <v>2743</v>
      </c>
      <c r="R1337" s="5">
        <f t="shared" si="146"/>
        <v>89</v>
      </c>
      <c r="S1337" s="6">
        <f t="shared" si="147"/>
        <v>3.1426553672316386E-2</v>
      </c>
    </row>
    <row r="1338" spans="1:19" ht="15" customHeight="1" x14ac:dyDescent="0.2">
      <c r="A1338" s="227" t="s">
        <v>452</v>
      </c>
      <c r="B1338" s="37" t="s">
        <v>524</v>
      </c>
      <c r="C1338" s="47" t="s">
        <v>233</v>
      </c>
      <c r="D1338" s="34"/>
      <c r="E1338" s="34"/>
      <c r="F1338" s="34"/>
      <c r="G1338" s="34"/>
      <c r="H1338" s="42" t="str">
        <f t="shared" si="148"/>
        <v/>
      </c>
      <c r="I1338" s="33">
        <v>2112</v>
      </c>
      <c r="J1338" s="34">
        <v>1910</v>
      </c>
      <c r="K1338" s="34">
        <v>171</v>
      </c>
      <c r="L1338" s="3">
        <f t="shared" si="150"/>
        <v>8.9528795811518319E-2</v>
      </c>
      <c r="M1338" s="34">
        <v>12</v>
      </c>
      <c r="N1338" s="34">
        <v>190</v>
      </c>
      <c r="O1338" s="51">
        <f t="shared" si="149"/>
        <v>8.9962121212121215E-2</v>
      </c>
      <c r="P1338" s="4">
        <f t="shared" si="144"/>
        <v>2112</v>
      </c>
      <c r="Q1338" s="5">
        <f t="shared" si="145"/>
        <v>1922</v>
      </c>
      <c r="R1338" s="5">
        <f t="shared" si="146"/>
        <v>190</v>
      </c>
      <c r="S1338" s="6">
        <f t="shared" si="147"/>
        <v>8.9962121212121215E-2</v>
      </c>
    </row>
    <row r="1339" spans="1:19" ht="15" customHeight="1" x14ac:dyDescent="0.2">
      <c r="A1339" s="227" t="s">
        <v>455</v>
      </c>
      <c r="B1339" s="37" t="s">
        <v>2</v>
      </c>
      <c r="C1339" s="47" t="s">
        <v>3</v>
      </c>
      <c r="D1339" s="34"/>
      <c r="E1339" s="34"/>
      <c r="F1339" s="34"/>
      <c r="G1339" s="34"/>
      <c r="H1339" s="42" t="str">
        <f t="shared" si="148"/>
        <v/>
      </c>
      <c r="I1339" s="33">
        <v>179</v>
      </c>
      <c r="J1339" s="34">
        <v>0</v>
      </c>
      <c r="K1339" s="34">
        <v>0</v>
      </c>
      <c r="L1339" s="3" t="str">
        <f t="shared" si="150"/>
        <v/>
      </c>
      <c r="M1339" s="34">
        <v>146</v>
      </c>
      <c r="N1339" s="34">
        <v>33</v>
      </c>
      <c r="O1339" s="51">
        <f t="shared" si="149"/>
        <v>0.18435754189944134</v>
      </c>
      <c r="P1339" s="4">
        <f t="shared" si="144"/>
        <v>179</v>
      </c>
      <c r="Q1339" s="5">
        <f t="shared" si="145"/>
        <v>146</v>
      </c>
      <c r="R1339" s="5">
        <f t="shared" si="146"/>
        <v>33</v>
      </c>
      <c r="S1339" s="6">
        <f t="shared" si="147"/>
        <v>0.18435754189944134</v>
      </c>
    </row>
    <row r="1340" spans="1:19" ht="15" customHeight="1" x14ac:dyDescent="0.2">
      <c r="A1340" s="227" t="s">
        <v>455</v>
      </c>
      <c r="B1340" s="37" t="s">
        <v>4</v>
      </c>
      <c r="C1340" s="47" t="s">
        <v>5</v>
      </c>
      <c r="D1340" s="34"/>
      <c r="E1340" s="34"/>
      <c r="F1340" s="34"/>
      <c r="G1340" s="34"/>
      <c r="H1340" s="42" t="str">
        <f t="shared" si="148"/>
        <v/>
      </c>
      <c r="I1340" s="33">
        <v>2611</v>
      </c>
      <c r="J1340" s="34">
        <v>1520</v>
      </c>
      <c r="K1340" s="34">
        <v>508</v>
      </c>
      <c r="L1340" s="3">
        <f t="shared" si="150"/>
        <v>0.33421052631578946</v>
      </c>
      <c r="M1340" s="34">
        <v>4</v>
      </c>
      <c r="N1340" s="34">
        <v>1087</v>
      </c>
      <c r="O1340" s="51">
        <f t="shared" si="149"/>
        <v>0.41631558789735734</v>
      </c>
      <c r="P1340" s="4">
        <f t="shared" si="144"/>
        <v>2611</v>
      </c>
      <c r="Q1340" s="5">
        <f t="shared" si="145"/>
        <v>1524</v>
      </c>
      <c r="R1340" s="5">
        <f t="shared" si="146"/>
        <v>1087</v>
      </c>
      <c r="S1340" s="6">
        <f t="shared" si="147"/>
        <v>0.41631558789735734</v>
      </c>
    </row>
    <row r="1341" spans="1:19" ht="15" customHeight="1" x14ac:dyDescent="0.2">
      <c r="A1341" s="227" t="s">
        <v>455</v>
      </c>
      <c r="B1341" s="37" t="s">
        <v>6</v>
      </c>
      <c r="C1341" s="47" t="s">
        <v>7</v>
      </c>
      <c r="D1341" s="34"/>
      <c r="E1341" s="34"/>
      <c r="F1341" s="34"/>
      <c r="G1341" s="34"/>
      <c r="H1341" s="42" t="str">
        <f t="shared" si="148"/>
        <v/>
      </c>
      <c r="I1341" s="33">
        <v>963</v>
      </c>
      <c r="J1341" s="34">
        <v>404</v>
      </c>
      <c r="K1341" s="34">
        <v>89</v>
      </c>
      <c r="L1341" s="3">
        <f t="shared" si="150"/>
        <v>0.2202970297029703</v>
      </c>
      <c r="M1341" s="34">
        <v>1</v>
      </c>
      <c r="N1341" s="34">
        <v>558</v>
      </c>
      <c r="O1341" s="51">
        <f t="shared" si="149"/>
        <v>0.57943925233644855</v>
      </c>
      <c r="P1341" s="4">
        <f t="shared" si="144"/>
        <v>963</v>
      </c>
      <c r="Q1341" s="5">
        <f t="shared" si="145"/>
        <v>405</v>
      </c>
      <c r="R1341" s="5">
        <f t="shared" si="146"/>
        <v>558</v>
      </c>
      <c r="S1341" s="6">
        <f t="shared" si="147"/>
        <v>0.57943925233644855</v>
      </c>
    </row>
    <row r="1342" spans="1:19" ht="15" customHeight="1" x14ac:dyDescent="0.2">
      <c r="A1342" s="227" t="s">
        <v>455</v>
      </c>
      <c r="B1342" s="37" t="s">
        <v>8</v>
      </c>
      <c r="C1342" s="47" t="s">
        <v>9</v>
      </c>
      <c r="D1342" s="34"/>
      <c r="E1342" s="34"/>
      <c r="F1342" s="34"/>
      <c r="G1342" s="34"/>
      <c r="H1342" s="42" t="str">
        <f t="shared" si="148"/>
        <v/>
      </c>
      <c r="I1342" s="33">
        <v>4</v>
      </c>
      <c r="J1342" s="34">
        <v>3</v>
      </c>
      <c r="K1342" s="34">
        <v>2</v>
      </c>
      <c r="L1342" s="3">
        <f t="shared" si="150"/>
        <v>0.66666666666666663</v>
      </c>
      <c r="M1342" s="34">
        <v>0</v>
      </c>
      <c r="N1342" s="34">
        <v>1</v>
      </c>
      <c r="O1342" s="51">
        <f t="shared" si="149"/>
        <v>0.25</v>
      </c>
      <c r="P1342" s="4">
        <f t="shared" si="144"/>
        <v>4</v>
      </c>
      <c r="Q1342" s="5">
        <f t="shared" si="145"/>
        <v>3</v>
      </c>
      <c r="R1342" s="5">
        <f t="shared" si="146"/>
        <v>1</v>
      </c>
      <c r="S1342" s="6">
        <f t="shared" si="147"/>
        <v>0.25</v>
      </c>
    </row>
    <row r="1343" spans="1:19" ht="15" customHeight="1" x14ac:dyDescent="0.2">
      <c r="A1343" s="227" t="s">
        <v>455</v>
      </c>
      <c r="B1343" s="37" t="s">
        <v>316</v>
      </c>
      <c r="C1343" s="47" t="s">
        <v>317</v>
      </c>
      <c r="D1343" s="34"/>
      <c r="E1343" s="34"/>
      <c r="F1343" s="34"/>
      <c r="G1343" s="34"/>
      <c r="H1343" s="42" t="str">
        <f t="shared" si="148"/>
        <v/>
      </c>
      <c r="I1343" s="33">
        <v>3537</v>
      </c>
      <c r="J1343" s="34">
        <v>3217</v>
      </c>
      <c r="K1343" s="34">
        <v>783</v>
      </c>
      <c r="L1343" s="3">
        <f t="shared" si="150"/>
        <v>0.24339446689462232</v>
      </c>
      <c r="M1343" s="34">
        <v>0</v>
      </c>
      <c r="N1343" s="34">
        <v>320</v>
      </c>
      <c r="O1343" s="51">
        <f t="shared" si="149"/>
        <v>9.0472151540853835E-2</v>
      </c>
      <c r="P1343" s="4">
        <f t="shared" si="144"/>
        <v>3537</v>
      </c>
      <c r="Q1343" s="5">
        <f t="shared" si="145"/>
        <v>3217</v>
      </c>
      <c r="R1343" s="5">
        <f t="shared" si="146"/>
        <v>320</v>
      </c>
      <c r="S1343" s="6">
        <f t="shared" si="147"/>
        <v>9.0472151540853835E-2</v>
      </c>
    </row>
    <row r="1344" spans="1:19" ht="15" customHeight="1" x14ac:dyDescent="0.2">
      <c r="A1344" s="227" t="s">
        <v>455</v>
      </c>
      <c r="B1344" s="37" t="s">
        <v>10</v>
      </c>
      <c r="C1344" s="47" t="s">
        <v>12</v>
      </c>
      <c r="D1344" s="34"/>
      <c r="E1344" s="34"/>
      <c r="F1344" s="34"/>
      <c r="G1344" s="34"/>
      <c r="H1344" s="42" t="str">
        <f t="shared" si="148"/>
        <v/>
      </c>
      <c r="I1344" s="33">
        <v>224</v>
      </c>
      <c r="J1344" s="34">
        <v>221</v>
      </c>
      <c r="K1344" s="34">
        <v>72</v>
      </c>
      <c r="L1344" s="3">
        <f t="shared" si="150"/>
        <v>0.32579185520361992</v>
      </c>
      <c r="M1344" s="34">
        <v>0</v>
      </c>
      <c r="N1344" s="34">
        <v>3</v>
      </c>
      <c r="O1344" s="51">
        <f t="shared" si="149"/>
        <v>1.3392857142857142E-2</v>
      </c>
      <c r="P1344" s="4">
        <f t="shared" si="144"/>
        <v>224</v>
      </c>
      <c r="Q1344" s="5">
        <f t="shared" si="145"/>
        <v>221</v>
      </c>
      <c r="R1344" s="5">
        <f t="shared" si="146"/>
        <v>3</v>
      </c>
      <c r="S1344" s="6">
        <f t="shared" si="147"/>
        <v>1.3392857142857142E-2</v>
      </c>
    </row>
    <row r="1345" spans="1:19" ht="15" customHeight="1" x14ac:dyDescent="0.2">
      <c r="A1345" s="227" t="s">
        <v>455</v>
      </c>
      <c r="B1345" s="37" t="s">
        <v>13</v>
      </c>
      <c r="C1345" s="47" t="s">
        <v>14</v>
      </c>
      <c r="D1345" s="34"/>
      <c r="E1345" s="34"/>
      <c r="F1345" s="34"/>
      <c r="G1345" s="34"/>
      <c r="H1345" s="42" t="str">
        <f t="shared" si="148"/>
        <v/>
      </c>
      <c r="I1345" s="33">
        <v>1</v>
      </c>
      <c r="J1345" s="34">
        <v>1</v>
      </c>
      <c r="K1345" s="34">
        <v>0</v>
      </c>
      <c r="L1345" s="3">
        <f t="shared" si="150"/>
        <v>0</v>
      </c>
      <c r="M1345" s="34">
        <v>0</v>
      </c>
      <c r="N1345" s="34">
        <v>0</v>
      </c>
      <c r="O1345" s="51">
        <f t="shared" si="149"/>
        <v>0</v>
      </c>
      <c r="P1345" s="4">
        <f t="shared" si="144"/>
        <v>1</v>
      </c>
      <c r="Q1345" s="5">
        <f t="shared" si="145"/>
        <v>1</v>
      </c>
      <c r="R1345" s="5" t="str">
        <f t="shared" si="146"/>
        <v/>
      </c>
      <c r="S1345" s="6" t="str">
        <f t="shared" si="147"/>
        <v/>
      </c>
    </row>
    <row r="1346" spans="1:19" ht="15" customHeight="1" x14ac:dyDescent="0.2">
      <c r="A1346" s="227" t="s">
        <v>455</v>
      </c>
      <c r="B1346" s="37" t="s">
        <v>15</v>
      </c>
      <c r="C1346" s="47" t="s">
        <v>16</v>
      </c>
      <c r="D1346" s="34"/>
      <c r="E1346" s="34"/>
      <c r="F1346" s="34"/>
      <c r="G1346" s="34"/>
      <c r="H1346" s="42" t="str">
        <f t="shared" si="148"/>
        <v/>
      </c>
      <c r="I1346" s="33">
        <v>1820</v>
      </c>
      <c r="J1346" s="34">
        <v>1660</v>
      </c>
      <c r="K1346" s="34">
        <v>457</v>
      </c>
      <c r="L1346" s="3">
        <f t="shared" si="150"/>
        <v>0.27530120481927711</v>
      </c>
      <c r="M1346" s="34">
        <v>1</v>
      </c>
      <c r="N1346" s="34">
        <v>159</v>
      </c>
      <c r="O1346" s="51">
        <f t="shared" si="149"/>
        <v>8.7362637362637358E-2</v>
      </c>
      <c r="P1346" s="4">
        <f t="shared" ref="P1346:P1409" si="151">IF(SUM(D1346,I1346)&gt;0,SUM(D1346,I1346),"")</f>
        <v>1820</v>
      </c>
      <c r="Q1346" s="5">
        <f t="shared" ref="Q1346:Q1409" si="152">IF(SUM(E1346,J1346, M1346)&gt;0,SUM(E1346,J1346, M1346),"")</f>
        <v>1661</v>
      </c>
      <c r="R1346" s="5">
        <f t="shared" ref="R1346:R1409" si="153">IF(SUM(G1346,N1346)&gt;0,SUM(G1346,N1346),"")</f>
        <v>159</v>
      </c>
      <c r="S1346" s="6">
        <f t="shared" ref="S1346:S1409" si="154">IFERROR(IF(P1346&lt;&gt;0,R1346/P1346,""),"")</f>
        <v>8.7362637362637358E-2</v>
      </c>
    </row>
    <row r="1347" spans="1:19" ht="15" customHeight="1" x14ac:dyDescent="0.2">
      <c r="A1347" s="227" t="s">
        <v>455</v>
      </c>
      <c r="B1347" s="37" t="s">
        <v>19</v>
      </c>
      <c r="C1347" s="47" t="s">
        <v>456</v>
      </c>
      <c r="D1347" s="34"/>
      <c r="E1347" s="34"/>
      <c r="F1347" s="34"/>
      <c r="G1347" s="34"/>
      <c r="H1347" s="42" t="str">
        <f t="shared" si="148"/>
        <v/>
      </c>
      <c r="I1347" s="33">
        <v>74306</v>
      </c>
      <c r="J1347" s="34">
        <v>74089</v>
      </c>
      <c r="K1347" s="34">
        <v>63511</v>
      </c>
      <c r="L1347" s="3">
        <f t="shared" si="150"/>
        <v>0.85722576900754499</v>
      </c>
      <c r="M1347" s="34">
        <v>6</v>
      </c>
      <c r="N1347" s="34">
        <v>211</v>
      </c>
      <c r="O1347" s="51">
        <f t="shared" si="149"/>
        <v>2.8396091836460045E-3</v>
      </c>
      <c r="P1347" s="4">
        <f t="shared" si="151"/>
        <v>74306</v>
      </c>
      <c r="Q1347" s="5">
        <f t="shared" si="152"/>
        <v>74095</v>
      </c>
      <c r="R1347" s="5">
        <f t="shared" si="153"/>
        <v>211</v>
      </c>
      <c r="S1347" s="6">
        <f t="shared" si="154"/>
        <v>2.8396091836460045E-3</v>
      </c>
    </row>
    <row r="1348" spans="1:19" ht="15" customHeight="1" x14ac:dyDescent="0.2">
      <c r="A1348" s="227" t="s">
        <v>455</v>
      </c>
      <c r="B1348" s="37" t="s">
        <v>19</v>
      </c>
      <c r="C1348" s="47" t="s">
        <v>372</v>
      </c>
      <c r="D1348" s="34"/>
      <c r="E1348" s="34"/>
      <c r="F1348" s="34"/>
      <c r="G1348" s="34"/>
      <c r="H1348" s="42" t="str">
        <f t="shared" si="148"/>
        <v/>
      </c>
      <c r="I1348" s="33">
        <v>60178</v>
      </c>
      <c r="J1348" s="34">
        <v>60112</v>
      </c>
      <c r="K1348" s="34">
        <v>54769</v>
      </c>
      <c r="L1348" s="3">
        <f t="shared" si="150"/>
        <v>0.91111591695501726</v>
      </c>
      <c r="M1348" s="34">
        <v>17</v>
      </c>
      <c r="N1348" s="34">
        <v>49</v>
      </c>
      <c r="O1348" s="51">
        <f t="shared" si="149"/>
        <v>8.1425105520289802E-4</v>
      </c>
      <c r="P1348" s="4">
        <f t="shared" si="151"/>
        <v>60178</v>
      </c>
      <c r="Q1348" s="5">
        <f t="shared" si="152"/>
        <v>60129</v>
      </c>
      <c r="R1348" s="5">
        <f t="shared" si="153"/>
        <v>49</v>
      </c>
      <c r="S1348" s="6">
        <f t="shared" si="154"/>
        <v>8.1425105520289802E-4</v>
      </c>
    </row>
    <row r="1349" spans="1:19" ht="15" customHeight="1" x14ac:dyDescent="0.2">
      <c r="A1349" s="227" t="s">
        <v>455</v>
      </c>
      <c r="B1349" s="37" t="s">
        <v>19</v>
      </c>
      <c r="C1349" s="47" t="s">
        <v>20</v>
      </c>
      <c r="D1349" s="34"/>
      <c r="E1349" s="34"/>
      <c r="F1349" s="34"/>
      <c r="G1349" s="34"/>
      <c r="H1349" s="42" t="str">
        <f t="shared" si="148"/>
        <v/>
      </c>
      <c r="I1349" s="33">
        <v>143730</v>
      </c>
      <c r="J1349" s="34">
        <v>143377</v>
      </c>
      <c r="K1349" s="34">
        <v>118185</v>
      </c>
      <c r="L1349" s="3">
        <f t="shared" si="150"/>
        <v>0.82429538907914102</v>
      </c>
      <c r="M1349" s="34">
        <v>10</v>
      </c>
      <c r="N1349" s="34">
        <v>343</v>
      </c>
      <c r="O1349" s="51">
        <f t="shared" si="149"/>
        <v>2.3864189800320043E-3</v>
      </c>
      <c r="P1349" s="4">
        <f t="shared" si="151"/>
        <v>143730</v>
      </c>
      <c r="Q1349" s="5">
        <f t="shared" si="152"/>
        <v>143387</v>
      </c>
      <c r="R1349" s="5">
        <f t="shared" si="153"/>
        <v>343</v>
      </c>
      <c r="S1349" s="6">
        <f t="shared" si="154"/>
        <v>2.3864189800320043E-3</v>
      </c>
    </row>
    <row r="1350" spans="1:19" ht="15" customHeight="1" x14ac:dyDescent="0.2">
      <c r="A1350" s="227" t="s">
        <v>455</v>
      </c>
      <c r="B1350" s="37" t="s">
        <v>21</v>
      </c>
      <c r="C1350" s="47" t="s">
        <v>22</v>
      </c>
      <c r="D1350" s="34"/>
      <c r="E1350" s="34"/>
      <c r="F1350" s="34"/>
      <c r="G1350" s="34"/>
      <c r="H1350" s="42" t="str">
        <f t="shared" ref="H1350:H1413" si="155">IF(D1350&lt;&gt;0,G1350/D1350,"")</f>
        <v/>
      </c>
      <c r="I1350" s="33">
        <v>2</v>
      </c>
      <c r="J1350" s="34">
        <v>2</v>
      </c>
      <c r="K1350" s="34">
        <v>0</v>
      </c>
      <c r="L1350" s="3">
        <f t="shared" si="150"/>
        <v>0</v>
      </c>
      <c r="M1350" s="34">
        <v>0</v>
      </c>
      <c r="N1350" s="34">
        <v>0</v>
      </c>
      <c r="O1350" s="51">
        <f t="shared" si="149"/>
        <v>0</v>
      </c>
      <c r="P1350" s="4">
        <f t="shared" si="151"/>
        <v>2</v>
      </c>
      <c r="Q1350" s="5">
        <f t="shared" si="152"/>
        <v>2</v>
      </c>
      <c r="R1350" s="5" t="str">
        <f t="shared" si="153"/>
        <v/>
      </c>
      <c r="S1350" s="6" t="str">
        <f t="shared" si="154"/>
        <v/>
      </c>
    </row>
    <row r="1351" spans="1:19" ht="26.25" customHeight="1" x14ac:dyDescent="0.2">
      <c r="A1351" s="227" t="s">
        <v>455</v>
      </c>
      <c r="B1351" s="37" t="s">
        <v>26</v>
      </c>
      <c r="C1351" s="47" t="s">
        <v>27</v>
      </c>
      <c r="D1351" s="34"/>
      <c r="E1351" s="34"/>
      <c r="F1351" s="34"/>
      <c r="G1351" s="34"/>
      <c r="H1351" s="42" t="str">
        <f t="shared" si="155"/>
        <v/>
      </c>
      <c r="I1351" s="33">
        <v>15</v>
      </c>
      <c r="J1351" s="34">
        <v>15</v>
      </c>
      <c r="K1351" s="34">
        <v>10</v>
      </c>
      <c r="L1351" s="3">
        <f t="shared" si="150"/>
        <v>0.66666666666666663</v>
      </c>
      <c r="M1351" s="34">
        <v>0</v>
      </c>
      <c r="N1351" s="34">
        <v>0</v>
      </c>
      <c r="O1351" s="51">
        <f t="shared" si="149"/>
        <v>0</v>
      </c>
      <c r="P1351" s="4">
        <f t="shared" si="151"/>
        <v>15</v>
      </c>
      <c r="Q1351" s="5">
        <f t="shared" si="152"/>
        <v>15</v>
      </c>
      <c r="R1351" s="5" t="str">
        <f t="shared" si="153"/>
        <v/>
      </c>
      <c r="S1351" s="6" t="str">
        <f t="shared" si="154"/>
        <v/>
      </c>
    </row>
    <row r="1352" spans="1:19" ht="15" customHeight="1" x14ac:dyDescent="0.2">
      <c r="A1352" s="227" t="s">
        <v>455</v>
      </c>
      <c r="B1352" s="37" t="s">
        <v>28</v>
      </c>
      <c r="C1352" s="47" t="s">
        <v>431</v>
      </c>
      <c r="D1352" s="34"/>
      <c r="E1352" s="34"/>
      <c r="F1352" s="34"/>
      <c r="G1352" s="34"/>
      <c r="H1352" s="42" t="str">
        <f t="shared" si="155"/>
        <v/>
      </c>
      <c r="I1352" s="33">
        <v>16</v>
      </c>
      <c r="J1352" s="34">
        <v>6</v>
      </c>
      <c r="K1352" s="34">
        <v>3</v>
      </c>
      <c r="L1352" s="3">
        <f t="shared" si="150"/>
        <v>0.5</v>
      </c>
      <c r="M1352" s="34">
        <v>0</v>
      </c>
      <c r="N1352" s="34">
        <v>10</v>
      </c>
      <c r="O1352" s="51">
        <f t="shared" si="149"/>
        <v>0.625</v>
      </c>
      <c r="P1352" s="4">
        <f t="shared" si="151"/>
        <v>16</v>
      </c>
      <c r="Q1352" s="5">
        <f t="shared" si="152"/>
        <v>6</v>
      </c>
      <c r="R1352" s="5">
        <f t="shared" si="153"/>
        <v>10</v>
      </c>
      <c r="S1352" s="6">
        <f t="shared" si="154"/>
        <v>0.625</v>
      </c>
    </row>
    <row r="1353" spans="1:19" ht="15" customHeight="1" x14ac:dyDescent="0.2">
      <c r="A1353" s="227" t="s">
        <v>455</v>
      </c>
      <c r="B1353" s="37" t="s">
        <v>32</v>
      </c>
      <c r="C1353" s="47" t="s">
        <v>33</v>
      </c>
      <c r="D1353" s="34"/>
      <c r="E1353" s="34"/>
      <c r="F1353" s="34"/>
      <c r="G1353" s="34"/>
      <c r="H1353" s="42" t="str">
        <f t="shared" si="155"/>
        <v/>
      </c>
      <c r="I1353" s="33">
        <v>222</v>
      </c>
      <c r="J1353" s="34">
        <v>192</v>
      </c>
      <c r="K1353" s="34">
        <v>144</v>
      </c>
      <c r="L1353" s="3">
        <f t="shared" si="150"/>
        <v>0.75</v>
      </c>
      <c r="M1353" s="34">
        <v>12</v>
      </c>
      <c r="N1353" s="34">
        <v>18</v>
      </c>
      <c r="O1353" s="51">
        <f t="shared" si="149"/>
        <v>8.1081081081081086E-2</v>
      </c>
      <c r="P1353" s="4">
        <f t="shared" si="151"/>
        <v>222</v>
      </c>
      <c r="Q1353" s="5">
        <f t="shared" si="152"/>
        <v>204</v>
      </c>
      <c r="R1353" s="5">
        <f t="shared" si="153"/>
        <v>18</v>
      </c>
      <c r="S1353" s="6">
        <f t="shared" si="154"/>
        <v>8.1081081081081086E-2</v>
      </c>
    </row>
    <row r="1354" spans="1:19" ht="15" customHeight="1" x14ac:dyDescent="0.2">
      <c r="A1354" s="227" t="s">
        <v>455</v>
      </c>
      <c r="B1354" s="37" t="s">
        <v>35</v>
      </c>
      <c r="C1354" s="47" t="s">
        <v>269</v>
      </c>
      <c r="D1354" s="34"/>
      <c r="E1354" s="34"/>
      <c r="F1354" s="34"/>
      <c r="G1354" s="34"/>
      <c r="H1354" s="42" t="str">
        <f t="shared" si="155"/>
        <v/>
      </c>
      <c r="I1354" s="33">
        <v>72</v>
      </c>
      <c r="J1354" s="34">
        <v>71</v>
      </c>
      <c r="K1354" s="34">
        <v>26</v>
      </c>
      <c r="L1354" s="3">
        <f t="shared" si="150"/>
        <v>0.36619718309859156</v>
      </c>
      <c r="M1354" s="34">
        <v>0</v>
      </c>
      <c r="N1354" s="34">
        <v>1</v>
      </c>
      <c r="O1354" s="51">
        <f t="shared" si="149"/>
        <v>1.3888888888888888E-2</v>
      </c>
      <c r="P1354" s="4">
        <f t="shared" si="151"/>
        <v>72</v>
      </c>
      <c r="Q1354" s="5">
        <f t="shared" si="152"/>
        <v>71</v>
      </c>
      <c r="R1354" s="5">
        <f t="shared" si="153"/>
        <v>1</v>
      </c>
      <c r="S1354" s="6">
        <f t="shared" si="154"/>
        <v>1.3888888888888888E-2</v>
      </c>
    </row>
    <row r="1355" spans="1:19" ht="15" customHeight="1" x14ac:dyDescent="0.2">
      <c r="A1355" s="227" t="s">
        <v>455</v>
      </c>
      <c r="B1355" s="37" t="s">
        <v>35</v>
      </c>
      <c r="C1355" s="47" t="s">
        <v>36</v>
      </c>
      <c r="D1355" s="34"/>
      <c r="E1355" s="34"/>
      <c r="F1355" s="34"/>
      <c r="G1355" s="34"/>
      <c r="H1355" s="42" t="str">
        <f t="shared" si="155"/>
        <v/>
      </c>
      <c r="I1355" s="33">
        <v>36</v>
      </c>
      <c r="J1355" s="34">
        <v>35</v>
      </c>
      <c r="K1355" s="34">
        <v>19</v>
      </c>
      <c r="L1355" s="3">
        <f t="shared" si="150"/>
        <v>0.54285714285714282</v>
      </c>
      <c r="M1355" s="34">
        <v>0</v>
      </c>
      <c r="N1355" s="34">
        <v>1</v>
      </c>
      <c r="O1355" s="51">
        <f t="shared" si="149"/>
        <v>2.7777777777777776E-2</v>
      </c>
      <c r="P1355" s="4">
        <f t="shared" si="151"/>
        <v>36</v>
      </c>
      <c r="Q1355" s="5">
        <f t="shared" si="152"/>
        <v>35</v>
      </c>
      <c r="R1355" s="5">
        <f t="shared" si="153"/>
        <v>1</v>
      </c>
      <c r="S1355" s="6">
        <f t="shared" si="154"/>
        <v>2.7777777777777776E-2</v>
      </c>
    </row>
    <row r="1356" spans="1:19" ht="15" customHeight="1" x14ac:dyDescent="0.2">
      <c r="A1356" s="227" t="s">
        <v>455</v>
      </c>
      <c r="B1356" s="37" t="s">
        <v>35</v>
      </c>
      <c r="C1356" s="47" t="s">
        <v>37</v>
      </c>
      <c r="D1356" s="34"/>
      <c r="E1356" s="34"/>
      <c r="F1356" s="34"/>
      <c r="G1356" s="34"/>
      <c r="H1356" s="42" t="str">
        <f t="shared" si="155"/>
        <v/>
      </c>
      <c r="I1356" s="33">
        <v>241</v>
      </c>
      <c r="J1356" s="34">
        <v>233</v>
      </c>
      <c r="K1356" s="34">
        <v>114</v>
      </c>
      <c r="L1356" s="3">
        <f t="shared" si="150"/>
        <v>0.48927038626609443</v>
      </c>
      <c r="M1356" s="34">
        <v>0</v>
      </c>
      <c r="N1356" s="34">
        <v>8</v>
      </c>
      <c r="O1356" s="51">
        <f t="shared" si="149"/>
        <v>3.3195020746887967E-2</v>
      </c>
      <c r="P1356" s="4">
        <f t="shared" si="151"/>
        <v>241</v>
      </c>
      <c r="Q1356" s="5">
        <f t="shared" si="152"/>
        <v>233</v>
      </c>
      <c r="R1356" s="5">
        <f t="shared" si="153"/>
        <v>8</v>
      </c>
      <c r="S1356" s="6">
        <f t="shared" si="154"/>
        <v>3.3195020746887967E-2</v>
      </c>
    </row>
    <row r="1357" spans="1:19" ht="15" customHeight="1" x14ac:dyDescent="0.2">
      <c r="A1357" s="227" t="s">
        <v>455</v>
      </c>
      <c r="B1357" s="37" t="s">
        <v>35</v>
      </c>
      <c r="C1357" s="47" t="s">
        <v>38</v>
      </c>
      <c r="D1357" s="34"/>
      <c r="E1357" s="34"/>
      <c r="F1357" s="34"/>
      <c r="G1357" s="34"/>
      <c r="H1357" s="42" t="str">
        <f t="shared" si="155"/>
        <v/>
      </c>
      <c r="I1357" s="33">
        <v>81</v>
      </c>
      <c r="J1357" s="34">
        <v>80</v>
      </c>
      <c r="K1357" s="34">
        <v>26</v>
      </c>
      <c r="L1357" s="3">
        <f t="shared" si="150"/>
        <v>0.32500000000000001</v>
      </c>
      <c r="M1357" s="34">
        <v>0</v>
      </c>
      <c r="N1357" s="34">
        <v>1</v>
      </c>
      <c r="O1357" s="51">
        <f t="shared" si="149"/>
        <v>1.2345679012345678E-2</v>
      </c>
      <c r="P1357" s="4">
        <f t="shared" si="151"/>
        <v>81</v>
      </c>
      <c r="Q1357" s="5">
        <f t="shared" si="152"/>
        <v>80</v>
      </c>
      <c r="R1357" s="5">
        <f t="shared" si="153"/>
        <v>1</v>
      </c>
      <c r="S1357" s="6">
        <f t="shared" si="154"/>
        <v>1.2345679012345678E-2</v>
      </c>
    </row>
    <row r="1358" spans="1:19" ht="26.25" customHeight="1" x14ac:dyDescent="0.2">
      <c r="A1358" s="227" t="s">
        <v>455</v>
      </c>
      <c r="B1358" s="37" t="s">
        <v>40</v>
      </c>
      <c r="C1358" s="47" t="s">
        <v>41</v>
      </c>
      <c r="D1358" s="34"/>
      <c r="E1358" s="34"/>
      <c r="F1358" s="34"/>
      <c r="G1358" s="34"/>
      <c r="H1358" s="42" t="str">
        <f t="shared" si="155"/>
        <v/>
      </c>
      <c r="I1358" s="33">
        <v>11</v>
      </c>
      <c r="J1358" s="34">
        <v>9</v>
      </c>
      <c r="K1358" s="34">
        <v>5</v>
      </c>
      <c r="L1358" s="3">
        <f t="shared" si="150"/>
        <v>0.55555555555555558</v>
      </c>
      <c r="M1358" s="34">
        <v>0</v>
      </c>
      <c r="N1358" s="34">
        <v>2</v>
      </c>
      <c r="O1358" s="51">
        <f t="shared" si="149"/>
        <v>0.18181818181818182</v>
      </c>
      <c r="P1358" s="4">
        <f t="shared" si="151"/>
        <v>11</v>
      </c>
      <c r="Q1358" s="5">
        <f t="shared" si="152"/>
        <v>9</v>
      </c>
      <c r="R1358" s="5">
        <f t="shared" si="153"/>
        <v>2</v>
      </c>
      <c r="S1358" s="6">
        <f t="shared" si="154"/>
        <v>0.18181818181818182</v>
      </c>
    </row>
    <row r="1359" spans="1:19" ht="15" customHeight="1" x14ac:dyDescent="0.2">
      <c r="A1359" s="227" t="s">
        <v>455</v>
      </c>
      <c r="B1359" s="37" t="s">
        <v>42</v>
      </c>
      <c r="C1359" s="47" t="s">
        <v>43</v>
      </c>
      <c r="D1359" s="34"/>
      <c r="E1359" s="34"/>
      <c r="F1359" s="34"/>
      <c r="G1359" s="34"/>
      <c r="H1359" s="42" t="str">
        <f t="shared" si="155"/>
        <v/>
      </c>
      <c r="I1359" s="33">
        <v>9719</v>
      </c>
      <c r="J1359" s="34">
        <v>9077</v>
      </c>
      <c r="K1359" s="34">
        <v>1209</v>
      </c>
      <c r="L1359" s="3">
        <f t="shared" si="150"/>
        <v>0.1331937864933348</v>
      </c>
      <c r="M1359" s="34">
        <v>0</v>
      </c>
      <c r="N1359" s="34">
        <v>642</v>
      </c>
      <c r="O1359" s="51">
        <f t="shared" si="149"/>
        <v>6.6056178619199504E-2</v>
      </c>
      <c r="P1359" s="4">
        <f t="shared" si="151"/>
        <v>9719</v>
      </c>
      <c r="Q1359" s="5">
        <f t="shared" si="152"/>
        <v>9077</v>
      </c>
      <c r="R1359" s="5">
        <f t="shared" si="153"/>
        <v>642</v>
      </c>
      <c r="S1359" s="6">
        <f t="shared" si="154"/>
        <v>6.6056178619199504E-2</v>
      </c>
    </row>
    <row r="1360" spans="1:19" ht="15" customHeight="1" x14ac:dyDescent="0.2">
      <c r="A1360" s="227" t="s">
        <v>455</v>
      </c>
      <c r="B1360" s="37" t="s">
        <v>42</v>
      </c>
      <c r="C1360" s="47" t="s">
        <v>333</v>
      </c>
      <c r="D1360" s="34"/>
      <c r="E1360" s="34"/>
      <c r="F1360" s="34"/>
      <c r="G1360" s="34"/>
      <c r="H1360" s="42" t="str">
        <f t="shared" si="155"/>
        <v/>
      </c>
      <c r="I1360" s="33">
        <v>1215</v>
      </c>
      <c r="J1360" s="34">
        <v>1200</v>
      </c>
      <c r="K1360" s="34">
        <v>249</v>
      </c>
      <c r="L1360" s="3">
        <f t="shared" si="150"/>
        <v>0.20749999999999999</v>
      </c>
      <c r="M1360" s="34">
        <v>0</v>
      </c>
      <c r="N1360" s="34">
        <v>15</v>
      </c>
      <c r="O1360" s="51">
        <f t="shared" si="149"/>
        <v>1.2345679012345678E-2</v>
      </c>
      <c r="P1360" s="4">
        <f t="shared" si="151"/>
        <v>1215</v>
      </c>
      <c r="Q1360" s="5">
        <f t="shared" si="152"/>
        <v>1200</v>
      </c>
      <c r="R1360" s="5">
        <f t="shared" si="153"/>
        <v>15</v>
      </c>
      <c r="S1360" s="6">
        <f t="shared" si="154"/>
        <v>1.2345679012345678E-2</v>
      </c>
    </row>
    <row r="1361" spans="1:19" ht="15" customHeight="1" x14ac:dyDescent="0.2">
      <c r="A1361" s="227" t="s">
        <v>455</v>
      </c>
      <c r="B1361" s="37" t="s">
        <v>42</v>
      </c>
      <c r="C1361" s="47" t="s">
        <v>45</v>
      </c>
      <c r="D1361" s="34"/>
      <c r="E1361" s="34"/>
      <c r="F1361" s="34"/>
      <c r="G1361" s="34"/>
      <c r="H1361" s="42" t="str">
        <f t="shared" si="155"/>
        <v/>
      </c>
      <c r="I1361" s="33">
        <v>4278</v>
      </c>
      <c r="J1361" s="34">
        <v>4191</v>
      </c>
      <c r="K1361" s="34">
        <v>1169</v>
      </c>
      <c r="L1361" s="3">
        <f t="shared" si="150"/>
        <v>0.27893104271057029</v>
      </c>
      <c r="M1361" s="34"/>
      <c r="N1361" s="34"/>
      <c r="O1361" s="51">
        <f t="shared" si="149"/>
        <v>0</v>
      </c>
      <c r="P1361" s="4">
        <f t="shared" si="151"/>
        <v>4278</v>
      </c>
      <c r="Q1361" s="5">
        <f t="shared" si="152"/>
        <v>4191</v>
      </c>
      <c r="R1361" s="5" t="str">
        <f t="shared" si="153"/>
        <v/>
      </c>
      <c r="S1361" s="6" t="str">
        <f t="shared" si="154"/>
        <v/>
      </c>
    </row>
    <row r="1362" spans="1:19" ht="15" customHeight="1" x14ac:dyDescent="0.2">
      <c r="A1362" s="227" t="s">
        <v>455</v>
      </c>
      <c r="B1362" s="37" t="s">
        <v>42</v>
      </c>
      <c r="C1362" s="47" t="s">
        <v>46</v>
      </c>
      <c r="D1362" s="34"/>
      <c r="E1362" s="34"/>
      <c r="F1362" s="34"/>
      <c r="G1362" s="34"/>
      <c r="H1362" s="42" t="str">
        <f t="shared" si="155"/>
        <v/>
      </c>
      <c r="I1362" s="33">
        <v>10621</v>
      </c>
      <c r="J1362" s="34">
        <v>10199</v>
      </c>
      <c r="K1362" s="34">
        <v>1514</v>
      </c>
      <c r="L1362" s="3">
        <f t="shared" si="150"/>
        <v>0.14844592607118345</v>
      </c>
      <c r="M1362" s="34">
        <v>0</v>
      </c>
      <c r="N1362" s="34">
        <v>422</v>
      </c>
      <c r="O1362" s="51">
        <f t="shared" si="149"/>
        <v>3.9732605216081351E-2</v>
      </c>
      <c r="P1362" s="4">
        <f t="shared" si="151"/>
        <v>10621</v>
      </c>
      <c r="Q1362" s="5">
        <f t="shared" si="152"/>
        <v>10199</v>
      </c>
      <c r="R1362" s="5">
        <f t="shared" si="153"/>
        <v>422</v>
      </c>
      <c r="S1362" s="6">
        <f t="shared" si="154"/>
        <v>3.9732605216081351E-2</v>
      </c>
    </row>
    <row r="1363" spans="1:19" ht="15" customHeight="1" x14ac:dyDescent="0.2">
      <c r="A1363" s="227" t="s">
        <v>455</v>
      </c>
      <c r="B1363" s="37" t="s">
        <v>47</v>
      </c>
      <c r="C1363" s="47" t="s">
        <v>48</v>
      </c>
      <c r="D1363" s="34"/>
      <c r="E1363" s="34"/>
      <c r="F1363" s="34"/>
      <c r="G1363" s="34"/>
      <c r="H1363" s="42" t="str">
        <f t="shared" si="155"/>
        <v/>
      </c>
      <c r="I1363" s="33">
        <v>13</v>
      </c>
      <c r="J1363" s="34">
        <v>7</v>
      </c>
      <c r="K1363" s="34">
        <v>5</v>
      </c>
      <c r="L1363" s="3">
        <f t="shared" si="150"/>
        <v>0.7142857142857143</v>
      </c>
      <c r="M1363" s="34">
        <v>0</v>
      </c>
      <c r="N1363" s="34">
        <v>6</v>
      </c>
      <c r="O1363" s="51">
        <f t="shared" si="149"/>
        <v>0.46153846153846156</v>
      </c>
      <c r="P1363" s="4">
        <f t="shared" si="151"/>
        <v>13</v>
      </c>
      <c r="Q1363" s="5">
        <f t="shared" si="152"/>
        <v>7</v>
      </c>
      <c r="R1363" s="5">
        <f t="shared" si="153"/>
        <v>6</v>
      </c>
      <c r="S1363" s="6">
        <f t="shared" si="154"/>
        <v>0.46153846153846156</v>
      </c>
    </row>
    <row r="1364" spans="1:19" ht="15" customHeight="1" x14ac:dyDescent="0.2">
      <c r="A1364" s="227" t="s">
        <v>455</v>
      </c>
      <c r="B1364" s="37" t="s">
        <v>53</v>
      </c>
      <c r="C1364" s="47" t="s">
        <v>54</v>
      </c>
      <c r="D1364" s="34"/>
      <c r="E1364" s="34"/>
      <c r="F1364" s="34"/>
      <c r="G1364" s="34"/>
      <c r="H1364" s="42" t="str">
        <f t="shared" si="155"/>
        <v/>
      </c>
      <c r="I1364" s="33">
        <v>9</v>
      </c>
      <c r="J1364" s="34">
        <v>9</v>
      </c>
      <c r="K1364" s="34">
        <v>4</v>
      </c>
      <c r="L1364" s="3">
        <f t="shared" si="150"/>
        <v>0.44444444444444442</v>
      </c>
      <c r="M1364" s="34">
        <v>0</v>
      </c>
      <c r="N1364" s="34">
        <v>0</v>
      </c>
      <c r="O1364" s="51">
        <f t="shared" si="149"/>
        <v>0</v>
      </c>
      <c r="P1364" s="4">
        <f t="shared" si="151"/>
        <v>9</v>
      </c>
      <c r="Q1364" s="5">
        <f t="shared" si="152"/>
        <v>9</v>
      </c>
      <c r="R1364" s="5" t="str">
        <f t="shared" si="153"/>
        <v/>
      </c>
      <c r="S1364" s="6" t="str">
        <f t="shared" si="154"/>
        <v/>
      </c>
    </row>
    <row r="1365" spans="1:19" ht="15" customHeight="1" x14ac:dyDescent="0.2">
      <c r="A1365" s="227" t="s">
        <v>455</v>
      </c>
      <c r="B1365" s="37" t="s">
        <v>55</v>
      </c>
      <c r="C1365" s="47" t="s">
        <v>56</v>
      </c>
      <c r="D1365" s="34"/>
      <c r="E1365" s="34"/>
      <c r="F1365" s="34"/>
      <c r="G1365" s="34"/>
      <c r="H1365" s="42" t="str">
        <f t="shared" si="155"/>
        <v/>
      </c>
      <c r="I1365" s="33">
        <v>227</v>
      </c>
      <c r="J1365" s="34">
        <v>190</v>
      </c>
      <c r="K1365" s="34">
        <v>25</v>
      </c>
      <c r="L1365" s="3">
        <f t="shared" si="150"/>
        <v>0.13157894736842105</v>
      </c>
      <c r="M1365" s="34">
        <v>0</v>
      </c>
      <c r="N1365" s="34">
        <v>37</v>
      </c>
      <c r="O1365" s="51">
        <f t="shared" si="149"/>
        <v>0.16299559471365638</v>
      </c>
      <c r="P1365" s="4">
        <f t="shared" si="151"/>
        <v>227</v>
      </c>
      <c r="Q1365" s="5">
        <f t="shared" si="152"/>
        <v>190</v>
      </c>
      <c r="R1365" s="5">
        <f t="shared" si="153"/>
        <v>37</v>
      </c>
      <c r="S1365" s="6">
        <f t="shared" si="154"/>
        <v>0.16299559471365638</v>
      </c>
    </row>
    <row r="1366" spans="1:19" ht="15" customHeight="1" x14ac:dyDescent="0.2">
      <c r="A1366" s="227" t="s">
        <v>455</v>
      </c>
      <c r="B1366" s="37" t="s">
        <v>57</v>
      </c>
      <c r="C1366" s="47" t="s">
        <v>58</v>
      </c>
      <c r="D1366" s="34"/>
      <c r="E1366" s="34"/>
      <c r="F1366" s="34"/>
      <c r="G1366" s="34"/>
      <c r="H1366" s="42" t="str">
        <f t="shared" si="155"/>
        <v/>
      </c>
      <c r="I1366" s="33">
        <v>121</v>
      </c>
      <c r="J1366" s="34">
        <v>96</v>
      </c>
      <c r="K1366" s="34">
        <v>30</v>
      </c>
      <c r="L1366" s="3">
        <f t="shared" si="150"/>
        <v>0.3125</v>
      </c>
      <c r="M1366" s="34">
        <v>1</v>
      </c>
      <c r="N1366" s="34">
        <v>24</v>
      </c>
      <c r="O1366" s="51">
        <f t="shared" si="149"/>
        <v>0.19834710743801653</v>
      </c>
      <c r="P1366" s="4">
        <f t="shared" si="151"/>
        <v>121</v>
      </c>
      <c r="Q1366" s="5">
        <f t="shared" si="152"/>
        <v>97</v>
      </c>
      <c r="R1366" s="5">
        <f t="shared" si="153"/>
        <v>24</v>
      </c>
      <c r="S1366" s="6">
        <f t="shared" si="154"/>
        <v>0.19834710743801653</v>
      </c>
    </row>
    <row r="1367" spans="1:19" ht="15" customHeight="1" x14ac:dyDescent="0.2">
      <c r="A1367" s="227" t="s">
        <v>455</v>
      </c>
      <c r="B1367" s="37" t="s">
        <v>59</v>
      </c>
      <c r="C1367" s="47" t="s">
        <v>60</v>
      </c>
      <c r="D1367" s="34"/>
      <c r="E1367" s="34"/>
      <c r="F1367" s="34"/>
      <c r="G1367" s="34"/>
      <c r="H1367" s="42" t="str">
        <f t="shared" si="155"/>
        <v/>
      </c>
      <c r="I1367" s="33">
        <v>2</v>
      </c>
      <c r="J1367" s="34">
        <v>2</v>
      </c>
      <c r="K1367" s="34">
        <v>0</v>
      </c>
      <c r="L1367" s="3">
        <f t="shared" si="150"/>
        <v>0</v>
      </c>
      <c r="M1367" s="34">
        <v>0</v>
      </c>
      <c r="N1367" s="34">
        <v>0</v>
      </c>
      <c r="O1367" s="51">
        <f t="shared" si="149"/>
        <v>0</v>
      </c>
      <c r="P1367" s="4">
        <f t="shared" si="151"/>
        <v>2</v>
      </c>
      <c r="Q1367" s="5">
        <f t="shared" si="152"/>
        <v>2</v>
      </c>
      <c r="R1367" s="5" t="str">
        <f t="shared" si="153"/>
        <v/>
      </c>
      <c r="S1367" s="6" t="str">
        <f t="shared" si="154"/>
        <v/>
      </c>
    </row>
    <row r="1368" spans="1:19" ht="15" customHeight="1" x14ac:dyDescent="0.2">
      <c r="A1368" s="227" t="s">
        <v>455</v>
      </c>
      <c r="B1368" s="37" t="s">
        <v>61</v>
      </c>
      <c r="C1368" s="47" t="s">
        <v>272</v>
      </c>
      <c r="D1368" s="34"/>
      <c r="E1368" s="34"/>
      <c r="F1368" s="34"/>
      <c r="G1368" s="34"/>
      <c r="H1368" s="42" t="str">
        <f t="shared" si="155"/>
        <v/>
      </c>
      <c r="I1368" s="33">
        <v>3</v>
      </c>
      <c r="J1368" s="34">
        <v>3</v>
      </c>
      <c r="K1368" s="34">
        <v>3</v>
      </c>
      <c r="L1368" s="3">
        <f t="shared" si="150"/>
        <v>1</v>
      </c>
      <c r="M1368" s="34">
        <v>0</v>
      </c>
      <c r="N1368" s="34">
        <v>0</v>
      </c>
      <c r="O1368" s="51">
        <f t="shared" si="149"/>
        <v>0</v>
      </c>
      <c r="P1368" s="4">
        <f t="shared" si="151"/>
        <v>3</v>
      </c>
      <c r="Q1368" s="5">
        <f t="shared" si="152"/>
        <v>3</v>
      </c>
      <c r="R1368" s="5" t="str">
        <f t="shared" si="153"/>
        <v/>
      </c>
      <c r="S1368" s="6" t="str">
        <f t="shared" si="154"/>
        <v/>
      </c>
    </row>
    <row r="1369" spans="1:19" ht="15" customHeight="1" x14ac:dyDescent="0.2">
      <c r="A1369" s="227" t="s">
        <v>455</v>
      </c>
      <c r="B1369" s="37" t="s">
        <v>65</v>
      </c>
      <c r="C1369" s="47" t="s">
        <v>66</v>
      </c>
      <c r="D1369" s="34"/>
      <c r="E1369" s="34"/>
      <c r="F1369" s="34"/>
      <c r="G1369" s="34"/>
      <c r="H1369" s="42" t="str">
        <f t="shared" si="155"/>
        <v/>
      </c>
      <c r="I1369" s="33">
        <v>2550</v>
      </c>
      <c r="J1369" s="34">
        <v>1897</v>
      </c>
      <c r="K1369" s="34">
        <v>348</v>
      </c>
      <c r="L1369" s="3">
        <f t="shared" si="150"/>
        <v>0.1834475487612019</v>
      </c>
      <c r="M1369" s="34">
        <v>9</v>
      </c>
      <c r="N1369" s="34">
        <v>644</v>
      </c>
      <c r="O1369" s="51">
        <f t="shared" si="149"/>
        <v>0.25254901960784315</v>
      </c>
      <c r="P1369" s="4">
        <f t="shared" si="151"/>
        <v>2550</v>
      </c>
      <c r="Q1369" s="5">
        <f t="shared" si="152"/>
        <v>1906</v>
      </c>
      <c r="R1369" s="5">
        <f t="shared" si="153"/>
        <v>644</v>
      </c>
      <c r="S1369" s="6">
        <f t="shared" si="154"/>
        <v>0.25254901960784315</v>
      </c>
    </row>
    <row r="1370" spans="1:19" ht="15" customHeight="1" x14ac:dyDescent="0.2">
      <c r="A1370" s="227" t="s">
        <v>455</v>
      </c>
      <c r="B1370" s="37" t="s">
        <v>69</v>
      </c>
      <c r="C1370" s="47" t="s">
        <v>70</v>
      </c>
      <c r="D1370" s="34"/>
      <c r="E1370" s="34"/>
      <c r="F1370" s="34"/>
      <c r="G1370" s="34"/>
      <c r="H1370" s="42" t="str">
        <f t="shared" si="155"/>
        <v/>
      </c>
      <c r="I1370" s="33">
        <v>321</v>
      </c>
      <c r="J1370" s="34">
        <v>249</v>
      </c>
      <c r="K1370" s="34">
        <v>35</v>
      </c>
      <c r="L1370" s="3">
        <f t="shared" si="150"/>
        <v>0.14056224899598393</v>
      </c>
      <c r="M1370" s="34">
        <v>0</v>
      </c>
      <c r="N1370" s="34">
        <v>72</v>
      </c>
      <c r="O1370" s="51">
        <f t="shared" si="149"/>
        <v>0.22429906542056074</v>
      </c>
      <c r="P1370" s="4">
        <f t="shared" si="151"/>
        <v>321</v>
      </c>
      <c r="Q1370" s="5">
        <f t="shared" si="152"/>
        <v>249</v>
      </c>
      <c r="R1370" s="5">
        <f t="shared" si="153"/>
        <v>72</v>
      </c>
      <c r="S1370" s="6">
        <f t="shared" si="154"/>
        <v>0.22429906542056074</v>
      </c>
    </row>
    <row r="1371" spans="1:19" ht="15" customHeight="1" x14ac:dyDescent="0.2">
      <c r="A1371" s="227" t="s">
        <v>455</v>
      </c>
      <c r="B1371" s="37" t="s">
        <v>71</v>
      </c>
      <c r="C1371" s="47" t="s">
        <v>72</v>
      </c>
      <c r="D1371" s="34"/>
      <c r="E1371" s="34"/>
      <c r="F1371" s="34"/>
      <c r="G1371" s="34"/>
      <c r="H1371" s="42" t="str">
        <f t="shared" si="155"/>
        <v/>
      </c>
      <c r="I1371" s="33">
        <v>2</v>
      </c>
      <c r="J1371" s="34">
        <v>1</v>
      </c>
      <c r="K1371" s="34">
        <v>0</v>
      </c>
      <c r="L1371" s="3">
        <f t="shared" si="150"/>
        <v>0</v>
      </c>
      <c r="M1371" s="34">
        <v>0</v>
      </c>
      <c r="N1371" s="34">
        <v>1</v>
      </c>
      <c r="O1371" s="51">
        <f t="shared" si="149"/>
        <v>0.5</v>
      </c>
      <c r="P1371" s="4">
        <f t="shared" si="151"/>
        <v>2</v>
      </c>
      <c r="Q1371" s="5">
        <f t="shared" si="152"/>
        <v>1</v>
      </c>
      <c r="R1371" s="5">
        <f t="shared" si="153"/>
        <v>1</v>
      </c>
      <c r="S1371" s="6">
        <f t="shared" si="154"/>
        <v>0.5</v>
      </c>
    </row>
    <row r="1372" spans="1:19" ht="26.25" customHeight="1" x14ac:dyDescent="0.2">
      <c r="A1372" s="227" t="s">
        <v>455</v>
      </c>
      <c r="B1372" s="37" t="s">
        <v>74</v>
      </c>
      <c r="C1372" s="47" t="s">
        <v>249</v>
      </c>
      <c r="D1372" s="34"/>
      <c r="E1372" s="34"/>
      <c r="F1372" s="34"/>
      <c r="G1372" s="34"/>
      <c r="H1372" s="42" t="str">
        <f t="shared" si="155"/>
        <v/>
      </c>
      <c r="I1372" s="33">
        <v>6</v>
      </c>
      <c r="J1372" s="34">
        <v>4</v>
      </c>
      <c r="K1372" s="34">
        <v>2</v>
      </c>
      <c r="L1372" s="3">
        <f t="shared" si="150"/>
        <v>0.5</v>
      </c>
      <c r="M1372" s="34">
        <v>2</v>
      </c>
      <c r="N1372" s="34">
        <v>0</v>
      </c>
      <c r="O1372" s="51">
        <f t="shared" si="149"/>
        <v>0</v>
      </c>
      <c r="P1372" s="4">
        <f t="shared" si="151"/>
        <v>6</v>
      </c>
      <c r="Q1372" s="5">
        <f t="shared" si="152"/>
        <v>6</v>
      </c>
      <c r="R1372" s="5" t="str">
        <f t="shared" si="153"/>
        <v/>
      </c>
      <c r="S1372" s="6" t="str">
        <f t="shared" si="154"/>
        <v/>
      </c>
    </row>
    <row r="1373" spans="1:19" ht="15" customHeight="1" x14ac:dyDescent="0.2">
      <c r="A1373" s="227" t="s">
        <v>455</v>
      </c>
      <c r="B1373" s="37" t="s">
        <v>76</v>
      </c>
      <c r="C1373" s="47" t="s">
        <v>77</v>
      </c>
      <c r="D1373" s="34"/>
      <c r="E1373" s="34"/>
      <c r="F1373" s="34"/>
      <c r="G1373" s="34"/>
      <c r="H1373" s="42" t="str">
        <f t="shared" si="155"/>
        <v/>
      </c>
      <c r="I1373" s="33">
        <v>80</v>
      </c>
      <c r="J1373" s="34">
        <v>43</v>
      </c>
      <c r="K1373" s="34">
        <v>15</v>
      </c>
      <c r="L1373" s="3">
        <f t="shared" si="150"/>
        <v>0.34883720930232559</v>
      </c>
      <c r="M1373" s="34">
        <v>0</v>
      </c>
      <c r="N1373" s="34">
        <v>37</v>
      </c>
      <c r="O1373" s="51">
        <f t="shared" si="149"/>
        <v>0.46250000000000002</v>
      </c>
      <c r="P1373" s="4">
        <f t="shared" si="151"/>
        <v>80</v>
      </c>
      <c r="Q1373" s="5">
        <f t="shared" si="152"/>
        <v>43</v>
      </c>
      <c r="R1373" s="5">
        <f t="shared" si="153"/>
        <v>37</v>
      </c>
      <c r="S1373" s="6">
        <f t="shared" si="154"/>
        <v>0.46250000000000002</v>
      </c>
    </row>
    <row r="1374" spans="1:19" ht="15" customHeight="1" x14ac:dyDescent="0.2">
      <c r="A1374" s="227" t="s">
        <v>455</v>
      </c>
      <c r="B1374" s="37" t="s">
        <v>78</v>
      </c>
      <c r="C1374" s="47" t="s">
        <v>79</v>
      </c>
      <c r="D1374" s="34"/>
      <c r="E1374" s="34"/>
      <c r="F1374" s="34"/>
      <c r="G1374" s="34"/>
      <c r="H1374" s="42" t="str">
        <f t="shared" si="155"/>
        <v/>
      </c>
      <c r="I1374" s="33">
        <v>21</v>
      </c>
      <c r="J1374" s="34">
        <v>20</v>
      </c>
      <c r="K1374" s="34">
        <v>4</v>
      </c>
      <c r="L1374" s="3">
        <f t="shared" si="150"/>
        <v>0.2</v>
      </c>
      <c r="M1374" s="34">
        <v>1</v>
      </c>
      <c r="N1374" s="34">
        <v>0</v>
      </c>
      <c r="O1374" s="51">
        <f t="shared" si="149"/>
        <v>0</v>
      </c>
      <c r="P1374" s="4">
        <f t="shared" si="151"/>
        <v>21</v>
      </c>
      <c r="Q1374" s="5">
        <f t="shared" si="152"/>
        <v>21</v>
      </c>
      <c r="R1374" s="5" t="str">
        <f t="shared" si="153"/>
        <v/>
      </c>
      <c r="S1374" s="6" t="str">
        <f t="shared" si="154"/>
        <v/>
      </c>
    </row>
    <row r="1375" spans="1:19" ht="15" customHeight="1" x14ac:dyDescent="0.2">
      <c r="A1375" s="227" t="s">
        <v>455</v>
      </c>
      <c r="B1375" s="37" t="s">
        <v>83</v>
      </c>
      <c r="C1375" s="47" t="s">
        <v>84</v>
      </c>
      <c r="D1375" s="34"/>
      <c r="E1375" s="34"/>
      <c r="F1375" s="34"/>
      <c r="G1375" s="34"/>
      <c r="H1375" s="42" t="str">
        <f t="shared" si="155"/>
        <v/>
      </c>
      <c r="I1375" s="33">
        <v>2</v>
      </c>
      <c r="J1375" s="34">
        <v>1</v>
      </c>
      <c r="K1375" s="34">
        <v>0</v>
      </c>
      <c r="L1375" s="3">
        <f t="shared" si="150"/>
        <v>0</v>
      </c>
      <c r="M1375" s="34">
        <v>0</v>
      </c>
      <c r="N1375" s="34">
        <v>1</v>
      </c>
      <c r="O1375" s="51">
        <f t="shared" ref="O1375:O1438" si="156">IF(I1375&lt;&gt;0,N1375/I1375,"")</f>
        <v>0.5</v>
      </c>
      <c r="P1375" s="4">
        <f t="shared" si="151"/>
        <v>2</v>
      </c>
      <c r="Q1375" s="5">
        <f t="shared" si="152"/>
        <v>1</v>
      </c>
      <c r="R1375" s="5">
        <f t="shared" si="153"/>
        <v>1</v>
      </c>
      <c r="S1375" s="6">
        <f t="shared" si="154"/>
        <v>0.5</v>
      </c>
    </row>
    <row r="1376" spans="1:19" ht="15" customHeight="1" x14ac:dyDescent="0.2">
      <c r="A1376" s="227" t="s">
        <v>455</v>
      </c>
      <c r="B1376" s="37" t="s">
        <v>89</v>
      </c>
      <c r="C1376" s="47" t="s">
        <v>90</v>
      </c>
      <c r="D1376" s="34"/>
      <c r="E1376" s="34"/>
      <c r="F1376" s="34"/>
      <c r="G1376" s="34"/>
      <c r="H1376" s="42" t="str">
        <f t="shared" si="155"/>
        <v/>
      </c>
      <c r="I1376" s="33">
        <v>215</v>
      </c>
      <c r="J1376" s="34">
        <v>213</v>
      </c>
      <c r="K1376" s="34">
        <v>55</v>
      </c>
      <c r="L1376" s="3">
        <f t="shared" si="150"/>
        <v>0.25821596244131456</v>
      </c>
      <c r="M1376" s="34">
        <v>0</v>
      </c>
      <c r="N1376" s="34">
        <v>2</v>
      </c>
      <c r="O1376" s="51">
        <f t="shared" si="156"/>
        <v>9.3023255813953487E-3</v>
      </c>
      <c r="P1376" s="4">
        <f t="shared" si="151"/>
        <v>215</v>
      </c>
      <c r="Q1376" s="5">
        <f t="shared" si="152"/>
        <v>213</v>
      </c>
      <c r="R1376" s="5">
        <f t="shared" si="153"/>
        <v>2</v>
      </c>
      <c r="S1376" s="6">
        <f t="shared" si="154"/>
        <v>9.3023255813953487E-3</v>
      </c>
    </row>
    <row r="1377" spans="1:19" ht="26.25" customHeight="1" x14ac:dyDescent="0.2">
      <c r="A1377" s="227" t="s">
        <v>455</v>
      </c>
      <c r="B1377" s="37" t="s">
        <v>93</v>
      </c>
      <c r="C1377" s="47" t="s">
        <v>97</v>
      </c>
      <c r="D1377" s="34"/>
      <c r="E1377" s="34"/>
      <c r="F1377" s="34"/>
      <c r="G1377" s="34"/>
      <c r="H1377" s="42" t="str">
        <f t="shared" si="155"/>
        <v/>
      </c>
      <c r="I1377" s="33">
        <v>5105</v>
      </c>
      <c r="J1377" s="34">
        <v>4580</v>
      </c>
      <c r="K1377" s="34">
        <v>2970</v>
      </c>
      <c r="L1377" s="3">
        <f t="shared" si="150"/>
        <v>0.64847161572052403</v>
      </c>
      <c r="M1377" s="34">
        <v>49</v>
      </c>
      <c r="N1377" s="34">
        <v>476</v>
      </c>
      <c r="O1377" s="51">
        <f t="shared" si="156"/>
        <v>9.3241919686581784E-2</v>
      </c>
      <c r="P1377" s="4">
        <f t="shared" si="151"/>
        <v>5105</v>
      </c>
      <c r="Q1377" s="5">
        <f t="shared" si="152"/>
        <v>4629</v>
      </c>
      <c r="R1377" s="5">
        <f t="shared" si="153"/>
        <v>476</v>
      </c>
      <c r="S1377" s="6">
        <f t="shared" si="154"/>
        <v>9.3241919686581784E-2</v>
      </c>
    </row>
    <row r="1378" spans="1:19" ht="15" customHeight="1" x14ac:dyDescent="0.2">
      <c r="A1378" s="227" t="s">
        <v>455</v>
      </c>
      <c r="B1378" s="37" t="s">
        <v>93</v>
      </c>
      <c r="C1378" s="47" t="s">
        <v>94</v>
      </c>
      <c r="D1378" s="34"/>
      <c r="E1378" s="34"/>
      <c r="F1378" s="34"/>
      <c r="G1378" s="34"/>
      <c r="H1378" s="42" t="str">
        <f t="shared" si="155"/>
        <v/>
      </c>
      <c r="I1378" s="33">
        <v>4614</v>
      </c>
      <c r="J1378" s="34">
        <v>3621</v>
      </c>
      <c r="K1378" s="34">
        <v>1210</v>
      </c>
      <c r="L1378" s="3">
        <f t="shared" si="150"/>
        <v>0.33416183374758351</v>
      </c>
      <c r="M1378" s="34">
        <v>23</v>
      </c>
      <c r="N1378" s="34">
        <v>970</v>
      </c>
      <c r="O1378" s="51">
        <f t="shared" si="156"/>
        <v>0.21022973558734287</v>
      </c>
      <c r="P1378" s="4">
        <f t="shared" si="151"/>
        <v>4614</v>
      </c>
      <c r="Q1378" s="5">
        <f t="shared" si="152"/>
        <v>3644</v>
      </c>
      <c r="R1378" s="5">
        <f t="shared" si="153"/>
        <v>970</v>
      </c>
      <c r="S1378" s="6">
        <f t="shared" si="154"/>
        <v>0.21022973558734287</v>
      </c>
    </row>
    <row r="1379" spans="1:19" ht="15" customHeight="1" x14ac:dyDescent="0.2">
      <c r="A1379" s="227" t="s">
        <v>455</v>
      </c>
      <c r="B1379" s="37" t="s">
        <v>99</v>
      </c>
      <c r="C1379" s="47" t="s">
        <v>100</v>
      </c>
      <c r="D1379" s="34"/>
      <c r="E1379" s="34"/>
      <c r="F1379" s="34"/>
      <c r="G1379" s="34"/>
      <c r="H1379" s="42" t="str">
        <f t="shared" si="155"/>
        <v/>
      </c>
      <c r="I1379" s="33">
        <v>1441</v>
      </c>
      <c r="J1379" s="34">
        <v>1433</v>
      </c>
      <c r="K1379" s="34">
        <v>1200</v>
      </c>
      <c r="L1379" s="3">
        <f t="shared" si="150"/>
        <v>0.83740404745289598</v>
      </c>
      <c r="M1379" s="34">
        <v>0</v>
      </c>
      <c r="N1379" s="34">
        <v>8</v>
      </c>
      <c r="O1379" s="51">
        <f t="shared" si="156"/>
        <v>5.5517002081887576E-3</v>
      </c>
      <c r="P1379" s="4">
        <f t="shared" si="151"/>
        <v>1441</v>
      </c>
      <c r="Q1379" s="5">
        <f t="shared" si="152"/>
        <v>1433</v>
      </c>
      <c r="R1379" s="5">
        <f t="shared" si="153"/>
        <v>8</v>
      </c>
      <c r="S1379" s="6">
        <f t="shared" si="154"/>
        <v>5.5517002081887576E-3</v>
      </c>
    </row>
    <row r="1380" spans="1:19" ht="15" customHeight="1" x14ac:dyDescent="0.2">
      <c r="A1380" s="227" t="s">
        <v>455</v>
      </c>
      <c r="B1380" s="37" t="s">
        <v>517</v>
      </c>
      <c r="C1380" s="47" t="s">
        <v>101</v>
      </c>
      <c r="D1380" s="34"/>
      <c r="E1380" s="34"/>
      <c r="F1380" s="34"/>
      <c r="G1380" s="34"/>
      <c r="H1380" s="42" t="str">
        <f t="shared" si="155"/>
        <v/>
      </c>
      <c r="I1380" s="33">
        <v>2178</v>
      </c>
      <c r="J1380" s="34">
        <v>1509</v>
      </c>
      <c r="K1380" s="34">
        <v>371</v>
      </c>
      <c r="L1380" s="3">
        <f t="shared" si="150"/>
        <v>0.24585818422796554</v>
      </c>
      <c r="M1380" s="34">
        <v>19</v>
      </c>
      <c r="N1380" s="34">
        <v>650</v>
      </c>
      <c r="O1380" s="51">
        <f t="shared" si="156"/>
        <v>0.29843893480257117</v>
      </c>
      <c r="P1380" s="4">
        <f t="shared" si="151"/>
        <v>2178</v>
      </c>
      <c r="Q1380" s="5">
        <f t="shared" si="152"/>
        <v>1528</v>
      </c>
      <c r="R1380" s="5">
        <f t="shared" si="153"/>
        <v>650</v>
      </c>
      <c r="S1380" s="6">
        <f t="shared" si="154"/>
        <v>0.29843893480257117</v>
      </c>
    </row>
    <row r="1381" spans="1:19" ht="15" customHeight="1" x14ac:dyDescent="0.2">
      <c r="A1381" s="227" t="s">
        <v>455</v>
      </c>
      <c r="B1381" s="37" t="s">
        <v>102</v>
      </c>
      <c r="C1381" s="47" t="s">
        <v>103</v>
      </c>
      <c r="D1381" s="34"/>
      <c r="E1381" s="34"/>
      <c r="F1381" s="34"/>
      <c r="G1381" s="34"/>
      <c r="H1381" s="42" t="str">
        <f t="shared" si="155"/>
        <v/>
      </c>
      <c r="I1381" s="33">
        <v>2249</v>
      </c>
      <c r="J1381" s="34">
        <v>840</v>
      </c>
      <c r="K1381" s="34">
        <v>190</v>
      </c>
      <c r="L1381" s="3">
        <f t="shared" si="150"/>
        <v>0.22619047619047619</v>
      </c>
      <c r="M1381" s="34">
        <v>5</v>
      </c>
      <c r="N1381" s="34">
        <v>1404</v>
      </c>
      <c r="O1381" s="51">
        <f t="shared" si="156"/>
        <v>0.62427745664739887</v>
      </c>
      <c r="P1381" s="4">
        <f t="shared" si="151"/>
        <v>2249</v>
      </c>
      <c r="Q1381" s="5">
        <f t="shared" si="152"/>
        <v>845</v>
      </c>
      <c r="R1381" s="5">
        <f t="shared" si="153"/>
        <v>1404</v>
      </c>
      <c r="S1381" s="6">
        <f t="shared" si="154"/>
        <v>0.62427745664739887</v>
      </c>
    </row>
    <row r="1382" spans="1:19" ht="15" customHeight="1" x14ac:dyDescent="0.2">
      <c r="A1382" s="227" t="s">
        <v>455</v>
      </c>
      <c r="B1382" s="37" t="s">
        <v>104</v>
      </c>
      <c r="C1382" s="47" t="s">
        <v>105</v>
      </c>
      <c r="D1382" s="34"/>
      <c r="E1382" s="34"/>
      <c r="F1382" s="34"/>
      <c r="G1382" s="34"/>
      <c r="H1382" s="42" t="str">
        <f t="shared" si="155"/>
        <v/>
      </c>
      <c r="I1382" s="33">
        <v>347</v>
      </c>
      <c r="J1382" s="34">
        <v>325</v>
      </c>
      <c r="K1382" s="34">
        <v>123</v>
      </c>
      <c r="L1382" s="3">
        <f t="shared" si="150"/>
        <v>0.37846153846153846</v>
      </c>
      <c r="M1382" s="34">
        <v>3</v>
      </c>
      <c r="N1382" s="34">
        <v>19</v>
      </c>
      <c r="O1382" s="51">
        <f t="shared" si="156"/>
        <v>5.4755043227665709E-2</v>
      </c>
      <c r="P1382" s="4">
        <f t="shared" si="151"/>
        <v>347</v>
      </c>
      <c r="Q1382" s="5">
        <f t="shared" si="152"/>
        <v>328</v>
      </c>
      <c r="R1382" s="5">
        <f t="shared" si="153"/>
        <v>19</v>
      </c>
      <c r="S1382" s="6">
        <f t="shared" si="154"/>
        <v>5.4755043227665709E-2</v>
      </c>
    </row>
    <row r="1383" spans="1:19" ht="15" customHeight="1" x14ac:dyDescent="0.2">
      <c r="A1383" s="227" t="s">
        <v>455</v>
      </c>
      <c r="B1383" s="37" t="s">
        <v>106</v>
      </c>
      <c r="C1383" s="47" t="s">
        <v>107</v>
      </c>
      <c r="D1383" s="34"/>
      <c r="E1383" s="34"/>
      <c r="F1383" s="34"/>
      <c r="G1383" s="34"/>
      <c r="H1383" s="42" t="str">
        <f t="shared" si="155"/>
        <v/>
      </c>
      <c r="I1383" s="33">
        <v>527</v>
      </c>
      <c r="J1383" s="34">
        <v>450</v>
      </c>
      <c r="K1383" s="34">
        <v>65</v>
      </c>
      <c r="L1383" s="3">
        <f t="shared" si="150"/>
        <v>0.14444444444444443</v>
      </c>
      <c r="M1383" s="34">
        <v>60</v>
      </c>
      <c r="N1383" s="34">
        <v>17</v>
      </c>
      <c r="O1383" s="51">
        <f t="shared" si="156"/>
        <v>3.2258064516129031E-2</v>
      </c>
      <c r="P1383" s="4">
        <f t="shared" si="151"/>
        <v>527</v>
      </c>
      <c r="Q1383" s="5">
        <f t="shared" si="152"/>
        <v>510</v>
      </c>
      <c r="R1383" s="5">
        <f t="shared" si="153"/>
        <v>17</v>
      </c>
      <c r="S1383" s="6">
        <f t="shared" si="154"/>
        <v>3.2258064516129031E-2</v>
      </c>
    </row>
    <row r="1384" spans="1:19" ht="15" customHeight="1" x14ac:dyDescent="0.2">
      <c r="A1384" s="227" t="s">
        <v>455</v>
      </c>
      <c r="B1384" s="37" t="s">
        <v>111</v>
      </c>
      <c r="C1384" s="47" t="s">
        <v>112</v>
      </c>
      <c r="D1384" s="34"/>
      <c r="E1384" s="34"/>
      <c r="F1384" s="34"/>
      <c r="G1384" s="34"/>
      <c r="H1384" s="42" t="str">
        <f t="shared" si="155"/>
        <v/>
      </c>
      <c r="I1384" s="33">
        <v>208</v>
      </c>
      <c r="J1384" s="34">
        <v>199</v>
      </c>
      <c r="K1384" s="34">
        <v>21</v>
      </c>
      <c r="L1384" s="3">
        <f t="shared" si="150"/>
        <v>0.10552763819095477</v>
      </c>
      <c r="M1384" s="34">
        <v>1</v>
      </c>
      <c r="N1384" s="34">
        <v>8</v>
      </c>
      <c r="O1384" s="51">
        <f t="shared" si="156"/>
        <v>3.8461538461538464E-2</v>
      </c>
      <c r="P1384" s="4">
        <f t="shared" si="151"/>
        <v>208</v>
      </c>
      <c r="Q1384" s="5">
        <f t="shared" si="152"/>
        <v>200</v>
      </c>
      <c r="R1384" s="5">
        <f t="shared" si="153"/>
        <v>8</v>
      </c>
      <c r="S1384" s="6">
        <f t="shared" si="154"/>
        <v>3.8461538461538464E-2</v>
      </c>
    </row>
    <row r="1385" spans="1:19" ht="15" customHeight="1" x14ac:dyDescent="0.2">
      <c r="A1385" s="227" t="s">
        <v>455</v>
      </c>
      <c r="B1385" s="37" t="s">
        <v>113</v>
      </c>
      <c r="C1385" s="47" t="s">
        <v>114</v>
      </c>
      <c r="D1385" s="34"/>
      <c r="E1385" s="34"/>
      <c r="F1385" s="34"/>
      <c r="G1385" s="34"/>
      <c r="H1385" s="42" t="str">
        <f t="shared" si="155"/>
        <v/>
      </c>
      <c r="I1385" s="33">
        <v>1144</v>
      </c>
      <c r="J1385" s="34">
        <v>922</v>
      </c>
      <c r="K1385" s="34">
        <v>237</v>
      </c>
      <c r="L1385" s="3">
        <f t="shared" si="150"/>
        <v>0.25704989154013014</v>
      </c>
      <c r="M1385" s="34">
        <v>43</v>
      </c>
      <c r="N1385" s="34">
        <v>179</v>
      </c>
      <c r="O1385" s="51">
        <f t="shared" si="156"/>
        <v>0.15646853146853146</v>
      </c>
      <c r="P1385" s="4">
        <f t="shared" si="151"/>
        <v>1144</v>
      </c>
      <c r="Q1385" s="5">
        <f t="shared" si="152"/>
        <v>965</v>
      </c>
      <c r="R1385" s="5">
        <f t="shared" si="153"/>
        <v>179</v>
      </c>
      <c r="S1385" s="6">
        <f t="shared" si="154"/>
        <v>0.15646853146853146</v>
      </c>
    </row>
    <row r="1386" spans="1:19" ht="15" customHeight="1" x14ac:dyDescent="0.2">
      <c r="A1386" s="227" t="s">
        <v>455</v>
      </c>
      <c r="B1386" s="37" t="s">
        <v>115</v>
      </c>
      <c r="C1386" s="47" t="s">
        <v>116</v>
      </c>
      <c r="D1386" s="34"/>
      <c r="E1386" s="34"/>
      <c r="F1386" s="34"/>
      <c r="G1386" s="34"/>
      <c r="H1386" s="42" t="str">
        <f t="shared" si="155"/>
        <v/>
      </c>
      <c r="I1386" s="33">
        <v>3224</v>
      </c>
      <c r="J1386" s="34">
        <v>2939</v>
      </c>
      <c r="K1386" s="34">
        <v>531</v>
      </c>
      <c r="L1386" s="3">
        <f t="shared" si="150"/>
        <v>0.18067369853691731</v>
      </c>
      <c r="M1386" s="34">
        <v>3</v>
      </c>
      <c r="N1386" s="34">
        <v>282</v>
      </c>
      <c r="O1386" s="51">
        <f t="shared" si="156"/>
        <v>8.7468982630272959E-2</v>
      </c>
      <c r="P1386" s="4">
        <f t="shared" si="151"/>
        <v>3224</v>
      </c>
      <c r="Q1386" s="5">
        <f t="shared" si="152"/>
        <v>2942</v>
      </c>
      <c r="R1386" s="5">
        <f t="shared" si="153"/>
        <v>282</v>
      </c>
      <c r="S1386" s="6">
        <f t="shared" si="154"/>
        <v>8.7468982630272959E-2</v>
      </c>
    </row>
    <row r="1387" spans="1:19" ht="15" customHeight="1" x14ac:dyDescent="0.2">
      <c r="A1387" s="227" t="s">
        <v>455</v>
      </c>
      <c r="B1387" s="37" t="s">
        <v>115</v>
      </c>
      <c r="C1387" s="47" t="s">
        <v>117</v>
      </c>
      <c r="D1387" s="34"/>
      <c r="E1387" s="34"/>
      <c r="F1387" s="34"/>
      <c r="G1387" s="34"/>
      <c r="H1387" s="42" t="str">
        <f t="shared" si="155"/>
        <v/>
      </c>
      <c r="I1387" s="33">
        <v>2597</v>
      </c>
      <c r="J1387" s="34">
        <v>2506</v>
      </c>
      <c r="K1387" s="34">
        <v>395</v>
      </c>
      <c r="L1387" s="3">
        <f t="shared" si="150"/>
        <v>0.15762170790103752</v>
      </c>
      <c r="M1387" s="34">
        <v>0</v>
      </c>
      <c r="N1387" s="34">
        <v>91</v>
      </c>
      <c r="O1387" s="51">
        <f t="shared" si="156"/>
        <v>3.5040431266846361E-2</v>
      </c>
      <c r="P1387" s="4">
        <f t="shared" si="151"/>
        <v>2597</v>
      </c>
      <c r="Q1387" s="5">
        <f t="shared" si="152"/>
        <v>2506</v>
      </c>
      <c r="R1387" s="5">
        <f t="shared" si="153"/>
        <v>91</v>
      </c>
      <c r="S1387" s="6">
        <f t="shared" si="154"/>
        <v>3.5040431266846361E-2</v>
      </c>
    </row>
    <row r="1388" spans="1:19" ht="15" customHeight="1" x14ac:dyDescent="0.2">
      <c r="A1388" s="227" t="s">
        <v>455</v>
      </c>
      <c r="B1388" s="37" t="s">
        <v>118</v>
      </c>
      <c r="C1388" s="47" t="s">
        <v>119</v>
      </c>
      <c r="D1388" s="34"/>
      <c r="E1388" s="34"/>
      <c r="F1388" s="34"/>
      <c r="G1388" s="34"/>
      <c r="H1388" s="42" t="str">
        <f t="shared" si="155"/>
        <v/>
      </c>
      <c r="I1388" s="33">
        <v>620</v>
      </c>
      <c r="J1388" s="34">
        <v>430</v>
      </c>
      <c r="K1388" s="34">
        <v>35</v>
      </c>
      <c r="L1388" s="3">
        <f t="shared" si="150"/>
        <v>8.1395348837209308E-2</v>
      </c>
      <c r="M1388" s="34">
        <v>18</v>
      </c>
      <c r="N1388" s="34">
        <v>172</v>
      </c>
      <c r="O1388" s="51">
        <f t="shared" si="156"/>
        <v>0.27741935483870966</v>
      </c>
      <c r="P1388" s="4">
        <f t="shared" si="151"/>
        <v>620</v>
      </c>
      <c r="Q1388" s="5">
        <f t="shared" si="152"/>
        <v>448</v>
      </c>
      <c r="R1388" s="5">
        <f t="shared" si="153"/>
        <v>172</v>
      </c>
      <c r="S1388" s="6">
        <f t="shared" si="154"/>
        <v>0.27741935483870966</v>
      </c>
    </row>
    <row r="1389" spans="1:19" ht="15" customHeight="1" x14ac:dyDescent="0.2">
      <c r="A1389" s="227" t="s">
        <v>455</v>
      </c>
      <c r="B1389" s="37" t="s">
        <v>123</v>
      </c>
      <c r="C1389" s="47" t="s">
        <v>123</v>
      </c>
      <c r="D1389" s="34"/>
      <c r="E1389" s="34"/>
      <c r="F1389" s="34"/>
      <c r="G1389" s="34"/>
      <c r="H1389" s="42" t="str">
        <f t="shared" si="155"/>
        <v/>
      </c>
      <c r="I1389" s="33">
        <v>814</v>
      </c>
      <c r="J1389" s="34">
        <v>656</v>
      </c>
      <c r="K1389" s="34">
        <v>445</v>
      </c>
      <c r="L1389" s="3">
        <f t="shared" si="150"/>
        <v>0.67835365853658536</v>
      </c>
      <c r="M1389" s="34">
        <v>34</v>
      </c>
      <c r="N1389" s="34">
        <v>124</v>
      </c>
      <c r="O1389" s="51">
        <f t="shared" si="156"/>
        <v>0.15233415233415235</v>
      </c>
      <c r="P1389" s="4">
        <f t="shared" si="151"/>
        <v>814</v>
      </c>
      <c r="Q1389" s="5">
        <f t="shared" si="152"/>
        <v>690</v>
      </c>
      <c r="R1389" s="5">
        <f t="shared" si="153"/>
        <v>124</v>
      </c>
      <c r="S1389" s="6">
        <f t="shared" si="154"/>
        <v>0.15233415233415235</v>
      </c>
    </row>
    <row r="1390" spans="1:19" ht="15" customHeight="1" x14ac:dyDescent="0.2">
      <c r="A1390" s="227" t="s">
        <v>455</v>
      </c>
      <c r="B1390" s="37" t="s">
        <v>373</v>
      </c>
      <c r="C1390" s="47" t="s">
        <v>374</v>
      </c>
      <c r="D1390" s="34"/>
      <c r="E1390" s="34"/>
      <c r="F1390" s="34"/>
      <c r="G1390" s="34"/>
      <c r="H1390" s="42" t="str">
        <f t="shared" si="155"/>
        <v/>
      </c>
      <c r="I1390" s="33">
        <v>1</v>
      </c>
      <c r="J1390" s="34">
        <v>1</v>
      </c>
      <c r="K1390" s="34">
        <v>1</v>
      </c>
      <c r="L1390" s="3">
        <f t="shared" si="150"/>
        <v>1</v>
      </c>
      <c r="M1390" s="34">
        <v>0</v>
      </c>
      <c r="N1390" s="34">
        <v>0</v>
      </c>
      <c r="O1390" s="51">
        <f t="shared" si="156"/>
        <v>0</v>
      </c>
      <c r="P1390" s="4">
        <f t="shared" si="151"/>
        <v>1</v>
      </c>
      <c r="Q1390" s="5">
        <f t="shared" si="152"/>
        <v>1</v>
      </c>
      <c r="R1390" s="5" t="str">
        <f t="shared" si="153"/>
        <v/>
      </c>
      <c r="S1390" s="6" t="str">
        <f t="shared" si="154"/>
        <v/>
      </c>
    </row>
    <row r="1391" spans="1:19" ht="15" customHeight="1" x14ac:dyDescent="0.2">
      <c r="A1391" s="227" t="s">
        <v>455</v>
      </c>
      <c r="B1391" s="37" t="s">
        <v>124</v>
      </c>
      <c r="C1391" s="47" t="s">
        <v>125</v>
      </c>
      <c r="D1391" s="34"/>
      <c r="E1391" s="34"/>
      <c r="F1391" s="34"/>
      <c r="G1391" s="34"/>
      <c r="H1391" s="42" t="str">
        <f t="shared" si="155"/>
        <v/>
      </c>
      <c r="I1391" s="33">
        <v>1271</v>
      </c>
      <c r="J1391" s="34">
        <v>1169</v>
      </c>
      <c r="K1391" s="34">
        <v>328</v>
      </c>
      <c r="L1391" s="3">
        <f t="shared" si="150"/>
        <v>0.28058169375534647</v>
      </c>
      <c r="M1391" s="34">
        <v>29</v>
      </c>
      <c r="N1391" s="34">
        <v>73</v>
      </c>
      <c r="O1391" s="51">
        <f t="shared" si="156"/>
        <v>5.7435090479937057E-2</v>
      </c>
      <c r="P1391" s="4">
        <f t="shared" si="151"/>
        <v>1271</v>
      </c>
      <c r="Q1391" s="5">
        <f t="shared" si="152"/>
        <v>1198</v>
      </c>
      <c r="R1391" s="5">
        <f t="shared" si="153"/>
        <v>73</v>
      </c>
      <c r="S1391" s="6">
        <f t="shared" si="154"/>
        <v>5.7435090479937057E-2</v>
      </c>
    </row>
    <row r="1392" spans="1:19" ht="15" customHeight="1" x14ac:dyDescent="0.2">
      <c r="A1392" s="227" t="s">
        <v>455</v>
      </c>
      <c r="B1392" s="37" t="s">
        <v>127</v>
      </c>
      <c r="C1392" s="47" t="s">
        <v>128</v>
      </c>
      <c r="D1392" s="34"/>
      <c r="E1392" s="34"/>
      <c r="F1392" s="34"/>
      <c r="G1392" s="34"/>
      <c r="H1392" s="42" t="str">
        <f t="shared" si="155"/>
        <v/>
      </c>
      <c r="I1392" s="33">
        <v>159</v>
      </c>
      <c r="J1392" s="34">
        <v>82</v>
      </c>
      <c r="K1392" s="34">
        <v>37</v>
      </c>
      <c r="L1392" s="3">
        <f t="shared" si="150"/>
        <v>0.45121951219512196</v>
      </c>
      <c r="M1392" s="34">
        <v>0</v>
      </c>
      <c r="N1392" s="34">
        <v>77</v>
      </c>
      <c r="O1392" s="51">
        <f t="shared" si="156"/>
        <v>0.48427672955974843</v>
      </c>
      <c r="P1392" s="4">
        <f t="shared" si="151"/>
        <v>159</v>
      </c>
      <c r="Q1392" s="5">
        <f t="shared" si="152"/>
        <v>82</v>
      </c>
      <c r="R1392" s="5">
        <f t="shared" si="153"/>
        <v>77</v>
      </c>
      <c r="S1392" s="6">
        <f t="shared" si="154"/>
        <v>0.48427672955974843</v>
      </c>
    </row>
    <row r="1393" spans="1:19" ht="15" customHeight="1" x14ac:dyDescent="0.2">
      <c r="A1393" s="227" t="s">
        <v>455</v>
      </c>
      <c r="B1393" s="37" t="s">
        <v>132</v>
      </c>
      <c r="C1393" s="47" t="s">
        <v>133</v>
      </c>
      <c r="D1393" s="34"/>
      <c r="E1393" s="34"/>
      <c r="F1393" s="34"/>
      <c r="G1393" s="34"/>
      <c r="H1393" s="42" t="str">
        <f t="shared" si="155"/>
        <v/>
      </c>
      <c r="I1393" s="33">
        <v>18</v>
      </c>
      <c r="J1393" s="34">
        <v>18</v>
      </c>
      <c r="K1393" s="34">
        <v>8</v>
      </c>
      <c r="L1393" s="3">
        <f t="shared" ref="L1393:L1456" si="157">IF(J1393&lt;&gt;0,K1393/J1393,"")</f>
        <v>0.44444444444444442</v>
      </c>
      <c r="M1393" s="34">
        <v>0</v>
      </c>
      <c r="N1393" s="34">
        <v>0</v>
      </c>
      <c r="O1393" s="51">
        <f t="shared" si="156"/>
        <v>0</v>
      </c>
      <c r="P1393" s="4">
        <f t="shared" si="151"/>
        <v>18</v>
      </c>
      <c r="Q1393" s="5">
        <f t="shared" si="152"/>
        <v>18</v>
      </c>
      <c r="R1393" s="5" t="str">
        <f t="shared" si="153"/>
        <v/>
      </c>
      <c r="S1393" s="6" t="str">
        <f t="shared" si="154"/>
        <v/>
      </c>
    </row>
    <row r="1394" spans="1:19" ht="15" customHeight="1" x14ac:dyDescent="0.2">
      <c r="A1394" s="227" t="s">
        <v>455</v>
      </c>
      <c r="B1394" s="37" t="s">
        <v>522</v>
      </c>
      <c r="C1394" s="47" t="s">
        <v>134</v>
      </c>
      <c r="D1394" s="34"/>
      <c r="E1394" s="34"/>
      <c r="F1394" s="34"/>
      <c r="G1394" s="34"/>
      <c r="H1394" s="42" t="str">
        <f t="shared" si="155"/>
        <v/>
      </c>
      <c r="I1394" s="33">
        <v>88</v>
      </c>
      <c r="J1394" s="34">
        <v>83</v>
      </c>
      <c r="K1394" s="34">
        <v>50</v>
      </c>
      <c r="L1394" s="3">
        <f t="shared" si="157"/>
        <v>0.60240963855421692</v>
      </c>
      <c r="M1394" s="34">
        <v>0</v>
      </c>
      <c r="N1394" s="34">
        <v>5</v>
      </c>
      <c r="O1394" s="51">
        <f t="shared" si="156"/>
        <v>5.6818181818181816E-2</v>
      </c>
      <c r="P1394" s="4">
        <f t="shared" si="151"/>
        <v>88</v>
      </c>
      <c r="Q1394" s="5">
        <f t="shared" si="152"/>
        <v>83</v>
      </c>
      <c r="R1394" s="5">
        <f t="shared" si="153"/>
        <v>5</v>
      </c>
      <c r="S1394" s="6">
        <f t="shared" si="154"/>
        <v>5.6818181818181816E-2</v>
      </c>
    </row>
    <row r="1395" spans="1:19" ht="15" customHeight="1" x14ac:dyDescent="0.2">
      <c r="A1395" s="227" t="s">
        <v>455</v>
      </c>
      <c r="B1395" s="37" t="s">
        <v>135</v>
      </c>
      <c r="C1395" s="47" t="s">
        <v>136</v>
      </c>
      <c r="D1395" s="34"/>
      <c r="E1395" s="34"/>
      <c r="F1395" s="34"/>
      <c r="G1395" s="34"/>
      <c r="H1395" s="42" t="str">
        <f t="shared" si="155"/>
        <v/>
      </c>
      <c r="I1395" s="33">
        <v>889</v>
      </c>
      <c r="J1395" s="34">
        <v>683</v>
      </c>
      <c r="K1395" s="34">
        <v>61</v>
      </c>
      <c r="L1395" s="3">
        <f t="shared" si="157"/>
        <v>8.9311859443631042E-2</v>
      </c>
      <c r="M1395" s="34">
        <v>0</v>
      </c>
      <c r="N1395" s="34">
        <v>206</v>
      </c>
      <c r="O1395" s="51">
        <f t="shared" si="156"/>
        <v>0.23172103487064116</v>
      </c>
      <c r="P1395" s="4">
        <f t="shared" si="151"/>
        <v>889</v>
      </c>
      <c r="Q1395" s="5">
        <f t="shared" si="152"/>
        <v>683</v>
      </c>
      <c r="R1395" s="5">
        <f t="shared" si="153"/>
        <v>206</v>
      </c>
      <c r="S1395" s="6">
        <f t="shared" si="154"/>
        <v>0.23172103487064116</v>
      </c>
    </row>
    <row r="1396" spans="1:19" ht="15" customHeight="1" x14ac:dyDescent="0.2">
      <c r="A1396" s="227" t="s">
        <v>455</v>
      </c>
      <c r="B1396" s="37" t="s">
        <v>146</v>
      </c>
      <c r="C1396" s="47" t="s">
        <v>147</v>
      </c>
      <c r="D1396" s="34"/>
      <c r="E1396" s="34"/>
      <c r="F1396" s="34"/>
      <c r="G1396" s="34"/>
      <c r="H1396" s="42" t="str">
        <f t="shared" si="155"/>
        <v/>
      </c>
      <c r="I1396" s="33">
        <v>35</v>
      </c>
      <c r="J1396" s="34">
        <v>35</v>
      </c>
      <c r="K1396" s="34">
        <v>13</v>
      </c>
      <c r="L1396" s="3">
        <f t="shared" si="157"/>
        <v>0.37142857142857144</v>
      </c>
      <c r="M1396" s="34">
        <v>0</v>
      </c>
      <c r="N1396" s="34">
        <v>0</v>
      </c>
      <c r="O1396" s="51">
        <f t="shared" si="156"/>
        <v>0</v>
      </c>
      <c r="P1396" s="4">
        <f t="shared" si="151"/>
        <v>35</v>
      </c>
      <c r="Q1396" s="5">
        <f t="shared" si="152"/>
        <v>35</v>
      </c>
      <c r="R1396" s="5" t="str">
        <f t="shared" si="153"/>
        <v/>
      </c>
      <c r="S1396" s="6" t="str">
        <f t="shared" si="154"/>
        <v/>
      </c>
    </row>
    <row r="1397" spans="1:19" ht="15" customHeight="1" x14ac:dyDescent="0.2">
      <c r="A1397" s="227" t="s">
        <v>455</v>
      </c>
      <c r="B1397" s="37" t="s">
        <v>149</v>
      </c>
      <c r="C1397" s="47" t="s">
        <v>150</v>
      </c>
      <c r="D1397" s="34"/>
      <c r="E1397" s="34"/>
      <c r="F1397" s="34"/>
      <c r="G1397" s="34"/>
      <c r="H1397" s="42" t="str">
        <f t="shared" si="155"/>
        <v/>
      </c>
      <c r="I1397" s="33">
        <v>1219</v>
      </c>
      <c r="J1397" s="34">
        <v>431</v>
      </c>
      <c r="K1397" s="34">
        <v>121</v>
      </c>
      <c r="L1397" s="3">
        <f t="shared" si="157"/>
        <v>0.28074245939675174</v>
      </c>
      <c r="M1397" s="34">
        <v>71</v>
      </c>
      <c r="N1397" s="34">
        <v>717</v>
      </c>
      <c r="O1397" s="51">
        <f t="shared" si="156"/>
        <v>0.58818703855619359</v>
      </c>
      <c r="P1397" s="4">
        <f t="shared" si="151"/>
        <v>1219</v>
      </c>
      <c r="Q1397" s="5">
        <f t="shared" si="152"/>
        <v>502</v>
      </c>
      <c r="R1397" s="5">
        <f t="shared" si="153"/>
        <v>717</v>
      </c>
      <c r="S1397" s="6">
        <f t="shared" si="154"/>
        <v>0.58818703855619359</v>
      </c>
    </row>
    <row r="1398" spans="1:19" ht="15" customHeight="1" x14ac:dyDescent="0.2">
      <c r="A1398" s="227" t="s">
        <v>455</v>
      </c>
      <c r="B1398" s="37" t="s">
        <v>528</v>
      </c>
      <c r="C1398" s="47" t="s">
        <v>395</v>
      </c>
      <c r="D1398" s="34"/>
      <c r="E1398" s="34"/>
      <c r="F1398" s="34"/>
      <c r="G1398" s="34"/>
      <c r="H1398" s="42" t="str">
        <f t="shared" si="155"/>
        <v/>
      </c>
      <c r="I1398" s="33">
        <v>100</v>
      </c>
      <c r="J1398" s="34">
        <v>72</v>
      </c>
      <c r="K1398" s="34">
        <v>3</v>
      </c>
      <c r="L1398" s="3">
        <f t="shared" si="157"/>
        <v>4.1666666666666664E-2</v>
      </c>
      <c r="M1398" s="34">
        <v>19</v>
      </c>
      <c r="N1398" s="34">
        <v>9</v>
      </c>
      <c r="O1398" s="51">
        <f t="shared" si="156"/>
        <v>0.09</v>
      </c>
      <c r="P1398" s="4">
        <f t="shared" si="151"/>
        <v>100</v>
      </c>
      <c r="Q1398" s="5">
        <f t="shared" si="152"/>
        <v>91</v>
      </c>
      <c r="R1398" s="5">
        <f t="shared" si="153"/>
        <v>9</v>
      </c>
      <c r="S1398" s="6">
        <f t="shared" si="154"/>
        <v>0.09</v>
      </c>
    </row>
    <row r="1399" spans="1:19" ht="15" customHeight="1" x14ac:dyDescent="0.2">
      <c r="A1399" s="227" t="s">
        <v>455</v>
      </c>
      <c r="B1399" s="37" t="s">
        <v>575</v>
      </c>
      <c r="C1399" s="47" t="s">
        <v>73</v>
      </c>
      <c r="D1399" s="34"/>
      <c r="E1399" s="34"/>
      <c r="F1399" s="34"/>
      <c r="G1399" s="34"/>
      <c r="H1399" s="42" t="str">
        <f t="shared" si="155"/>
        <v/>
      </c>
      <c r="I1399" s="33">
        <v>922</v>
      </c>
      <c r="J1399" s="34">
        <v>0</v>
      </c>
      <c r="K1399" s="34">
        <v>0</v>
      </c>
      <c r="L1399" s="3" t="str">
        <f t="shared" si="157"/>
        <v/>
      </c>
      <c r="M1399" s="34">
        <v>739</v>
      </c>
      <c r="N1399" s="34">
        <v>183</v>
      </c>
      <c r="O1399" s="51">
        <f t="shared" si="156"/>
        <v>0.19848156182212581</v>
      </c>
      <c r="P1399" s="4">
        <f t="shared" si="151"/>
        <v>922</v>
      </c>
      <c r="Q1399" s="5">
        <f t="shared" si="152"/>
        <v>739</v>
      </c>
      <c r="R1399" s="5">
        <f t="shared" si="153"/>
        <v>183</v>
      </c>
      <c r="S1399" s="6">
        <f t="shared" si="154"/>
        <v>0.19848156182212581</v>
      </c>
    </row>
    <row r="1400" spans="1:19" ht="15" customHeight="1" x14ac:dyDescent="0.2">
      <c r="A1400" s="227" t="s">
        <v>455</v>
      </c>
      <c r="B1400" s="37" t="s">
        <v>155</v>
      </c>
      <c r="C1400" s="47" t="s">
        <v>156</v>
      </c>
      <c r="D1400" s="34"/>
      <c r="E1400" s="34"/>
      <c r="F1400" s="34"/>
      <c r="G1400" s="34"/>
      <c r="H1400" s="42" t="str">
        <f t="shared" si="155"/>
        <v/>
      </c>
      <c r="I1400" s="33">
        <v>921</v>
      </c>
      <c r="J1400" s="34">
        <v>515</v>
      </c>
      <c r="K1400" s="34">
        <v>187</v>
      </c>
      <c r="L1400" s="3">
        <f t="shared" si="157"/>
        <v>0.36310679611650487</v>
      </c>
      <c r="M1400" s="34">
        <v>15</v>
      </c>
      <c r="N1400" s="34">
        <v>391</v>
      </c>
      <c r="O1400" s="51">
        <f t="shared" si="156"/>
        <v>0.42453854505971772</v>
      </c>
      <c r="P1400" s="4">
        <f t="shared" si="151"/>
        <v>921</v>
      </c>
      <c r="Q1400" s="5">
        <f t="shared" si="152"/>
        <v>530</v>
      </c>
      <c r="R1400" s="5">
        <f t="shared" si="153"/>
        <v>391</v>
      </c>
      <c r="S1400" s="6">
        <f t="shared" si="154"/>
        <v>0.42453854505971772</v>
      </c>
    </row>
    <row r="1401" spans="1:19" ht="15" customHeight="1" x14ac:dyDescent="0.2">
      <c r="A1401" s="227" t="s">
        <v>455</v>
      </c>
      <c r="B1401" s="37" t="s">
        <v>158</v>
      </c>
      <c r="C1401" s="47" t="s">
        <v>307</v>
      </c>
      <c r="D1401" s="34"/>
      <c r="E1401" s="34"/>
      <c r="F1401" s="34"/>
      <c r="G1401" s="34"/>
      <c r="H1401" s="42" t="str">
        <f t="shared" si="155"/>
        <v/>
      </c>
      <c r="I1401" s="33">
        <v>16</v>
      </c>
      <c r="J1401" s="34">
        <v>16</v>
      </c>
      <c r="K1401" s="34">
        <v>10</v>
      </c>
      <c r="L1401" s="3">
        <f t="shared" si="157"/>
        <v>0.625</v>
      </c>
      <c r="M1401" s="34"/>
      <c r="N1401" s="34"/>
      <c r="O1401" s="51">
        <f t="shared" si="156"/>
        <v>0</v>
      </c>
      <c r="P1401" s="4">
        <f t="shared" si="151"/>
        <v>16</v>
      </c>
      <c r="Q1401" s="5">
        <f t="shared" si="152"/>
        <v>16</v>
      </c>
      <c r="R1401" s="5" t="str">
        <f t="shared" si="153"/>
        <v/>
      </c>
      <c r="S1401" s="6" t="str">
        <f t="shared" si="154"/>
        <v/>
      </c>
    </row>
    <row r="1402" spans="1:19" ht="15" customHeight="1" x14ac:dyDescent="0.2">
      <c r="A1402" s="227" t="s">
        <v>455</v>
      </c>
      <c r="B1402" s="37" t="s">
        <v>160</v>
      </c>
      <c r="C1402" s="47" t="s">
        <v>161</v>
      </c>
      <c r="D1402" s="34"/>
      <c r="E1402" s="34"/>
      <c r="F1402" s="34"/>
      <c r="G1402" s="34"/>
      <c r="H1402" s="42" t="str">
        <f t="shared" si="155"/>
        <v/>
      </c>
      <c r="I1402" s="33">
        <v>18</v>
      </c>
      <c r="J1402" s="34">
        <v>18</v>
      </c>
      <c r="K1402" s="34">
        <v>8</v>
      </c>
      <c r="L1402" s="3">
        <f t="shared" si="157"/>
        <v>0.44444444444444442</v>
      </c>
      <c r="M1402" s="34">
        <v>0</v>
      </c>
      <c r="N1402" s="34">
        <v>0</v>
      </c>
      <c r="O1402" s="51">
        <f t="shared" si="156"/>
        <v>0</v>
      </c>
      <c r="P1402" s="4">
        <f t="shared" si="151"/>
        <v>18</v>
      </c>
      <c r="Q1402" s="5">
        <f t="shared" si="152"/>
        <v>18</v>
      </c>
      <c r="R1402" s="5" t="str">
        <f t="shared" si="153"/>
        <v/>
      </c>
      <c r="S1402" s="6" t="str">
        <f t="shared" si="154"/>
        <v/>
      </c>
    </row>
    <row r="1403" spans="1:19" ht="15" customHeight="1" x14ac:dyDescent="0.2">
      <c r="A1403" s="227" t="s">
        <v>455</v>
      </c>
      <c r="B1403" s="37" t="s">
        <v>166</v>
      </c>
      <c r="C1403" s="47" t="s">
        <v>167</v>
      </c>
      <c r="D1403" s="34"/>
      <c r="E1403" s="34"/>
      <c r="F1403" s="34"/>
      <c r="G1403" s="34"/>
      <c r="H1403" s="42" t="str">
        <f t="shared" si="155"/>
        <v/>
      </c>
      <c r="I1403" s="33">
        <v>1633</v>
      </c>
      <c r="J1403" s="34">
        <v>1350</v>
      </c>
      <c r="K1403" s="34">
        <v>812</v>
      </c>
      <c r="L1403" s="3">
        <f t="shared" si="157"/>
        <v>0.60148148148148151</v>
      </c>
      <c r="M1403" s="34">
        <v>67</v>
      </c>
      <c r="N1403" s="34">
        <v>216</v>
      </c>
      <c r="O1403" s="51">
        <f t="shared" si="156"/>
        <v>0.13227189222290264</v>
      </c>
      <c r="P1403" s="4">
        <f t="shared" si="151"/>
        <v>1633</v>
      </c>
      <c r="Q1403" s="5">
        <f t="shared" si="152"/>
        <v>1417</v>
      </c>
      <c r="R1403" s="5">
        <f t="shared" si="153"/>
        <v>216</v>
      </c>
      <c r="S1403" s="6">
        <f t="shared" si="154"/>
        <v>0.13227189222290264</v>
      </c>
    </row>
    <row r="1404" spans="1:19" ht="15" customHeight="1" x14ac:dyDescent="0.2">
      <c r="A1404" s="227" t="s">
        <v>455</v>
      </c>
      <c r="B1404" s="37" t="s">
        <v>168</v>
      </c>
      <c r="C1404" s="47" t="s">
        <v>169</v>
      </c>
      <c r="D1404" s="34"/>
      <c r="E1404" s="34"/>
      <c r="F1404" s="34"/>
      <c r="G1404" s="34"/>
      <c r="H1404" s="42" t="str">
        <f t="shared" si="155"/>
        <v/>
      </c>
      <c r="I1404" s="33">
        <v>205</v>
      </c>
      <c r="J1404" s="34">
        <v>183</v>
      </c>
      <c r="K1404" s="34">
        <v>44</v>
      </c>
      <c r="L1404" s="3">
        <f t="shared" si="157"/>
        <v>0.24043715846994534</v>
      </c>
      <c r="M1404" s="34">
        <v>0</v>
      </c>
      <c r="N1404" s="34">
        <v>22</v>
      </c>
      <c r="O1404" s="51">
        <f t="shared" si="156"/>
        <v>0.10731707317073171</v>
      </c>
      <c r="P1404" s="4">
        <f t="shared" si="151"/>
        <v>205</v>
      </c>
      <c r="Q1404" s="5">
        <f t="shared" si="152"/>
        <v>183</v>
      </c>
      <c r="R1404" s="5">
        <f t="shared" si="153"/>
        <v>22</v>
      </c>
      <c r="S1404" s="6">
        <f t="shared" si="154"/>
        <v>0.10731707317073171</v>
      </c>
    </row>
    <row r="1405" spans="1:19" ht="26.25" customHeight="1" x14ac:dyDescent="0.2">
      <c r="A1405" s="227" t="s">
        <v>455</v>
      </c>
      <c r="B1405" s="37" t="s">
        <v>170</v>
      </c>
      <c r="C1405" s="47" t="s">
        <v>457</v>
      </c>
      <c r="D1405" s="34"/>
      <c r="E1405" s="34"/>
      <c r="F1405" s="34"/>
      <c r="G1405" s="34"/>
      <c r="H1405" s="42" t="str">
        <f t="shared" si="155"/>
        <v/>
      </c>
      <c r="I1405" s="33">
        <v>2634</v>
      </c>
      <c r="J1405" s="34">
        <v>2621</v>
      </c>
      <c r="K1405" s="34">
        <v>652</v>
      </c>
      <c r="L1405" s="3">
        <f t="shared" si="157"/>
        <v>0.24876001526135064</v>
      </c>
      <c r="M1405" s="34">
        <v>0</v>
      </c>
      <c r="N1405" s="34">
        <v>13</v>
      </c>
      <c r="O1405" s="51">
        <f t="shared" si="156"/>
        <v>4.9354593773728167E-3</v>
      </c>
      <c r="P1405" s="4">
        <f t="shared" si="151"/>
        <v>2634</v>
      </c>
      <c r="Q1405" s="5">
        <f t="shared" si="152"/>
        <v>2621</v>
      </c>
      <c r="R1405" s="5">
        <f t="shared" si="153"/>
        <v>13</v>
      </c>
      <c r="S1405" s="6">
        <f t="shared" si="154"/>
        <v>4.9354593773728167E-3</v>
      </c>
    </row>
    <row r="1406" spans="1:19" ht="26.25" customHeight="1" x14ac:dyDescent="0.2">
      <c r="A1406" s="227" t="s">
        <v>455</v>
      </c>
      <c r="B1406" s="37" t="s">
        <v>170</v>
      </c>
      <c r="C1406" s="47" t="s">
        <v>375</v>
      </c>
      <c r="D1406" s="34"/>
      <c r="E1406" s="34"/>
      <c r="F1406" s="34"/>
      <c r="G1406" s="34"/>
      <c r="H1406" s="42" t="str">
        <f t="shared" si="155"/>
        <v/>
      </c>
      <c r="I1406" s="33">
        <v>80459</v>
      </c>
      <c r="J1406" s="34">
        <v>79893</v>
      </c>
      <c r="K1406" s="34">
        <v>70942</v>
      </c>
      <c r="L1406" s="3">
        <f t="shared" si="157"/>
        <v>0.88796265004443442</v>
      </c>
      <c r="M1406" s="34">
        <v>1</v>
      </c>
      <c r="N1406" s="34">
        <v>565</v>
      </c>
      <c r="O1406" s="51">
        <f t="shared" si="156"/>
        <v>7.0222100697249533E-3</v>
      </c>
      <c r="P1406" s="4">
        <f t="shared" si="151"/>
        <v>80459</v>
      </c>
      <c r="Q1406" s="5">
        <f t="shared" si="152"/>
        <v>79894</v>
      </c>
      <c r="R1406" s="5">
        <f t="shared" si="153"/>
        <v>565</v>
      </c>
      <c r="S1406" s="6">
        <f t="shared" si="154"/>
        <v>7.0222100697249533E-3</v>
      </c>
    </row>
    <row r="1407" spans="1:19" ht="26.25" customHeight="1" x14ac:dyDescent="0.2">
      <c r="A1407" s="227" t="s">
        <v>455</v>
      </c>
      <c r="B1407" s="37" t="s">
        <v>170</v>
      </c>
      <c r="C1407" s="47" t="s">
        <v>172</v>
      </c>
      <c r="D1407" s="34"/>
      <c r="E1407" s="34"/>
      <c r="F1407" s="34"/>
      <c r="G1407" s="34"/>
      <c r="H1407" s="42" t="str">
        <f t="shared" si="155"/>
        <v/>
      </c>
      <c r="I1407" s="33">
        <v>39936</v>
      </c>
      <c r="J1407" s="34">
        <v>38908</v>
      </c>
      <c r="K1407" s="34">
        <v>21872</v>
      </c>
      <c r="L1407" s="3">
        <f t="shared" si="157"/>
        <v>0.56214660224118429</v>
      </c>
      <c r="M1407" s="34">
        <v>14</v>
      </c>
      <c r="N1407" s="34">
        <v>1014</v>
      </c>
      <c r="O1407" s="51">
        <f t="shared" si="156"/>
        <v>2.5390625E-2</v>
      </c>
      <c r="P1407" s="4">
        <f t="shared" si="151"/>
        <v>39936</v>
      </c>
      <c r="Q1407" s="5">
        <f t="shared" si="152"/>
        <v>38922</v>
      </c>
      <c r="R1407" s="5">
        <f t="shared" si="153"/>
        <v>1014</v>
      </c>
      <c r="S1407" s="6">
        <f t="shared" si="154"/>
        <v>2.5390625E-2</v>
      </c>
    </row>
    <row r="1408" spans="1:19" ht="26.25" customHeight="1" x14ac:dyDescent="0.2">
      <c r="A1408" s="227" t="s">
        <v>455</v>
      </c>
      <c r="B1408" s="37" t="s">
        <v>170</v>
      </c>
      <c r="C1408" s="47" t="s">
        <v>171</v>
      </c>
      <c r="D1408" s="34"/>
      <c r="E1408" s="34"/>
      <c r="F1408" s="34"/>
      <c r="G1408" s="34"/>
      <c r="H1408" s="42" t="str">
        <f t="shared" si="155"/>
        <v/>
      </c>
      <c r="I1408" s="33">
        <v>1929</v>
      </c>
      <c r="J1408" s="34">
        <v>1855</v>
      </c>
      <c r="K1408" s="34">
        <v>524</v>
      </c>
      <c r="L1408" s="3">
        <f t="shared" si="157"/>
        <v>0.28247978436657684</v>
      </c>
      <c r="M1408" s="34">
        <v>0</v>
      </c>
      <c r="N1408" s="34">
        <v>74</v>
      </c>
      <c r="O1408" s="51">
        <f t="shared" si="156"/>
        <v>3.8361845515811302E-2</v>
      </c>
      <c r="P1408" s="4">
        <f t="shared" si="151"/>
        <v>1929</v>
      </c>
      <c r="Q1408" s="5">
        <f t="shared" si="152"/>
        <v>1855</v>
      </c>
      <c r="R1408" s="5">
        <f t="shared" si="153"/>
        <v>74</v>
      </c>
      <c r="S1408" s="6">
        <f t="shared" si="154"/>
        <v>3.8361845515811302E-2</v>
      </c>
    </row>
    <row r="1409" spans="1:19" ht="15" customHeight="1" x14ac:dyDescent="0.2">
      <c r="A1409" s="227" t="s">
        <v>455</v>
      </c>
      <c r="B1409" s="37" t="s">
        <v>176</v>
      </c>
      <c r="C1409" s="47" t="s">
        <v>177</v>
      </c>
      <c r="D1409" s="34"/>
      <c r="E1409" s="34"/>
      <c r="F1409" s="34"/>
      <c r="G1409" s="34"/>
      <c r="H1409" s="42" t="str">
        <f t="shared" si="155"/>
        <v/>
      </c>
      <c r="I1409" s="33">
        <v>1718</v>
      </c>
      <c r="J1409" s="34">
        <v>1529</v>
      </c>
      <c r="K1409" s="34">
        <v>1277</v>
      </c>
      <c r="L1409" s="3">
        <f t="shared" si="157"/>
        <v>0.83518639633747549</v>
      </c>
      <c r="M1409" s="34">
        <v>26</v>
      </c>
      <c r="N1409" s="34">
        <v>163</v>
      </c>
      <c r="O1409" s="51">
        <f t="shared" si="156"/>
        <v>9.4877764842840509E-2</v>
      </c>
      <c r="P1409" s="4">
        <f t="shared" si="151"/>
        <v>1718</v>
      </c>
      <c r="Q1409" s="5">
        <f t="shared" si="152"/>
        <v>1555</v>
      </c>
      <c r="R1409" s="5">
        <f t="shared" si="153"/>
        <v>163</v>
      </c>
      <c r="S1409" s="6">
        <f t="shared" si="154"/>
        <v>9.4877764842840509E-2</v>
      </c>
    </row>
    <row r="1410" spans="1:19" ht="15" customHeight="1" x14ac:dyDescent="0.2">
      <c r="A1410" s="227" t="s">
        <v>455</v>
      </c>
      <c r="B1410" s="37" t="s">
        <v>178</v>
      </c>
      <c r="C1410" s="47" t="s">
        <v>179</v>
      </c>
      <c r="D1410" s="34"/>
      <c r="E1410" s="34"/>
      <c r="F1410" s="34"/>
      <c r="G1410" s="34"/>
      <c r="H1410" s="42" t="str">
        <f t="shared" si="155"/>
        <v/>
      </c>
      <c r="I1410" s="33">
        <v>443</v>
      </c>
      <c r="J1410" s="34">
        <v>208</v>
      </c>
      <c r="K1410" s="34">
        <v>70</v>
      </c>
      <c r="L1410" s="3">
        <f t="shared" si="157"/>
        <v>0.33653846153846156</v>
      </c>
      <c r="M1410" s="34">
        <v>0</v>
      </c>
      <c r="N1410" s="34">
        <v>235</v>
      </c>
      <c r="O1410" s="51">
        <f t="shared" si="156"/>
        <v>0.53047404063205417</v>
      </c>
      <c r="P1410" s="4">
        <f t="shared" ref="P1410:P1473" si="158">IF(SUM(D1410,I1410)&gt;0,SUM(D1410,I1410),"")</f>
        <v>443</v>
      </c>
      <c r="Q1410" s="5">
        <f t="shared" ref="Q1410:Q1473" si="159">IF(SUM(E1410,J1410, M1410)&gt;0,SUM(E1410,J1410, M1410),"")</f>
        <v>208</v>
      </c>
      <c r="R1410" s="5">
        <f t="shared" ref="R1410:R1473" si="160">IF(SUM(G1410,N1410)&gt;0,SUM(G1410,N1410),"")</f>
        <v>235</v>
      </c>
      <c r="S1410" s="6">
        <f t="shared" ref="S1410:S1473" si="161">IFERROR(IF(P1410&lt;&gt;0,R1410/P1410,""),"")</f>
        <v>0.53047404063205417</v>
      </c>
    </row>
    <row r="1411" spans="1:19" ht="15" customHeight="1" x14ac:dyDescent="0.2">
      <c r="A1411" s="227" t="s">
        <v>455</v>
      </c>
      <c r="B1411" s="37" t="s">
        <v>180</v>
      </c>
      <c r="C1411" s="47" t="s">
        <v>537</v>
      </c>
      <c r="D1411" s="34"/>
      <c r="E1411" s="34"/>
      <c r="F1411" s="34"/>
      <c r="G1411" s="34"/>
      <c r="H1411" s="42" t="str">
        <f t="shared" si="155"/>
        <v/>
      </c>
      <c r="I1411" s="33">
        <v>116</v>
      </c>
      <c r="J1411" s="34">
        <v>98</v>
      </c>
      <c r="K1411" s="34">
        <v>68</v>
      </c>
      <c r="L1411" s="3">
        <f t="shared" si="157"/>
        <v>0.69387755102040816</v>
      </c>
      <c r="M1411" s="34">
        <v>2</v>
      </c>
      <c r="N1411" s="34">
        <v>16</v>
      </c>
      <c r="O1411" s="51">
        <f t="shared" si="156"/>
        <v>0.13793103448275862</v>
      </c>
      <c r="P1411" s="4">
        <f t="shared" si="158"/>
        <v>116</v>
      </c>
      <c r="Q1411" s="5">
        <f t="shared" si="159"/>
        <v>100</v>
      </c>
      <c r="R1411" s="5">
        <f t="shared" si="160"/>
        <v>16</v>
      </c>
      <c r="S1411" s="6">
        <f t="shared" si="161"/>
        <v>0.13793103448275862</v>
      </c>
    </row>
    <row r="1412" spans="1:19" ht="15" customHeight="1" x14ac:dyDescent="0.2">
      <c r="A1412" s="227" t="s">
        <v>455</v>
      </c>
      <c r="B1412" s="37" t="s">
        <v>182</v>
      </c>
      <c r="C1412" s="47" t="s">
        <v>182</v>
      </c>
      <c r="D1412" s="34"/>
      <c r="E1412" s="34"/>
      <c r="F1412" s="34"/>
      <c r="G1412" s="34"/>
      <c r="H1412" s="42" t="str">
        <f t="shared" si="155"/>
        <v/>
      </c>
      <c r="I1412" s="33">
        <v>423</v>
      </c>
      <c r="J1412" s="34">
        <v>403</v>
      </c>
      <c r="K1412" s="34">
        <v>214</v>
      </c>
      <c r="L1412" s="3">
        <f t="shared" si="157"/>
        <v>0.53101736972704716</v>
      </c>
      <c r="M1412" s="34">
        <v>0</v>
      </c>
      <c r="N1412" s="34">
        <v>20</v>
      </c>
      <c r="O1412" s="51">
        <f t="shared" si="156"/>
        <v>4.7281323877068557E-2</v>
      </c>
      <c r="P1412" s="4">
        <f t="shared" si="158"/>
        <v>423</v>
      </c>
      <c r="Q1412" s="5">
        <f t="shared" si="159"/>
        <v>403</v>
      </c>
      <c r="R1412" s="5">
        <f t="shared" si="160"/>
        <v>20</v>
      </c>
      <c r="S1412" s="6">
        <f t="shared" si="161"/>
        <v>4.7281323877068557E-2</v>
      </c>
    </row>
    <row r="1413" spans="1:19" ht="15" customHeight="1" x14ac:dyDescent="0.2">
      <c r="A1413" s="227" t="s">
        <v>455</v>
      </c>
      <c r="B1413" s="37" t="s">
        <v>184</v>
      </c>
      <c r="C1413" s="47" t="s">
        <v>186</v>
      </c>
      <c r="D1413" s="34"/>
      <c r="E1413" s="34"/>
      <c r="F1413" s="34"/>
      <c r="G1413" s="34"/>
      <c r="H1413" s="42" t="str">
        <f t="shared" si="155"/>
        <v/>
      </c>
      <c r="I1413" s="33">
        <v>2184</v>
      </c>
      <c r="J1413" s="34">
        <v>2111</v>
      </c>
      <c r="K1413" s="34">
        <v>1559</v>
      </c>
      <c r="L1413" s="3">
        <f t="shared" si="157"/>
        <v>0.7385125532922785</v>
      </c>
      <c r="M1413" s="34">
        <v>0</v>
      </c>
      <c r="N1413" s="34">
        <v>73</v>
      </c>
      <c r="O1413" s="51">
        <f t="shared" si="156"/>
        <v>3.3424908424908424E-2</v>
      </c>
      <c r="P1413" s="4">
        <f t="shared" si="158"/>
        <v>2184</v>
      </c>
      <c r="Q1413" s="5">
        <f t="shared" si="159"/>
        <v>2111</v>
      </c>
      <c r="R1413" s="5">
        <f t="shared" si="160"/>
        <v>73</v>
      </c>
      <c r="S1413" s="6">
        <f t="shared" si="161"/>
        <v>3.3424908424908424E-2</v>
      </c>
    </row>
    <row r="1414" spans="1:19" ht="15" customHeight="1" x14ac:dyDescent="0.2">
      <c r="A1414" s="227" t="s">
        <v>455</v>
      </c>
      <c r="B1414" s="37" t="s">
        <v>529</v>
      </c>
      <c r="C1414" s="47" t="s">
        <v>120</v>
      </c>
      <c r="D1414" s="34"/>
      <c r="E1414" s="34"/>
      <c r="F1414" s="34"/>
      <c r="G1414" s="34"/>
      <c r="H1414" s="42" t="str">
        <f t="shared" ref="H1414:H1477" si="162">IF(D1414&lt;&gt;0,G1414/D1414,"")</f>
        <v/>
      </c>
      <c r="I1414" s="33">
        <v>116</v>
      </c>
      <c r="J1414" s="34">
        <v>97</v>
      </c>
      <c r="K1414" s="34">
        <v>6</v>
      </c>
      <c r="L1414" s="3">
        <f t="shared" si="157"/>
        <v>6.1855670103092786E-2</v>
      </c>
      <c r="M1414" s="34">
        <v>0</v>
      </c>
      <c r="N1414" s="34">
        <v>19</v>
      </c>
      <c r="O1414" s="51">
        <f t="shared" si="156"/>
        <v>0.16379310344827586</v>
      </c>
      <c r="P1414" s="4">
        <f t="shared" si="158"/>
        <v>116</v>
      </c>
      <c r="Q1414" s="5">
        <f t="shared" si="159"/>
        <v>97</v>
      </c>
      <c r="R1414" s="5">
        <f t="shared" si="160"/>
        <v>19</v>
      </c>
      <c r="S1414" s="6">
        <f t="shared" si="161"/>
        <v>0.16379310344827586</v>
      </c>
    </row>
    <row r="1415" spans="1:19" ht="15" customHeight="1" x14ac:dyDescent="0.2">
      <c r="A1415" s="227" t="s">
        <v>455</v>
      </c>
      <c r="B1415" s="37" t="s">
        <v>195</v>
      </c>
      <c r="C1415" s="47" t="s">
        <v>196</v>
      </c>
      <c r="D1415" s="34"/>
      <c r="E1415" s="34"/>
      <c r="F1415" s="34"/>
      <c r="G1415" s="34"/>
      <c r="H1415" s="42" t="str">
        <f t="shared" si="162"/>
        <v/>
      </c>
      <c r="I1415" s="33">
        <v>8</v>
      </c>
      <c r="J1415" s="34">
        <v>8</v>
      </c>
      <c r="K1415" s="34">
        <v>8</v>
      </c>
      <c r="L1415" s="3">
        <f t="shared" si="157"/>
        <v>1</v>
      </c>
      <c r="M1415" s="34">
        <v>0</v>
      </c>
      <c r="N1415" s="34">
        <v>0</v>
      </c>
      <c r="O1415" s="51">
        <f t="shared" si="156"/>
        <v>0</v>
      </c>
      <c r="P1415" s="4">
        <f t="shared" si="158"/>
        <v>8</v>
      </c>
      <c r="Q1415" s="5">
        <f t="shared" si="159"/>
        <v>8</v>
      </c>
      <c r="R1415" s="5" t="str">
        <f t="shared" si="160"/>
        <v/>
      </c>
      <c r="S1415" s="6" t="str">
        <f t="shared" si="161"/>
        <v/>
      </c>
    </row>
    <row r="1416" spans="1:19" ht="15" customHeight="1" x14ac:dyDescent="0.2">
      <c r="A1416" s="227" t="s">
        <v>455</v>
      </c>
      <c r="B1416" s="37" t="s">
        <v>197</v>
      </c>
      <c r="C1416" s="47" t="s">
        <v>255</v>
      </c>
      <c r="D1416" s="34">
        <v>1</v>
      </c>
      <c r="E1416" s="34">
        <v>1</v>
      </c>
      <c r="F1416" s="34">
        <v>0</v>
      </c>
      <c r="G1416" s="34">
        <v>0</v>
      </c>
      <c r="H1416" s="42">
        <f t="shared" si="162"/>
        <v>0</v>
      </c>
      <c r="I1416" s="33">
        <v>5</v>
      </c>
      <c r="J1416" s="34">
        <v>4</v>
      </c>
      <c r="K1416" s="34">
        <v>4</v>
      </c>
      <c r="L1416" s="3">
        <f t="shared" si="157"/>
        <v>1</v>
      </c>
      <c r="M1416" s="34">
        <v>1</v>
      </c>
      <c r="N1416" s="34">
        <v>0</v>
      </c>
      <c r="O1416" s="51">
        <f t="shared" si="156"/>
        <v>0</v>
      </c>
      <c r="P1416" s="4">
        <f t="shared" si="158"/>
        <v>6</v>
      </c>
      <c r="Q1416" s="5">
        <f t="shared" si="159"/>
        <v>6</v>
      </c>
      <c r="R1416" s="5" t="str">
        <f t="shared" si="160"/>
        <v/>
      </c>
      <c r="S1416" s="6" t="str">
        <f t="shared" si="161"/>
        <v/>
      </c>
    </row>
    <row r="1417" spans="1:19" ht="15" customHeight="1" x14ac:dyDescent="0.2">
      <c r="A1417" s="227" t="s">
        <v>455</v>
      </c>
      <c r="B1417" s="37" t="s">
        <v>523</v>
      </c>
      <c r="C1417" s="47" t="s">
        <v>421</v>
      </c>
      <c r="D1417" s="34"/>
      <c r="E1417" s="34"/>
      <c r="F1417" s="34"/>
      <c r="G1417" s="34"/>
      <c r="H1417" s="42" t="str">
        <f t="shared" si="162"/>
        <v/>
      </c>
      <c r="I1417" s="33">
        <v>293</v>
      </c>
      <c r="J1417" s="34">
        <v>141</v>
      </c>
      <c r="K1417" s="34">
        <v>36</v>
      </c>
      <c r="L1417" s="3">
        <f t="shared" si="157"/>
        <v>0.25531914893617019</v>
      </c>
      <c r="M1417" s="34">
        <v>0</v>
      </c>
      <c r="N1417" s="34">
        <v>152</v>
      </c>
      <c r="O1417" s="51">
        <f t="shared" si="156"/>
        <v>0.51877133105802042</v>
      </c>
      <c r="P1417" s="4">
        <f t="shared" si="158"/>
        <v>293</v>
      </c>
      <c r="Q1417" s="5">
        <f t="shared" si="159"/>
        <v>141</v>
      </c>
      <c r="R1417" s="5">
        <f t="shared" si="160"/>
        <v>152</v>
      </c>
      <c r="S1417" s="6">
        <f t="shared" si="161"/>
        <v>0.51877133105802042</v>
      </c>
    </row>
    <row r="1418" spans="1:19" ht="15" customHeight="1" x14ac:dyDescent="0.2">
      <c r="A1418" s="227" t="s">
        <v>455</v>
      </c>
      <c r="B1418" s="37" t="s">
        <v>532</v>
      </c>
      <c r="C1418" s="47" t="s">
        <v>198</v>
      </c>
      <c r="D1418" s="34"/>
      <c r="E1418" s="34"/>
      <c r="F1418" s="34"/>
      <c r="G1418" s="34"/>
      <c r="H1418" s="42" t="str">
        <f t="shared" si="162"/>
        <v/>
      </c>
      <c r="I1418" s="33">
        <v>28</v>
      </c>
      <c r="J1418" s="34">
        <v>28</v>
      </c>
      <c r="K1418" s="34">
        <v>7</v>
      </c>
      <c r="L1418" s="3">
        <f t="shared" si="157"/>
        <v>0.25</v>
      </c>
      <c r="M1418" s="34">
        <v>0</v>
      </c>
      <c r="N1418" s="34">
        <v>0</v>
      </c>
      <c r="O1418" s="51">
        <f t="shared" si="156"/>
        <v>0</v>
      </c>
      <c r="P1418" s="4">
        <f t="shared" si="158"/>
        <v>28</v>
      </c>
      <c r="Q1418" s="5">
        <f t="shared" si="159"/>
        <v>28</v>
      </c>
      <c r="R1418" s="5" t="str">
        <f t="shared" si="160"/>
        <v/>
      </c>
      <c r="S1418" s="6" t="str">
        <f t="shared" si="161"/>
        <v/>
      </c>
    </row>
    <row r="1419" spans="1:19" ht="15" customHeight="1" x14ac:dyDescent="0.2">
      <c r="A1419" s="227" t="s">
        <v>455</v>
      </c>
      <c r="B1419" s="37" t="s">
        <v>518</v>
      </c>
      <c r="C1419" s="47" t="s">
        <v>199</v>
      </c>
      <c r="D1419" s="34"/>
      <c r="E1419" s="34"/>
      <c r="F1419" s="34"/>
      <c r="G1419" s="34"/>
      <c r="H1419" s="42" t="str">
        <f t="shared" si="162"/>
        <v/>
      </c>
      <c r="I1419" s="33">
        <v>348</v>
      </c>
      <c r="J1419" s="34">
        <v>259</v>
      </c>
      <c r="K1419" s="34">
        <v>10</v>
      </c>
      <c r="L1419" s="3">
        <f t="shared" si="157"/>
        <v>3.8610038610038609E-2</v>
      </c>
      <c r="M1419" s="34">
        <v>6</v>
      </c>
      <c r="N1419" s="34">
        <v>83</v>
      </c>
      <c r="O1419" s="51">
        <f t="shared" si="156"/>
        <v>0.23850574712643677</v>
      </c>
      <c r="P1419" s="4">
        <f t="shared" si="158"/>
        <v>348</v>
      </c>
      <c r="Q1419" s="5">
        <f t="shared" si="159"/>
        <v>265</v>
      </c>
      <c r="R1419" s="5">
        <f t="shared" si="160"/>
        <v>83</v>
      </c>
      <c r="S1419" s="6">
        <f t="shared" si="161"/>
        <v>0.23850574712643677</v>
      </c>
    </row>
    <row r="1420" spans="1:19" ht="15" customHeight="1" x14ac:dyDescent="0.2">
      <c r="A1420" s="227" t="s">
        <v>455</v>
      </c>
      <c r="B1420" s="37" t="s">
        <v>200</v>
      </c>
      <c r="C1420" s="47" t="s">
        <v>201</v>
      </c>
      <c r="D1420" s="34"/>
      <c r="E1420" s="34"/>
      <c r="F1420" s="34"/>
      <c r="G1420" s="34"/>
      <c r="H1420" s="42" t="str">
        <f t="shared" si="162"/>
        <v/>
      </c>
      <c r="I1420" s="33">
        <v>2051</v>
      </c>
      <c r="J1420" s="34">
        <v>1991</v>
      </c>
      <c r="K1420" s="34">
        <v>89</v>
      </c>
      <c r="L1420" s="3">
        <f t="shared" si="157"/>
        <v>4.4701155198392767E-2</v>
      </c>
      <c r="M1420" s="34">
        <v>0</v>
      </c>
      <c r="N1420" s="34">
        <v>60</v>
      </c>
      <c r="O1420" s="51">
        <f t="shared" si="156"/>
        <v>2.9254022428083861E-2</v>
      </c>
      <c r="P1420" s="4">
        <f t="shared" si="158"/>
        <v>2051</v>
      </c>
      <c r="Q1420" s="5">
        <f t="shared" si="159"/>
        <v>1991</v>
      </c>
      <c r="R1420" s="5">
        <f t="shared" si="160"/>
        <v>60</v>
      </c>
      <c r="S1420" s="6">
        <f t="shared" si="161"/>
        <v>2.9254022428083861E-2</v>
      </c>
    </row>
    <row r="1421" spans="1:19" ht="15" customHeight="1" x14ac:dyDescent="0.2">
      <c r="A1421" s="227" t="s">
        <v>455</v>
      </c>
      <c r="B1421" s="37" t="s">
        <v>204</v>
      </c>
      <c r="C1421" s="47" t="s">
        <v>205</v>
      </c>
      <c r="D1421" s="34"/>
      <c r="E1421" s="34"/>
      <c r="F1421" s="34"/>
      <c r="G1421" s="34"/>
      <c r="H1421" s="42" t="str">
        <f t="shared" si="162"/>
        <v/>
      </c>
      <c r="I1421" s="33">
        <v>652</v>
      </c>
      <c r="J1421" s="34">
        <v>497</v>
      </c>
      <c r="K1421" s="34">
        <v>146</v>
      </c>
      <c r="L1421" s="3">
        <f t="shared" si="157"/>
        <v>0.29376257545271628</v>
      </c>
      <c r="M1421" s="34">
        <v>0</v>
      </c>
      <c r="N1421" s="34">
        <v>155</v>
      </c>
      <c r="O1421" s="51">
        <f t="shared" si="156"/>
        <v>0.23773006134969324</v>
      </c>
      <c r="P1421" s="4">
        <f t="shared" si="158"/>
        <v>652</v>
      </c>
      <c r="Q1421" s="5">
        <f t="shared" si="159"/>
        <v>497</v>
      </c>
      <c r="R1421" s="5">
        <f t="shared" si="160"/>
        <v>155</v>
      </c>
      <c r="S1421" s="6">
        <f t="shared" si="161"/>
        <v>0.23773006134969324</v>
      </c>
    </row>
    <row r="1422" spans="1:19" ht="15" customHeight="1" x14ac:dyDescent="0.2">
      <c r="A1422" s="227" t="s">
        <v>455</v>
      </c>
      <c r="B1422" s="37" t="s">
        <v>206</v>
      </c>
      <c r="C1422" s="47" t="s">
        <v>207</v>
      </c>
      <c r="D1422" s="34"/>
      <c r="E1422" s="34"/>
      <c r="F1422" s="34"/>
      <c r="G1422" s="34"/>
      <c r="H1422" s="42" t="str">
        <f t="shared" si="162"/>
        <v/>
      </c>
      <c r="I1422" s="33">
        <v>2901</v>
      </c>
      <c r="J1422" s="34">
        <v>2632</v>
      </c>
      <c r="K1422" s="34">
        <v>2622</v>
      </c>
      <c r="L1422" s="3">
        <f t="shared" si="157"/>
        <v>0.99620060790273557</v>
      </c>
      <c r="M1422" s="34">
        <v>3</v>
      </c>
      <c r="N1422" s="34">
        <v>266</v>
      </c>
      <c r="O1422" s="51">
        <f t="shared" si="156"/>
        <v>9.1692519820751467E-2</v>
      </c>
      <c r="P1422" s="4">
        <f t="shared" si="158"/>
        <v>2901</v>
      </c>
      <c r="Q1422" s="5">
        <f t="shared" si="159"/>
        <v>2635</v>
      </c>
      <c r="R1422" s="5">
        <f t="shared" si="160"/>
        <v>266</v>
      </c>
      <c r="S1422" s="6">
        <f t="shared" si="161"/>
        <v>9.1692519820751467E-2</v>
      </c>
    </row>
    <row r="1423" spans="1:19" ht="15" customHeight="1" x14ac:dyDescent="0.2">
      <c r="A1423" s="227" t="s">
        <v>455</v>
      </c>
      <c r="B1423" s="37" t="s">
        <v>206</v>
      </c>
      <c r="C1423" s="47" t="s">
        <v>208</v>
      </c>
      <c r="D1423" s="34"/>
      <c r="E1423" s="34"/>
      <c r="F1423" s="34"/>
      <c r="G1423" s="34"/>
      <c r="H1423" s="42" t="str">
        <f t="shared" si="162"/>
        <v/>
      </c>
      <c r="I1423" s="33">
        <v>6061</v>
      </c>
      <c r="J1423" s="34">
        <v>5585</v>
      </c>
      <c r="K1423" s="34">
        <v>4454</v>
      </c>
      <c r="L1423" s="3">
        <f t="shared" si="157"/>
        <v>0.7974932855863921</v>
      </c>
      <c r="M1423" s="34">
        <v>3</v>
      </c>
      <c r="N1423" s="34">
        <v>473</v>
      </c>
      <c r="O1423" s="51">
        <f t="shared" si="156"/>
        <v>7.8039927404718698E-2</v>
      </c>
      <c r="P1423" s="4">
        <f t="shared" si="158"/>
        <v>6061</v>
      </c>
      <c r="Q1423" s="5">
        <f t="shared" si="159"/>
        <v>5588</v>
      </c>
      <c r="R1423" s="5">
        <f t="shared" si="160"/>
        <v>473</v>
      </c>
      <c r="S1423" s="6">
        <f t="shared" si="161"/>
        <v>7.8039927404718698E-2</v>
      </c>
    </row>
    <row r="1424" spans="1:19" ht="15" customHeight="1" x14ac:dyDescent="0.2">
      <c r="A1424" s="227" t="s">
        <v>455</v>
      </c>
      <c r="B1424" s="37" t="s">
        <v>211</v>
      </c>
      <c r="C1424" s="47" t="s">
        <v>535</v>
      </c>
      <c r="D1424" s="34"/>
      <c r="E1424" s="34"/>
      <c r="F1424" s="34"/>
      <c r="G1424" s="34"/>
      <c r="H1424" s="42" t="str">
        <f t="shared" si="162"/>
        <v/>
      </c>
      <c r="I1424" s="33">
        <v>1361</v>
      </c>
      <c r="J1424" s="34">
        <v>1183</v>
      </c>
      <c r="K1424" s="34">
        <v>783</v>
      </c>
      <c r="L1424" s="3">
        <f t="shared" si="157"/>
        <v>0.66187658495350798</v>
      </c>
      <c r="M1424" s="34">
        <v>0</v>
      </c>
      <c r="N1424" s="34">
        <v>178</v>
      </c>
      <c r="O1424" s="51">
        <f t="shared" si="156"/>
        <v>0.13078618662747979</v>
      </c>
      <c r="P1424" s="4">
        <f t="shared" si="158"/>
        <v>1361</v>
      </c>
      <c r="Q1424" s="5">
        <f t="shared" si="159"/>
        <v>1183</v>
      </c>
      <c r="R1424" s="5">
        <f t="shared" si="160"/>
        <v>178</v>
      </c>
      <c r="S1424" s="6">
        <f t="shared" si="161"/>
        <v>0.13078618662747979</v>
      </c>
    </row>
    <row r="1425" spans="1:19" ht="15" customHeight="1" x14ac:dyDescent="0.2">
      <c r="A1425" s="227" t="s">
        <v>455</v>
      </c>
      <c r="B1425" s="37" t="s">
        <v>211</v>
      </c>
      <c r="C1425" s="47" t="s">
        <v>533</v>
      </c>
      <c r="D1425" s="34"/>
      <c r="E1425" s="34"/>
      <c r="F1425" s="34"/>
      <c r="G1425" s="34"/>
      <c r="H1425" s="42" t="str">
        <f t="shared" si="162"/>
        <v/>
      </c>
      <c r="I1425" s="33">
        <v>2468</v>
      </c>
      <c r="J1425" s="34">
        <v>2350</v>
      </c>
      <c r="K1425" s="34">
        <v>1674</v>
      </c>
      <c r="L1425" s="3">
        <f t="shared" si="157"/>
        <v>0.7123404255319149</v>
      </c>
      <c r="M1425" s="34">
        <v>2</v>
      </c>
      <c r="N1425" s="34">
        <v>116</v>
      </c>
      <c r="O1425" s="51">
        <f t="shared" si="156"/>
        <v>4.7001620745542948E-2</v>
      </c>
      <c r="P1425" s="4">
        <f t="shared" si="158"/>
        <v>2468</v>
      </c>
      <c r="Q1425" s="5">
        <f t="shared" si="159"/>
        <v>2352</v>
      </c>
      <c r="R1425" s="5">
        <f t="shared" si="160"/>
        <v>116</v>
      </c>
      <c r="S1425" s="6">
        <f t="shared" si="161"/>
        <v>4.7001620745542948E-2</v>
      </c>
    </row>
    <row r="1426" spans="1:19" ht="15" customHeight="1" x14ac:dyDescent="0.2">
      <c r="A1426" s="227" t="s">
        <v>455</v>
      </c>
      <c r="B1426" s="37" t="s">
        <v>211</v>
      </c>
      <c r="C1426" s="47" t="s">
        <v>458</v>
      </c>
      <c r="D1426" s="34"/>
      <c r="E1426" s="34"/>
      <c r="F1426" s="34"/>
      <c r="G1426" s="34"/>
      <c r="H1426" s="42" t="str">
        <f t="shared" si="162"/>
        <v/>
      </c>
      <c r="I1426" s="33">
        <v>7283</v>
      </c>
      <c r="J1426" s="34">
        <v>7020</v>
      </c>
      <c r="K1426" s="34">
        <v>5959</v>
      </c>
      <c r="L1426" s="3">
        <f t="shared" si="157"/>
        <v>0.84886039886039888</v>
      </c>
      <c r="M1426" s="34">
        <v>1</v>
      </c>
      <c r="N1426" s="34">
        <v>262</v>
      </c>
      <c r="O1426" s="51">
        <f t="shared" si="156"/>
        <v>3.597418646162296E-2</v>
      </c>
      <c r="P1426" s="4">
        <f t="shared" si="158"/>
        <v>7283</v>
      </c>
      <c r="Q1426" s="5">
        <f t="shared" si="159"/>
        <v>7021</v>
      </c>
      <c r="R1426" s="5">
        <f t="shared" si="160"/>
        <v>262</v>
      </c>
      <c r="S1426" s="6">
        <f t="shared" si="161"/>
        <v>3.597418646162296E-2</v>
      </c>
    </row>
    <row r="1427" spans="1:19" ht="15" customHeight="1" x14ac:dyDescent="0.2">
      <c r="A1427" s="227" t="s">
        <v>455</v>
      </c>
      <c r="B1427" s="37" t="s">
        <v>211</v>
      </c>
      <c r="C1427" s="47" t="s">
        <v>534</v>
      </c>
      <c r="D1427" s="34"/>
      <c r="E1427" s="34"/>
      <c r="F1427" s="34"/>
      <c r="G1427" s="34"/>
      <c r="H1427" s="42" t="str">
        <f t="shared" si="162"/>
        <v/>
      </c>
      <c r="I1427" s="33">
        <v>10909</v>
      </c>
      <c r="J1427" s="34">
        <v>10215</v>
      </c>
      <c r="K1427" s="34">
        <v>8911</v>
      </c>
      <c r="L1427" s="3">
        <f t="shared" si="157"/>
        <v>0.87234459128732256</v>
      </c>
      <c r="M1427" s="34">
        <v>0</v>
      </c>
      <c r="N1427" s="34">
        <v>694</v>
      </c>
      <c r="O1427" s="51">
        <f t="shared" si="156"/>
        <v>6.3617196809973423E-2</v>
      </c>
      <c r="P1427" s="4">
        <f t="shared" si="158"/>
        <v>10909</v>
      </c>
      <c r="Q1427" s="5">
        <f t="shared" si="159"/>
        <v>10215</v>
      </c>
      <c r="R1427" s="5">
        <f t="shared" si="160"/>
        <v>694</v>
      </c>
      <c r="S1427" s="6">
        <f t="shared" si="161"/>
        <v>6.3617196809973423E-2</v>
      </c>
    </row>
    <row r="1428" spans="1:19" ht="15" customHeight="1" x14ac:dyDescent="0.2">
      <c r="A1428" s="227" t="s">
        <v>455</v>
      </c>
      <c r="B1428" s="37" t="s">
        <v>211</v>
      </c>
      <c r="C1428" s="47" t="s">
        <v>536</v>
      </c>
      <c r="D1428" s="34"/>
      <c r="E1428" s="34"/>
      <c r="F1428" s="34"/>
      <c r="G1428" s="34"/>
      <c r="H1428" s="42" t="str">
        <f t="shared" si="162"/>
        <v/>
      </c>
      <c r="I1428" s="33">
        <v>783</v>
      </c>
      <c r="J1428" s="34">
        <v>684</v>
      </c>
      <c r="K1428" s="34">
        <v>347</v>
      </c>
      <c r="L1428" s="3">
        <f t="shared" si="157"/>
        <v>0.50730994152046782</v>
      </c>
      <c r="M1428" s="34"/>
      <c r="N1428" s="34">
        <v>99</v>
      </c>
      <c r="O1428" s="51">
        <f t="shared" si="156"/>
        <v>0.12643678160919541</v>
      </c>
      <c r="P1428" s="4">
        <f t="shared" si="158"/>
        <v>783</v>
      </c>
      <c r="Q1428" s="5">
        <f t="shared" si="159"/>
        <v>684</v>
      </c>
      <c r="R1428" s="5">
        <f t="shared" si="160"/>
        <v>99</v>
      </c>
      <c r="S1428" s="6">
        <f t="shared" si="161"/>
        <v>0.12643678160919541</v>
      </c>
    </row>
    <row r="1429" spans="1:19" ht="15" customHeight="1" x14ac:dyDescent="0.2">
      <c r="A1429" s="227" t="s">
        <v>455</v>
      </c>
      <c r="B1429" s="37" t="s">
        <v>211</v>
      </c>
      <c r="C1429" s="47" t="s">
        <v>459</v>
      </c>
      <c r="D1429" s="34"/>
      <c r="E1429" s="34"/>
      <c r="F1429" s="34"/>
      <c r="G1429" s="34"/>
      <c r="H1429" s="42" t="str">
        <f t="shared" si="162"/>
        <v/>
      </c>
      <c r="I1429" s="33">
        <v>1828</v>
      </c>
      <c r="J1429" s="34">
        <v>1711</v>
      </c>
      <c r="K1429" s="34">
        <v>1335</v>
      </c>
      <c r="L1429" s="3">
        <f t="shared" si="157"/>
        <v>0.7802454704850964</v>
      </c>
      <c r="M1429" s="34">
        <v>0</v>
      </c>
      <c r="N1429" s="34">
        <v>117</v>
      </c>
      <c r="O1429" s="51">
        <f t="shared" si="156"/>
        <v>6.4004376367614885E-2</v>
      </c>
      <c r="P1429" s="4">
        <f t="shared" si="158"/>
        <v>1828</v>
      </c>
      <c r="Q1429" s="5">
        <f t="shared" si="159"/>
        <v>1711</v>
      </c>
      <c r="R1429" s="5">
        <f t="shared" si="160"/>
        <v>117</v>
      </c>
      <c r="S1429" s="6">
        <f t="shared" si="161"/>
        <v>6.4004376367614885E-2</v>
      </c>
    </row>
    <row r="1430" spans="1:19" ht="26.25" customHeight="1" x14ac:dyDescent="0.2">
      <c r="A1430" s="227" t="s">
        <v>455</v>
      </c>
      <c r="B1430" s="37" t="s">
        <v>214</v>
      </c>
      <c r="C1430" s="47" t="s">
        <v>215</v>
      </c>
      <c r="D1430" s="34"/>
      <c r="E1430" s="34"/>
      <c r="F1430" s="34"/>
      <c r="G1430" s="34"/>
      <c r="H1430" s="42" t="str">
        <f t="shared" si="162"/>
        <v/>
      </c>
      <c r="I1430" s="33">
        <v>1762</v>
      </c>
      <c r="J1430" s="34">
        <v>1366</v>
      </c>
      <c r="K1430" s="34">
        <v>478</v>
      </c>
      <c r="L1430" s="3">
        <f t="shared" si="157"/>
        <v>0.34992679355783307</v>
      </c>
      <c r="M1430" s="34">
        <v>17</v>
      </c>
      <c r="N1430" s="34">
        <v>379</v>
      </c>
      <c r="O1430" s="51">
        <f t="shared" si="156"/>
        <v>0.21509648127128264</v>
      </c>
      <c r="P1430" s="4">
        <f t="shared" si="158"/>
        <v>1762</v>
      </c>
      <c r="Q1430" s="5">
        <f t="shared" si="159"/>
        <v>1383</v>
      </c>
      <c r="R1430" s="5">
        <f t="shared" si="160"/>
        <v>379</v>
      </c>
      <c r="S1430" s="6">
        <f t="shared" si="161"/>
        <v>0.21509648127128264</v>
      </c>
    </row>
    <row r="1431" spans="1:19" ht="15" customHeight="1" x14ac:dyDescent="0.2">
      <c r="A1431" s="227" t="s">
        <v>455</v>
      </c>
      <c r="B1431" s="37" t="s">
        <v>217</v>
      </c>
      <c r="C1431" s="47" t="s">
        <v>219</v>
      </c>
      <c r="D1431" s="34"/>
      <c r="E1431" s="34"/>
      <c r="F1431" s="34"/>
      <c r="G1431" s="34"/>
      <c r="H1431" s="42" t="str">
        <f t="shared" si="162"/>
        <v/>
      </c>
      <c r="I1431" s="33">
        <v>2352</v>
      </c>
      <c r="J1431" s="34">
        <v>2286</v>
      </c>
      <c r="K1431" s="34">
        <v>1802</v>
      </c>
      <c r="L1431" s="3">
        <f t="shared" si="157"/>
        <v>0.78827646544181973</v>
      </c>
      <c r="M1431" s="34">
        <v>19</v>
      </c>
      <c r="N1431" s="34">
        <v>26</v>
      </c>
      <c r="O1431" s="51">
        <f t="shared" si="156"/>
        <v>1.1054421768707483E-2</v>
      </c>
      <c r="P1431" s="4">
        <f t="shared" si="158"/>
        <v>2352</v>
      </c>
      <c r="Q1431" s="5">
        <f t="shared" si="159"/>
        <v>2305</v>
      </c>
      <c r="R1431" s="5">
        <f t="shared" si="160"/>
        <v>26</v>
      </c>
      <c r="S1431" s="6">
        <f t="shared" si="161"/>
        <v>1.1054421768707483E-2</v>
      </c>
    </row>
    <row r="1432" spans="1:19" ht="15" customHeight="1" x14ac:dyDescent="0.2">
      <c r="A1432" s="227" t="s">
        <v>455</v>
      </c>
      <c r="B1432" s="37" t="s">
        <v>222</v>
      </c>
      <c r="C1432" s="47" t="s">
        <v>223</v>
      </c>
      <c r="D1432" s="34"/>
      <c r="E1432" s="34"/>
      <c r="F1432" s="34"/>
      <c r="G1432" s="34"/>
      <c r="H1432" s="42" t="str">
        <f t="shared" si="162"/>
        <v/>
      </c>
      <c r="I1432" s="33">
        <v>326</v>
      </c>
      <c r="J1432" s="34">
        <v>325</v>
      </c>
      <c r="K1432" s="34">
        <v>147</v>
      </c>
      <c r="L1432" s="3">
        <f t="shared" si="157"/>
        <v>0.4523076923076923</v>
      </c>
      <c r="M1432" s="34">
        <v>0</v>
      </c>
      <c r="N1432" s="34">
        <v>1</v>
      </c>
      <c r="O1432" s="51">
        <f t="shared" si="156"/>
        <v>3.0674846625766872E-3</v>
      </c>
      <c r="P1432" s="4">
        <f t="shared" si="158"/>
        <v>326</v>
      </c>
      <c r="Q1432" s="5">
        <f t="shared" si="159"/>
        <v>325</v>
      </c>
      <c r="R1432" s="5">
        <f t="shared" si="160"/>
        <v>1</v>
      </c>
      <c r="S1432" s="6">
        <f t="shared" si="161"/>
        <v>3.0674846625766872E-3</v>
      </c>
    </row>
    <row r="1433" spans="1:19" ht="15" customHeight="1" x14ac:dyDescent="0.2">
      <c r="A1433" s="227" t="s">
        <v>455</v>
      </c>
      <c r="B1433" s="37" t="s">
        <v>222</v>
      </c>
      <c r="C1433" s="47" t="s">
        <v>314</v>
      </c>
      <c r="D1433" s="34"/>
      <c r="E1433" s="34"/>
      <c r="F1433" s="34"/>
      <c r="G1433" s="34"/>
      <c r="H1433" s="42" t="str">
        <f t="shared" si="162"/>
        <v/>
      </c>
      <c r="I1433" s="33">
        <v>33</v>
      </c>
      <c r="J1433" s="34">
        <v>33</v>
      </c>
      <c r="K1433" s="34">
        <v>14</v>
      </c>
      <c r="L1433" s="3">
        <f t="shared" si="157"/>
        <v>0.42424242424242425</v>
      </c>
      <c r="M1433" s="34">
        <v>0</v>
      </c>
      <c r="N1433" s="34">
        <v>0</v>
      </c>
      <c r="O1433" s="51">
        <f t="shared" si="156"/>
        <v>0</v>
      </c>
      <c r="P1433" s="4">
        <f t="shared" si="158"/>
        <v>33</v>
      </c>
      <c r="Q1433" s="5">
        <f t="shared" si="159"/>
        <v>33</v>
      </c>
      <c r="R1433" s="5" t="str">
        <f t="shared" si="160"/>
        <v/>
      </c>
      <c r="S1433" s="6" t="str">
        <f t="shared" si="161"/>
        <v/>
      </c>
    </row>
    <row r="1434" spans="1:19" ht="26.25" customHeight="1" x14ac:dyDescent="0.2">
      <c r="A1434" s="227" t="s">
        <v>455</v>
      </c>
      <c r="B1434" s="37" t="s">
        <v>222</v>
      </c>
      <c r="C1434" s="47" t="s">
        <v>224</v>
      </c>
      <c r="D1434" s="34"/>
      <c r="E1434" s="34"/>
      <c r="F1434" s="34"/>
      <c r="G1434" s="34"/>
      <c r="H1434" s="42" t="str">
        <f t="shared" si="162"/>
        <v/>
      </c>
      <c r="I1434" s="33">
        <v>800</v>
      </c>
      <c r="J1434" s="34">
        <v>799</v>
      </c>
      <c r="K1434" s="34">
        <v>245</v>
      </c>
      <c r="L1434" s="3">
        <f t="shared" si="157"/>
        <v>0.30663329161451813</v>
      </c>
      <c r="M1434" s="34">
        <v>0</v>
      </c>
      <c r="N1434" s="34">
        <v>1</v>
      </c>
      <c r="O1434" s="51">
        <f t="shared" si="156"/>
        <v>1.25E-3</v>
      </c>
      <c r="P1434" s="4">
        <f t="shared" si="158"/>
        <v>800</v>
      </c>
      <c r="Q1434" s="5">
        <f t="shared" si="159"/>
        <v>799</v>
      </c>
      <c r="R1434" s="5">
        <f t="shared" si="160"/>
        <v>1</v>
      </c>
      <c r="S1434" s="6">
        <f t="shared" si="161"/>
        <v>1.25E-3</v>
      </c>
    </row>
    <row r="1435" spans="1:19" ht="15" customHeight="1" x14ac:dyDescent="0.2">
      <c r="A1435" s="227" t="s">
        <v>455</v>
      </c>
      <c r="B1435" s="37" t="s">
        <v>222</v>
      </c>
      <c r="C1435" s="47" t="s">
        <v>226</v>
      </c>
      <c r="D1435" s="34"/>
      <c r="E1435" s="34"/>
      <c r="F1435" s="34"/>
      <c r="G1435" s="34"/>
      <c r="H1435" s="42" t="str">
        <f t="shared" si="162"/>
        <v/>
      </c>
      <c r="I1435" s="33">
        <v>700</v>
      </c>
      <c r="J1435" s="34">
        <v>662</v>
      </c>
      <c r="K1435" s="34">
        <v>183</v>
      </c>
      <c r="L1435" s="3">
        <f t="shared" si="157"/>
        <v>0.27643504531722052</v>
      </c>
      <c r="M1435" s="34">
        <v>9</v>
      </c>
      <c r="N1435" s="34">
        <v>29</v>
      </c>
      <c r="O1435" s="51">
        <f t="shared" si="156"/>
        <v>4.1428571428571426E-2</v>
      </c>
      <c r="P1435" s="4">
        <f t="shared" si="158"/>
        <v>700</v>
      </c>
      <c r="Q1435" s="5">
        <f t="shared" si="159"/>
        <v>671</v>
      </c>
      <c r="R1435" s="5">
        <f t="shared" si="160"/>
        <v>29</v>
      </c>
      <c r="S1435" s="6">
        <f t="shared" si="161"/>
        <v>4.1428571428571426E-2</v>
      </c>
    </row>
    <row r="1436" spans="1:19" ht="26.25" customHeight="1" x14ac:dyDescent="0.2">
      <c r="A1436" s="227" t="s">
        <v>455</v>
      </c>
      <c r="B1436" s="37" t="s">
        <v>222</v>
      </c>
      <c r="C1436" s="47" t="s">
        <v>228</v>
      </c>
      <c r="D1436" s="34"/>
      <c r="E1436" s="34"/>
      <c r="F1436" s="34"/>
      <c r="G1436" s="34"/>
      <c r="H1436" s="42" t="str">
        <f t="shared" si="162"/>
        <v/>
      </c>
      <c r="I1436" s="33">
        <v>224</v>
      </c>
      <c r="J1436" s="34">
        <v>223</v>
      </c>
      <c r="K1436" s="34">
        <v>196</v>
      </c>
      <c r="L1436" s="3">
        <f t="shared" si="157"/>
        <v>0.87892376681614348</v>
      </c>
      <c r="M1436" s="34">
        <v>0</v>
      </c>
      <c r="N1436" s="34">
        <v>1</v>
      </c>
      <c r="O1436" s="51">
        <f t="shared" si="156"/>
        <v>4.464285714285714E-3</v>
      </c>
      <c r="P1436" s="4">
        <f t="shared" si="158"/>
        <v>224</v>
      </c>
      <c r="Q1436" s="5">
        <f t="shared" si="159"/>
        <v>223</v>
      </c>
      <c r="R1436" s="5">
        <f t="shared" si="160"/>
        <v>1</v>
      </c>
      <c r="S1436" s="6">
        <f t="shared" si="161"/>
        <v>4.464285714285714E-3</v>
      </c>
    </row>
    <row r="1437" spans="1:19" ht="15" customHeight="1" x14ac:dyDescent="0.2">
      <c r="A1437" s="227" t="s">
        <v>455</v>
      </c>
      <c r="B1437" s="37" t="s">
        <v>229</v>
      </c>
      <c r="C1437" s="47" t="s">
        <v>230</v>
      </c>
      <c r="D1437" s="34"/>
      <c r="E1437" s="34"/>
      <c r="F1437" s="34"/>
      <c r="G1437" s="34"/>
      <c r="H1437" s="42" t="str">
        <f t="shared" si="162"/>
        <v/>
      </c>
      <c r="I1437" s="33">
        <v>2445</v>
      </c>
      <c r="J1437" s="34">
        <v>2030</v>
      </c>
      <c r="K1437" s="34">
        <v>608</v>
      </c>
      <c r="L1437" s="3">
        <f t="shared" si="157"/>
        <v>0.29950738916256159</v>
      </c>
      <c r="M1437" s="34">
        <v>39</v>
      </c>
      <c r="N1437" s="34">
        <v>376</v>
      </c>
      <c r="O1437" s="51">
        <f t="shared" si="156"/>
        <v>0.15378323108384459</v>
      </c>
      <c r="P1437" s="4">
        <f t="shared" si="158"/>
        <v>2445</v>
      </c>
      <c r="Q1437" s="5">
        <f t="shared" si="159"/>
        <v>2069</v>
      </c>
      <c r="R1437" s="5">
        <f t="shared" si="160"/>
        <v>376</v>
      </c>
      <c r="S1437" s="6">
        <f t="shared" si="161"/>
        <v>0.15378323108384459</v>
      </c>
    </row>
    <row r="1438" spans="1:19" ht="15" customHeight="1" x14ac:dyDescent="0.2">
      <c r="A1438" s="227" t="s">
        <v>455</v>
      </c>
      <c r="B1438" s="37" t="s">
        <v>231</v>
      </c>
      <c r="C1438" s="47" t="s">
        <v>232</v>
      </c>
      <c r="D1438" s="34"/>
      <c r="E1438" s="34"/>
      <c r="F1438" s="34"/>
      <c r="G1438" s="34"/>
      <c r="H1438" s="42" t="str">
        <f t="shared" si="162"/>
        <v/>
      </c>
      <c r="I1438" s="33">
        <v>57</v>
      </c>
      <c r="J1438" s="34">
        <v>55</v>
      </c>
      <c r="K1438" s="34">
        <v>49</v>
      </c>
      <c r="L1438" s="3">
        <f t="shared" si="157"/>
        <v>0.89090909090909087</v>
      </c>
      <c r="M1438" s="34">
        <v>0</v>
      </c>
      <c r="N1438" s="34">
        <v>2</v>
      </c>
      <c r="O1438" s="51">
        <f t="shared" si="156"/>
        <v>3.5087719298245612E-2</v>
      </c>
      <c r="P1438" s="4">
        <f t="shared" si="158"/>
        <v>57</v>
      </c>
      <c r="Q1438" s="5">
        <f t="shared" si="159"/>
        <v>55</v>
      </c>
      <c r="R1438" s="5">
        <f t="shared" si="160"/>
        <v>2</v>
      </c>
      <c r="S1438" s="6">
        <f t="shared" si="161"/>
        <v>3.5087719298245612E-2</v>
      </c>
    </row>
    <row r="1439" spans="1:19" ht="15" customHeight="1" x14ac:dyDescent="0.2">
      <c r="A1439" s="227" t="s">
        <v>455</v>
      </c>
      <c r="B1439" s="37" t="s">
        <v>524</v>
      </c>
      <c r="C1439" s="47" t="s">
        <v>233</v>
      </c>
      <c r="D1439" s="34"/>
      <c r="E1439" s="34"/>
      <c r="F1439" s="34"/>
      <c r="G1439" s="34"/>
      <c r="H1439" s="42" t="str">
        <f t="shared" si="162"/>
        <v/>
      </c>
      <c r="I1439" s="33">
        <v>862</v>
      </c>
      <c r="J1439" s="34">
        <v>861</v>
      </c>
      <c r="K1439" s="34">
        <v>229</v>
      </c>
      <c r="L1439" s="3">
        <f t="shared" si="157"/>
        <v>0.26596980255516839</v>
      </c>
      <c r="M1439" s="34">
        <v>1</v>
      </c>
      <c r="N1439" s="34">
        <v>0</v>
      </c>
      <c r="O1439" s="51">
        <f t="shared" ref="O1439:O1502" si="163">IF(I1439&lt;&gt;0,N1439/I1439,"")</f>
        <v>0</v>
      </c>
      <c r="P1439" s="4">
        <f t="shared" si="158"/>
        <v>862</v>
      </c>
      <c r="Q1439" s="5">
        <f t="shared" si="159"/>
        <v>862</v>
      </c>
      <c r="R1439" s="5" t="str">
        <f t="shared" si="160"/>
        <v/>
      </c>
      <c r="S1439" s="6" t="str">
        <f t="shared" si="161"/>
        <v/>
      </c>
    </row>
    <row r="1440" spans="1:19" ht="15" customHeight="1" x14ac:dyDescent="0.2">
      <c r="A1440" s="227" t="s">
        <v>416</v>
      </c>
      <c r="B1440" s="37" t="s">
        <v>4</v>
      </c>
      <c r="C1440" s="47" t="s">
        <v>5</v>
      </c>
      <c r="D1440" s="34"/>
      <c r="E1440" s="34"/>
      <c r="F1440" s="34"/>
      <c r="G1440" s="34"/>
      <c r="H1440" s="42" t="str">
        <f t="shared" si="162"/>
        <v/>
      </c>
      <c r="I1440" s="33">
        <v>2513</v>
      </c>
      <c r="J1440" s="34">
        <v>1555</v>
      </c>
      <c r="K1440" s="34">
        <v>448</v>
      </c>
      <c r="L1440" s="3">
        <f t="shared" si="157"/>
        <v>0.28810289389067523</v>
      </c>
      <c r="M1440" s="34">
        <v>184</v>
      </c>
      <c r="N1440" s="34">
        <v>774</v>
      </c>
      <c r="O1440" s="51">
        <f t="shared" si="163"/>
        <v>0.30799840827695979</v>
      </c>
      <c r="P1440" s="4">
        <f t="shared" si="158"/>
        <v>2513</v>
      </c>
      <c r="Q1440" s="5">
        <f t="shared" si="159"/>
        <v>1739</v>
      </c>
      <c r="R1440" s="5">
        <f t="shared" si="160"/>
        <v>774</v>
      </c>
      <c r="S1440" s="6">
        <f t="shared" si="161"/>
        <v>0.30799840827695979</v>
      </c>
    </row>
    <row r="1441" spans="1:19" ht="15" customHeight="1" x14ac:dyDescent="0.2">
      <c r="A1441" s="227" t="s">
        <v>416</v>
      </c>
      <c r="B1441" s="37" t="s">
        <v>6</v>
      </c>
      <c r="C1441" s="47" t="s">
        <v>379</v>
      </c>
      <c r="D1441" s="34"/>
      <c r="E1441" s="34"/>
      <c r="F1441" s="34"/>
      <c r="G1441" s="34"/>
      <c r="H1441" s="42" t="str">
        <f t="shared" si="162"/>
        <v/>
      </c>
      <c r="I1441" s="33">
        <v>5099</v>
      </c>
      <c r="J1441" s="34">
        <v>4441</v>
      </c>
      <c r="K1441" s="34">
        <v>905</v>
      </c>
      <c r="L1441" s="3">
        <f t="shared" si="157"/>
        <v>0.20378293177212339</v>
      </c>
      <c r="M1441" s="34"/>
      <c r="N1441" s="34">
        <v>658</v>
      </c>
      <c r="O1441" s="51">
        <f t="shared" si="163"/>
        <v>0.12904491076681701</v>
      </c>
      <c r="P1441" s="4">
        <f t="shared" si="158"/>
        <v>5099</v>
      </c>
      <c r="Q1441" s="5">
        <f t="shared" si="159"/>
        <v>4441</v>
      </c>
      <c r="R1441" s="5">
        <f t="shared" si="160"/>
        <v>658</v>
      </c>
      <c r="S1441" s="6">
        <f t="shared" si="161"/>
        <v>0.12904491076681701</v>
      </c>
    </row>
    <row r="1442" spans="1:19" ht="15" customHeight="1" x14ac:dyDescent="0.2">
      <c r="A1442" s="227" t="s">
        <v>416</v>
      </c>
      <c r="B1442" s="37" t="s">
        <v>6</v>
      </c>
      <c r="C1442" s="47" t="s">
        <v>7</v>
      </c>
      <c r="D1442" s="34"/>
      <c r="E1442" s="34"/>
      <c r="F1442" s="34"/>
      <c r="G1442" s="34"/>
      <c r="H1442" s="42" t="str">
        <f t="shared" si="162"/>
        <v/>
      </c>
      <c r="I1442" s="33">
        <v>89727</v>
      </c>
      <c r="J1442" s="34">
        <v>72188</v>
      </c>
      <c r="K1442" s="34">
        <v>42272</v>
      </c>
      <c r="L1442" s="3">
        <f t="shared" si="157"/>
        <v>0.58558209120629467</v>
      </c>
      <c r="M1442" s="34">
        <v>21</v>
      </c>
      <c r="N1442" s="34">
        <v>17518</v>
      </c>
      <c r="O1442" s="51">
        <f t="shared" si="163"/>
        <v>0.19523666232014888</v>
      </c>
      <c r="P1442" s="4">
        <f t="shared" si="158"/>
        <v>89727</v>
      </c>
      <c r="Q1442" s="5">
        <f t="shared" si="159"/>
        <v>72209</v>
      </c>
      <c r="R1442" s="5">
        <f t="shared" si="160"/>
        <v>17518</v>
      </c>
      <c r="S1442" s="6">
        <f t="shared" si="161"/>
        <v>0.19523666232014888</v>
      </c>
    </row>
    <row r="1443" spans="1:19" ht="15" customHeight="1" x14ac:dyDescent="0.2">
      <c r="A1443" s="227" t="s">
        <v>416</v>
      </c>
      <c r="B1443" s="37" t="s">
        <v>8</v>
      </c>
      <c r="C1443" s="47" t="s">
        <v>9</v>
      </c>
      <c r="D1443" s="34"/>
      <c r="E1443" s="34"/>
      <c r="F1443" s="34"/>
      <c r="G1443" s="34"/>
      <c r="H1443" s="42" t="str">
        <f t="shared" si="162"/>
        <v/>
      </c>
      <c r="I1443" s="33">
        <v>20</v>
      </c>
      <c r="J1443" s="34">
        <v>18</v>
      </c>
      <c r="K1443" s="34">
        <v>3</v>
      </c>
      <c r="L1443" s="3">
        <f t="shared" si="157"/>
        <v>0.16666666666666666</v>
      </c>
      <c r="M1443" s="34"/>
      <c r="N1443" s="34">
        <v>2</v>
      </c>
      <c r="O1443" s="51">
        <f t="shared" si="163"/>
        <v>0.1</v>
      </c>
      <c r="P1443" s="4">
        <f t="shared" si="158"/>
        <v>20</v>
      </c>
      <c r="Q1443" s="5">
        <f t="shared" si="159"/>
        <v>18</v>
      </c>
      <c r="R1443" s="5">
        <f t="shared" si="160"/>
        <v>2</v>
      </c>
      <c r="S1443" s="6">
        <f t="shared" si="161"/>
        <v>0.1</v>
      </c>
    </row>
    <row r="1444" spans="1:19" ht="15" customHeight="1" x14ac:dyDescent="0.2">
      <c r="A1444" s="227" t="s">
        <v>416</v>
      </c>
      <c r="B1444" s="37" t="s">
        <v>10</v>
      </c>
      <c r="C1444" s="47" t="s">
        <v>11</v>
      </c>
      <c r="D1444" s="34"/>
      <c r="E1444" s="34"/>
      <c r="F1444" s="34"/>
      <c r="G1444" s="34"/>
      <c r="H1444" s="42" t="str">
        <f t="shared" si="162"/>
        <v/>
      </c>
      <c r="I1444" s="33">
        <v>19</v>
      </c>
      <c r="J1444" s="34">
        <v>17</v>
      </c>
      <c r="K1444" s="34">
        <v>6</v>
      </c>
      <c r="L1444" s="3">
        <f t="shared" si="157"/>
        <v>0.35294117647058826</v>
      </c>
      <c r="M1444" s="34"/>
      <c r="N1444" s="34">
        <v>2</v>
      </c>
      <c r="O1444" s="51">
        <f t="shared" si="163"/>
        <v>0.10526315789473684</v>
      </c>
      <c r="P1444" s="4">
        <f t="shared" si="158"/>
        <v>19</v>
      </c>
      <c r="Q1444" s="5">
        <f t="shared" si="159"/>
        <v>17</v>
      </c>
      <c r="R1444" s="5">
        <f t="shared" si="160"/>
        <v>2</v>
      </c>
      <c r="S1444" s="6">
        <f t="shared" si="161"/>
        <v>0.10526315789473684</v>
      </c>
    </row>
    <row r="1445" spans="1:19" ht="15" customHeight="1" x14ac:dyDescent="0.2">
      <c r="A1445" s="227" t="s">
        <v>416</v>
      </c>
      <c r="B1445" s="37" t="s">
        <v>10</v>
      </c>
      <c r="C1445" s="47" t="s">
        <v>12</v>
      </c>
      <c r="D1445" s="34"/>
      <c r="E1445" s="34"/>
      <c r="F1445" s="34"/>
      <c r="G1445" s="34"/>
      <c r="H1445" s="42" t="str">
        <f t="shared" si="162"/>
        <v/>
      </c>
      <c r="I1445" s="33">
        <v>321</v>
      </c>
      <c r="J1445" s="34">
        <v>294</v>
      </c>
      <c r="K1445" s="34">
        <v>225</v>
      </c>
      <c r="L1445" s="3">
        <f t="shared" si="157"/>
        <v>0.76530612244897955</v>
      </c>
      <c r="M1445" s="34">
        <v>4</v>
      </c>
      <c r="N1445" s="34">
        <v>23</v>
      </c>
      <c r="O1445" s="51">
        <f t="shared" si="163"/>
        <v>7.1651090342679122E-2</v>
      </c>
      <c r="P1445" s="4">
        <f t="shared" si="158"/>
        <v>321</v>
      </c>
      <c r="Q1445" s="5">
        <f t="shared" si="159"/>
        <v>298</v>
      </c>
      <c r="R1445" s="5">
        <f t="shared" si="160"/>
        <v>23</v>
      </c>
      <c r="S1445" s="6">
        <f t="shared" si="161"/>
        <v>7.1651090342679122E-2</v>
      </c>
    </row>
    <row r="1446" spans="1:19" ht="15" customHeight="1" x14ac:dyDescent="0.2">
      <c r="A1446" s="227" t="s">
        <v>416</v>
      </c>
      <c r="B1446" s="37" t="s">
        <v>13</v>
      </c>
      <c r="C1446" s="47" t="s">
        <v>14</v>
      </c>
      <c r="D1446" s="34"/>
      <c r="E1446" s="34"/>
      <c r="F1446" s="34"/>
      <c r="G1446" s="34"/>
      <c r="H1446" s="42" t="str">
        <f t="shared" si="162"/>
        <v/>
      </c>
      <c r="I1446" s="33">
        <v>2</v>
      </c>
      <c r="J1446" s="34">
        <v>1</v>
      </c>
      <c r="K1446" s="34">
        <v>1</v>
      </c>
      <c r="L1446" s="3">
        <f t="shared" si="157"/>
        <v>1</v>
      </c>
      <c r="M1446" s="34">
        <v>1</v>
      </c>
      <c r="N1446" s="34">
        <v>0</v>
      </c>
      <c r="O1446" s="51">
        <f t="shared" si="163"/>
        <v>0</v>
      </c>
      <c r="P1446" s="4">
        <f t="shared" si="158"/>
        <v>2</v>
      </c>
      <c r="Q1446" s="5">
        <f t="shared" si="159"/>
        <v>2</v>
      </c>
      <c r="R1446" s="5" t="str">
        <f t="shared" si="160"/>
        <v/>
      </c>
      <c r="S1446" s="6" t="str">
        <f t="shared" si="161"/>
        <v/>
      </c>
    </row>
    <row r="1447" spans="1:19" ht="26.25" customHeight="1" x14ac:dyDescent="0.2">
      <c r="A1447" s="227" t="s">
        <v>416</v>
      </c>
      <c r="B1447" s="37" t="s">
        <v>28</v>
      </c>
      <c r="C1447" s="47" t="s">
        <v>380</v>
      </c>
      <c r="D1447" s="34"/>
      <c r="E1447" s="34"/>
      <c r="F1447" s="34"/>
      <c r="G1447" s="34"/>
      <c r="H1447" s="42" t="str">
        <f t="shared" si="162"/>
        <v/>
      </c>
      <c r="I1447" s="33">
        <v>83</v>
      </c>
      <c r="J1447" s="34">
        <v>22</v>
      </c>
      <c r="K1447" s="34">
        <v>2</v>
      </c>
      <c r="L1447" s="3">
        <f t="shared" si="157"/>
        <v>9.0909090909090912E-2</v>
      </c>
      <c r="M1447" s="34">
        <v>1</v>
      </c>
      <c r="N1447" s="34">
        <v>60</v>
      </c>
      <c r="O1447" s="51">
        <f t="shared" si="163"/>
        <v>0.72289156626506024</v>
      </c>
      <c r="P1447" s="4">
        <f t="shared" si="158"/>
        <v>83</v>
      </c>
      <c r="Q1447" s="5">
        <f t="shared" si="159"/>
        <v>23</v>
      </c>
      <c r="R1447" s="5">
        <f t="shared" si="160"/>
        <v>60</v>
      </c>
      <c r="S1447" s="6">
        <f t="shared" si="161"/>
        <v>0.72289156626506024</v>
      </c>
    </row>
    <row r="1448" spans="1:19" ht="15" customHeight="1" x14ac:dyDescent="0.2">
      <c r="A1448" s="227" t="s">
        <v>416</v>
      </c>
      <c r="B1448" s="37" t="s">
        <v>28</v>
      </c>
      <c r="C1448" s="47" t="s">
        <v>29</v>
      </c>
      <c r="D1448" s="34"/>
      <c r="E1448" s="34"/>
      <c r="F1448" s="34"/>
      <c r="G1448" s="34"/>
      <c r="H1448" s="42" t="str">
        <f t="shared" si="162"/>
        <v/>
      </c>
      <c r="I1448" s="33">
        <v>166</v>
      </c>
      <c r="J1448" s="34">
        <v>125</v>
      </c>
      <c r="K1448" s="34">
        <v>51</v>
      </c>
      <c r="L1448" s="3">
        <f t="shared" si="157"/>
        <v>0.40799999999999997</v>
      </c>
      <c r="M1448" s="34"/>
      <c r="N1448" s="34">
        <v>41</v>
      </c>
      <c r="O1448" s="51">
        <f t="shared" si="163"/>
        <v>0.24698795180722891</v>
      </c>
      <c r="P1448" s="4">
        <f t="shared" si="158"/>
        <v>166</v>
      </c>
      <c r="Q1448" s="5">
        <f t="shared" si="159"/>
        <v>125</v>
      </c>
      <c r="R1448" s="5">
        <f t="shared" si="160"/>
        <v>41</v>
      </c>
      <c r="S1448" s="6">
        <f t="shared" si="161"/>
        <v>0.24698795180722891</v>
      </c>
    </row>
    <row r="1449" spans="1:19" ht="15" customHeight="1" x14ac:dyDescent="0.2">
      <c r="A1449" s="227" t="s">
        <v>416</v>
      </c>
      <c r="B1449" s="37" t="s">
        <v>28</v>
      </c>
      <c r="C1449" s="47" t="s">
        <v>30</v>
      </c>
      <c r="D1449" s="34">
        <v>2</v>
      </c>
      <c r="E1449" s="34">
        <v>2</v>
      </c>
      <c r="F1449" s="34"/>
      <c r="G1449" s="34"/>
      <c r="H1449" s="42">
        <f t="shared" si="162"/>
        <v>0</v>
      </c>
      <c r="I1449" s="33">
        <v>229</v>
      </c>
      <c r="J1449" s="34">
        <v>134</v>
      </c>
      <c r="K1449" s="34">
        <v>58</v>
      </c>
      <c r="L1449" s="3">
        <f t="shared" si="157"/>
        <v>0.43283582089552236</v>
      </c>
      <c r="M1449" s="34"/>
      <c r="N1449" s="34">
        <v>95</v>
      </c>
      <c r="O1449" s="51">
        <f t="shared" si="163"/>
        <v>0.41484716157205243</v>
      </c>
      <c r="P1449" s="4">
        <f t="shared" si="158"/>
        <v>231</v>
      </c>
      <c r="Q1449" s="5">
        <f t="shared" si="159"/>
        <v>136</v>
      </c>
      <c r="R1449" s="5">
        <f t="shared" si="160"/>
        <v>95</v>
      </c>
      <c r="S1449" s="6">
        <f t="shared" si="161"/>
        <v>0.41125541125541126</v>
      </c>
    </row>
    <row r="1450" spans="1:19" ht="26.25" customHeight="1" x14ac:dyDescent="0.2">
      <c r="A1450" s="227" t="s">
        <v>416</v>
      </c>
      <c r="B1450" s="37" t="s">
        <v>28</v>
      </c>
      <c r="C1450" s="47" t="s">
        <v>267</v>
      </c>
      <c r="D1450" s="34">
        <v>4</v>
      </c>
      <c r="E1450" s="34">
        <v>3</v>
      </c>
      <c r="F1450" s="34"/>
      <c r="G1450" s="34">
        <v>1</v>
      </c>
      <c r="H1450" s="42">
        <f t="shared" si="162"/>
        <v>0.25</v>
      </c>
      <c r="I1450" s="33">
        <v>122</v>
      </c>
      <c r="J1450" s="34">
        <v>87</v>
      </c>
      <c r="K1450" s="34">
        <v>5</v>
      </c>
      <c r="L1450" s="3">
        <f t="shared" si="157"/>
        <v>5.7471264367816091E-2</v>
      </c>
      <c r="M1450" s="34"/>
      <c r="N1450" s="34">
        <v>35</v>
      </c>
      <c r="O1450" s="51">
        <f t="shared" si="163"/>
        <v>0.28688524590163933</v>
      </c>
      <c r="P1450" s="4">
        <f t="shared" si="158"/>
        <v>126</v>
      </c>
      <c r="Q1450" s="5">
        <f t="shared" si="159"/>
        <v>90</v>
      </c>
      <c r="R1450" s="5">
        <f t="shared" si="160"/>
        <v>36</v>
      </c>
      <c r="S1450" s="6">
        <f t="shared" si="161"/>
        <v>0.2857142857142857</v>
      </c>
    </row>
    <row r="1451" spans="1:19" ht="15" customHeight="1" x14ac:dyDescent="0.2">
      <c r="A1451" s="227" t="s">
        <v>416</v>
      </c>
      <c r="B1451" s="37" t="s">
        <v>28</v>
      </c>
      <c r="C1451" s="47" t="s">
        <v>31</v>
      </c>
      <c r="D1451" s="34">
        <v>2</v>
      </c>
      <c r="E1451" s="34">
        <v>1</v>
      </c>
      <c r="F1451" s="34"/>
      <c r="G1451" s="34">
        <v>1</v>
      </c>
      <c r="H1451" s="42">
        <f t="shared" si="162"/>
        <v>0.5</v>
      </c>
      <c r="I1451" s="33">
        <v>284</v>
      </c>
      <c r="J1451" s="34">
        <v>135</v>
      </c>
      <c r="K1451" s="34">
        <v>45</v>
      </c>
      <c r="L1451" s="3">
        <f t="shared" si="157"/>
        <v>0.33333333333333331</v>
      </c>
      <c r="M1451" s="34"/>
      <c r="N1451" s="34">
        <v>149</v>
      </c>
      <c r="O1451" s="51">
        <f t="shared" si="163"/>
        <v>0.52464788732394363</v>
      </c>
      <c r="P1451" s="4">
        <f t="shared" si="158"/>
        <v>286</v>
      </c>
      <c r="Q1451" s="5">
        <f t="shared" si="159"/>
        <v>136</v>
      </c>
      <c r="R1451" s="5">
        <f t="shared" si="160"/>
        <v>150</v>
      </c>
      <c r="S1451" s="6">
        <f t="shared" si="161"/>
        <v>0.52447552447552448</v>
      </c>
    </row>
    <row r="1452" spans="1:19" ht="15" customHeight="1" x14ac:dyDescent="0.2">
      <c r="A1452" s="227" t="s">
        <v>416</v>
      </c>
      <c r="B1452" s="37" t="s">
        <v>32</v>
      </c>
      <c r="C1452" s="47" t="s">
        <v>33</v>
      </c>
      <c r="D1452" s="34">
        <v>1</v>
      </c>
      <c r="E1452" s="34">
        <v>1</v>
      </c>
      <c r="F1452" s="34"/>
      <c r="G1452" s="34"/>
      <c r="H1452" s="42">
        <f t="shared" si="162"/>
        <v>0</v>
      </c>
      <c r="I1452" s="33">
        <v>355</v>
      </c>
      <c r="J1452" s="34">
        <v>327</v>
      </c>
      <c r="K1452" s="34">
        <v>203</v>
      </c>
      <c r="L1452" s="3">
        <f t="shared" si="157"/>
        <v>0.62079510703363916</v>
      </c>
      <c r="M1452" s="34"/>
      <c r="N1452" s="34">
        <v>28</v>
      </c>
      <c r="O1452" s="51">
        <f t="shared" si="163"/>
        <v>7.8873239436619724E-2</v>
      </c>
      <c r="P1452" s="4">
        <f t="shared" si="158"/>
        <v>356</v>
      </c>
      <c r="Q1452" s="5">
        <f t="shared" si="159"/>
        <v>328</v>
      </c>
      <c r="R1452" s="5">
        <f t="shared" si="160"/>
        <v>28</v>
      </c>
      <c r="S1452" s="6">
        <f t="shared" si="161"/>
        <v>7.8651685393258425E-2</v>
      </c>
    </row>
    <row r="1453" spans="1:19" ht="15" customHeight="1" x14ac:dyDescent="0.2">
      <c r="A1453" s="227" t="s">
        <v>416</v>
      </c>
      <c r="B1453" s="37" t="s">
        <v>35</v>
      </c>
      <c r="C1453" s="47" t="s">
        <v>269</v>
      </c>
      <c r="D1453" s="34"/>
      <c r="E1453" s="34"/>
      <c r="F1453" s="34"/>
      <c r="G1453" s="34"/>
      <c r="H1453" s="42" t="str">
        <f t="shared" si="162"/>
        <v/>
      </c>
      <c r="I1453" s="33">
        <v>164</v>
      </c>
      <c r="J1453" s="34">
        <v>160</v>
      </c>
      <c r="K1453" s="34">
        <v>9</v>
      </c>
      <c r="L1453" s="3">
        <f t="shared" si="157"/>
        <v>5.6250000000000001E-2</v>
      </c>
      <c r="M1453" s="34">
        <v>2</v>
      </c>
      <c r="N1453" s="34">
        <v>2</v>
      </c>
      <c r="O1453" s="51">
        <f t="shared" si="163"/>
        <v>1.2195121951219513E-2</v>
      </c>
      <c r="P1453" s="4">
        <f t="shared" si="158"/>
        <v>164</v>
      </c>
      <c r="Q1453" s="5">
        <f t="shared" si="159"/>
        <v>162</v>
      </c>
      <c r="R1453" s="5">
        <f t="shared" si="160"/>
        <v>2</v>
      </c>
      <c r="S1453" s="6">
        <f t="shared" si="161"/>
        <v>1.2195121951219513E-2</v>
      </c>
    </row>
    <row r="1454" spans="1:19" ht="15" customHeight="1" x14ac:dyDescent="0.2">
      <c r="A1454" s="227" t="s">
        <v>416</v>
      </c>
      <c r="B1454" s="37" t="s">
        <v>35</v>
      </c>
      <c r="C1454" s="47" t="s">
        <v>36</v>
      </c>
      <c r="D1454" s="34"/>
      <c r="E1454" s="34"/>
      <c r="F1454" s="34"/>
      <c r="G1454" s="34"/>
      <c r="H1454" s="42" t="str">
        <f t="shared" si="162"/>
        <v/>
      </c>
      <c r="I1454" s="33">
        <v>82</v>
      </c>
      <c r="J1454" s="34">
        <v>77</v>
      </c>
      <c r="K1454" s="34">
        <v>53</v>
      </c>
      <c r="L1454" s="3">
        <f t="shared" si="157"/>
        <v>0.68831168831168832</v>
      </c>
      <c r="M1454" s="34"/>
      <c r="N1454" s="34">
        <v>5</v>
      </c>
      <c r="O1454" s="51">
        <f t="shared" si="163"/>
        <v>6.097560975609756E-2</v>
      </c>
      <c r="P1454" s="4">
        <f t="shared" si="158"/>
        <v>82</v>
      </c>
      <c r="Q1454" s="5">
        <f t="shared" si="159"/>
        <v>77</v>
      </c>
      <c r="R1454" s="5">
        <f t="shared" si="160"/>
        <v>5</v>
      </c>
      <c r="S1454" s="6">
        <f t="shared" si="161"/>
        <v>6.097560975609756E-2</v>
      </c>
    </row>
    <row r="1455" spans="1:19" ht="15" customHeight="1" x14ac:dyDescent="0.2">
      <c r="A1455" s="227" t="s">
        <v>416</v>
      </c>
      <c r="B1455" s="37" t="s">
        <v>35</v>
      </c>
      <c r="C1455" s="47" t="s">
        <v>37</v>
      </c>
      <c r="D1455" s="34"/>
      <c r="E1455" s="34"/>
      <c r="F1455" s="34"/>
      <c r="G1455" s="34"/>
      <c r="H1455" s="42" t="str">
        <f t="shared" si="162"/>
        <v/>
      </c>
      <c r="I1455" s="33">
        <v>803</v>
      </c>
      <c r="J1455" s="34">
        <v>756</v>
      </c>
      <c r="K1455" s="34">
        <v>371</v>
      </c>
      <c r="L1455" s="3">
        <f t="shared" si="157"/>
        <v>0.49074074074074076</v>
      </c>
      <c r="M1455" s="34"/>
      <c r="N1455" s="34">
        <v>47</v>
      </c>
      <c r="O1455" s="51">
        <f t="shared" si="163"/>
        <v>5.8530510585305104E-2</v>
      </c>
      <c r="P1455" s="4">
        <f t="shared" si="158"/>
        <v>803</v>
      </c>
      <c r="Q1455" s="5">
        <f t="shared" si="159"/>
        <v>756</v>
      </c>
      <c r="R1455" s="5">
        <f t="shared" si="160"/>
        <v>47</v>
      </c>
      <c r="S1455" s="6">
        <f t="shared" si="161"/>
        <v>5.8530510585305104E-2</v>
      </c>
    </row>
    <row r="1456" spans="1:19" ht="15" customHeight="1" x14ac:dyDescent="0.2">
      <c r="A1456" s="227" t="s">
        <v>416</v>
      </c>
      <c r="B1456" s="37" t="s">
        <v>35</v>
      </c>
      <c r="C1456" s="47" t="s">
        <v>38</v>
      </c>
      <c r="D1456" s="34">
        <v>1</v>
      </c>
      <c r="E1456" s="34">
        <v>1</v>
      </c>
      <c r="F1456" s="34"/>
      <c r="G1456" s="34"/>
      <c r="H1456" s="42">
        <f t="shared" si="162"/>
        <v>0</v>
      </c>
      <c r="I1456" s="33">
        <v>291</v>
      </c>
      <c r="J1456" s="34">
        <v>280</v>
      </c>
      <c r="K1456" s="34">
        <v>247</v>
      </c>
      <c r="L1456" s="3">
        <f t="shared" si="157"/>
        <v>0.88214285714285712</v>
      </c>
      <c r="M1456" s="34"/>
      <c r="N1456" s="34">
        <v>11</v>
      </c>
      <c r="O1456" s="51">
        <f t="shared" si="163"/>
        <v>3.7800687285223365E-2</v>
      </c>
      <c r="P1456" s="4">
        <f t="shared" si="158"/>
        <v>292</v>
      </c>
      <c r="Q1456" s="5">
        <f t="shared" si="159"/>
        <v>281</v>
      </c>
      <c r="R1456" s="5">
        <f t="shared" si="160"/>
        <v>11</v>
      </c>
      <c r="S1456" s="6">
        <f t="shared" si="161"/>
        <v>3.7671232876712327E-2</v>
      </c>
    </row>
    <row r="1457" spans="1:19" ht="26.25" customHeight="1" x14ac:dyDescent="0.2">
      <c r="A1457" s="227" t="s">
        <v>416</v>
      </c>
      <c r="B1457" s="37" t="s">
        <v>39</v>
      </c>
      <c r="C1457" s="47" t="s">
        <v>270</v>
      </c>
      <c r="D1457" s="34"/>
      <c r="E1457" s="34"/>
      <c r="F1457" s="34"/>
      <c r="G1457" s="34"/>
      <c r="H1457" s="42" t="str">
        <f t="shared" si="162"/>
        <v/>
      </c>
      <c r="I1457" s="33">
        <v>19061</v>
      </c>
      <c r="J1457" s="34">
        <v>12664</v>
      </c>
      <c r="K1457" s="34">
        <v>4764</v>
      </c>
      <c r="L1457" s="3">
        <f t="shared" ref="L1457:L1520" si="164">IF(J1457&lt;&gt;0,K1457/J1457,"")</f>
        <v>0.37618445988629184</v>
      </c>
      <c r="M1457" s="34">
        <v>3</v>
      </c>
      <c r="N1457" s="34">
        <v>6394</v>
      </c>
      <c r="O1457" s="51">
        <f t="shared" si="163"/>
        <v>0.33544934683384919</v>
      </c>
      <c r="P1457" s="4">
        <f t="shared" si="158"/>
        <v>19061</v>
      </c>
      <c r="Q1457" s="5">
        <f t="shared" si="159"/>
        <v>12667</v>
      </c>
      <c r="R1457" s="5">
        <f t="shared" si="160"/>
        <v>6394</v>
      </c>
      <c r="S1457" s="6">
        <f t="shared" si="161"/>
        <v>0.33544934683384919</v>
      </c>
    </row>
    <row r="1458" spans="1:19" ht="14.25" customHeight="1" x14ac:dyDescent="0.2">
      <c r="A1458" s="227" t="s">
        <v>416</v>
      </c>
      <c r="B1458" s="37" t="s">
        <v>42</v>
      </c>
      <c r="C1458" s="47" t="s">
        <v>43</v>
      </c>
      <c r="D1458" s="34">
        <v>1</v>
      </c>
      <c r="E1458" s="34">
        <v>1</v>
      </c>
      <c r="F1458" s="34"/>
      <c r="G1458" s="34"/>
      <c r="H1458" s="42">
        <f t="shared" si="162"/>
        <v>0</v>
      </c>
      <c r="I1458" s="33">
        <v>12693</v>
      </c>
      <c r="J1458" s="34">
        <v>12020</v>
      </c>
      <c r="K1458" s="34">
        <v>4176</v>
      </c>
      <c r="L1458" s="3">
        <f t="shared" si="164"/>
        <v>0.34742096505823628</v>
      </c>
      <c r="M1458" s="34">
        <v>5</v>
      </c>
      <c r="N1458" s="34">
        <v>668</v>
      </c>
      <c r="O1458" s="51">
        <f t="shared" si="163"/>
        <v>5.262743244307886E-2</v>
      </c>
      <c r="P1458" s="4">
        <f t="shared" si="158"/>
        <v>12694</v>
      </c>
      <c r="Q1458" s="5">
        <f t="shared" si="159"/>
        <v>12026</v>
      </c>
      <c r="R1458" s="5">
        <f t="shared" si="160"/>
        <v>668</v>
      </c>
      <c r="S1458" s="6">
        <f t="shared" si="161"/>
        <v>5.262328659209075E-2</v>
      </c>
    </row>
    <row r="1459" spans="1:19" ht="26.25" customHeight="1" x14ac:dyDescent="0.2">
      <c r="A1459" s="227" t="s">
        <v>416</v>
      </c>
      <c r="B1459" s="37" t="s">
        <v>42</v>
      </c>
      <c r="C1459" s="47" t="s">
        <v>45</v>
      </c>
      <c r="D1459" s="34"/>
      <c r="E1459" s="34"/>
      <c r="F1459" s="34"/>
      <c r="G1459" s="34"/>
      <c r="H1459" s="42" t="str">
        <f t="shared" si="162"/>
        <v/>
      </c>
      <c r="I1459" s="33">
        <v>167</v>
      </c>
      <c r="J1459" s="34">
        <v>160</v>
      </c>
      <c r="K1459" s="34">
        <v>29</v>
      </c>
      <c r="L1459" s="3">
        <f t="shared" si="164"/>
        <v>0.18124999999999999</v>
      </c>
      <c r="M1459" s="34"/>
      <c r="N1459" s="34">
        <v>7</v>
      </c>
      <c r="O1459" s="51">
        <f t="shared" si="163"/>
        <v>4.1916167664670656E-2</v>
      </c>
      <c r="P1459" s="4">
        <f t="shared" si="158"/>
        <v>167</v>
      </c>
      <c r="Q1459" s="5">
        <f t="shared" si="159"/>
        <v>160</v>
      </c>
      <c r="R1459" s="5">
        <f t="shared" si="160"/>
        <v>7</v>
      </c>
      <c r="S1459" s="6">
        <f t="shared" si="161"/>
        <v>4.1916167664670656E-2</v>
      </c>
    </row>
    <row r="1460" spans="1:19" ht="15" customHeight="1" x14ac:dyDescent="0.2">
      <c r="A1460" s="227" t="s">
        <v>416</v>
      </c>
      <c r="B1460" s="37" t="s">
        <v>42</v>
      </c>
      <c r="C1460" s="47" t="s">
        <v>46</v>
      </c>
      <c r="D1460" s="34"/>
      <c r="E1460" s="34"/>
      <c r="F1460" s="34"/>
      <c r="G1460" s="34"/>
      <c r="H1460" s="42" t="str">
        <f t="shared" si="162"/>
        <v/>
      </c>
      <c r="I1460" s="33">
        <v>14871</v>
      </c>
      <c r="J1460" s="34">
        <v>14208</v>
      </c>
      <c r="K1460" s="34">
        <v>3003</v>
      </c>
      <c r="L1460" s="3">
        <f t="shared" si="164"/>
        <v>0.21135979729729729</v>
      </c>
      <c r="M1460" s="34">
        <v>17</v>
      </c>
      <c r="N1460" s="34">
        <v>646</v>
      </c>
      <c r="O1460" s="51">
        <f t="shared" si="163"/>
        <v>4.3440252841100126E-2</v>
      </c>
      <c r="P1460" s="4">
        <f t="shared" si="158"/>
        <v>14871</v>
      </c>
      <c r="Q1460" s="5">
        <f t="shared" si="159"/>
        <v>14225</v>
      </c>
      <c r="R1460" s="5">
        <f t="shared" si="160"/>
        <v>646</v>
      </c>
      <c r="S1460" s="6">
        <f t="shared" si="161"/>
        <v>4.3440252841100126E-2</v>
      </c>
    </row>
    <row r="1461" spans="1:19" ht="15" customHeight="1" x14ac:dyDescent="0.2">
      <c r="A1461" s="227" t="s">
        <v>416</v>
      </c>
      <c r="B1461" s="37" t="s">
        <v>47</v>
      </c>
      <c r="C1461" s="47" t="s">
        <v>48</v>
      </c>
      <c r="D1461" s="34">
        <v>1</v>
      </c>
      <c r="E1461" s="34">
        <v>1</v>
      </c>
      <c r="F1461" s="34">
        <v>1</v>
      </c>
      <c r="G1461" s="34"/>
      <c r="H1461" s="42">
        <f t="shared" si="162"/>
        <v>0</v>
      </c>
      <c r="I1461" s="33">
        <v>29</v>
      </c>
      <c r="J1461" s="34">
        <v>21</v>
      </c>
      <c r="K1461" s="34">
        <v>13</v>
      </c>
      <c r="L1461" s="3">
        <f t="shared" si="164"/>
        <v>0.61904761904761907</v>
      </c>
      <c r="M1461" s="34"/>
      <c r="N1461" s="34">
        <v>8</v>
      </c>
      <c r="O1461" s="51">
        <f t="shared" si="163"/>
        <v>0.27586206896551724</v>
      </c>
      <c r="P1461" s="4">
        <f t="shared" si="158"/>
        <v>30</v>
      </c>
      <c r="Q1461" s="5">
        <f t="shared" si="159"/>
        <v>22</v>
      </c>
      <c r="R1461" s="5">
        <f t="shared" si="160"/>
        <v>8</v>
      </c>
      <c r="S1461" s="6">
        <f t="shared" si="161"/>
        <v>0.26666666666666666</v>
      </c>
    </row>
    <row r="1462" spans="1:19" ht="15" customHeight="1" x14ac:dyDescent="0.2">
      <c r="A1462" s="227" t="s">
        <v>416</v>
      </c>
      <c r="B1462" s="37" t="s">
        <v>53</v>
      </c>
      <c r="C1462" s="47" t="s">
        <v>54</v>
      </c>
      <c r="D1462" s="34"/>
      <c r="E1462" s="34"/>
      <c r="F1462" s="34"/>
      <c r="G1462" s="34"/>
      <c r="H1462" s="42" t="str">
        <f t="shared" si="162"/>
        <v/>
      </c>
      <c r="I1462" s="33">
        <v>4</v>
      </c>
      <c r="J1462" s="34">
        <v>4</v>
      </c>
      <c r="K1462" s="34">
        <v>2</v>
      </c>
      <c r="L1462" s="3">
        <f t="shared" si="164"/>
        <v>0.5</v>
      </c>
      <c r="M1462" s="34"/>
      <c r="N1462" s="34">
        <v>0</v>
      </c>
      <c r="O1462" s="51">
        <f t="shared" si="163"/>
        <v>0</v>
      </c>
      <c r="P1462" s="4">
        <f t="shared" si="158"/>
        <v>4</v>
      </c>
      <c r="Q1462" s="5">
        <f t="shared" si="159"/>
        <v>4</v>
      </c>
      <c r="R1462" s="5" t="str">
        <f t="shared" si="160"/>
        <v/>
      </c>
      <c r="S1462" s="6" t="str">
        <f t="shared" si="161"/>
        <v/>
      </c>
    </row>
    <row r="1463" spans="1:19" ht="15" customHeight="1" x14ac:dyDescent="0.2">
      <c r="A1463" s="227" t="s">
        <v>416</v>
      </c>
      <c r="B1463" s="37" t="s">
        <v>55</v>
      </c>
      <c r="C1463" s="47" t="s">
        <v>56</v>
      </c>
      <c r="D1463" s="34"/>
      <c r="E1463" s="34"/>
      <c r="F1463" s="34"/>
      <c r="G1463" s="34"/>
      <c r="H1463" s="42" t="str">
        <f t="shared" si="162"/>
        <v/>
      </c>
      <c r="I1463" s="33">
        <v>631</v>
      </c>
      <c r="J1463" s="34">
        <v>566</v>
      </c>
      <c r="K1463" s="34">
        <v>75</v>
      </c>
      <c r="L1463" s="3">
        <f t="shared" si="164"/>
        <v>0.13250883392226148</v>
      </c>
      <c r="M1463" s="34"/>
      <c r="N1463" s="34">
        <v>65</v>
      </c>
      <c r="O1463" s="51">
        <f t="shared" si="163"/>
        <v>0.10301109350237718</v>
      </c>
      <c r="P1463" s="4">
        <f t="shared" si="158"/>
        <v>631</v>
      </c>
      <c r="Q1463" s="5">
        <f t="shared" si="159"/>
        <v>566</v>
      </c>
      <c r="R1463" s="5">
        <f t="shared" si="160"/>
        <v>65</v>
      </c>
      <c r="S1463" s="6">
        <f t="shared" si="161"/>
        <v>0.10301109350237718</v>
      </c>
    </row>
    <row r="1464" spans="1:19" ht="15" customHeight="1" x14ac:dyDescent="0.2">
      <c r="A1464" s="227" t="s">
        <v>416</v>
      </c>
      <c r="B1464" s="37" t="s">
        <v>57</v>
      </c>
      <c r="C1464" s="47" t="s">
        <v>58</v>
      </c>
      <c r="D1464" s="34"/>
      <c r="E1464" s="34"/>
      <c r="F1464" s="34"/>
      <c r="G1464" s="34"/>
      <c r="H1464" s="42" t="str">
        <f t="shared" si="162"/>
        <v/>
      </c>
      <c r="I1464" s="33">
        <v>125</v>
      </c>
      <c r="J1464" s="34">
        <v>81</v>
      </c>
      <c r="K1464" s="34">
        <v>46</v>
      </c>
      <c r="L1464" s="3">
        <f t="shared" si="164"/>
        <v>0.5679012345679012</v>
      </c>
      <c r="M1464" s="34">
        <v>1</v>
      </c>
      <c r="N1464" s="34">
        <v>43</v>
      </c>
      <c r="O1464" s="51">
        <f t="shared" si="163"/>
        <v>0.34399999999999997</v>
      </c>
      <c r="P1464" s="4">
        <f t="shared" si="158"/>
        <v>125</v>
      </c>
      <c r="Q1464" s="5">
        <f t="shared" si="159"/>
        <v>82</v>
      </c>
      <c r="R1464" s="5">
        <f t="shared" si="160"/>
        <v>43</v>
      </c>
      <c r="S1464" s="6">
        <f t="shared" si="161"/>
        <v>0.34399999999999997</v>
      </c>
    </row>
    <row r="1465" spans="1:19" ht="15" customHeight="1" x14ac:dyDescent="0.2">
      <c r="A1465" s="227" t="s">
        <v>416</v>
      </c>
      <c r="B1465" s="37" t="s">
        <v>65</v>
      </c>
      <c r="C1465" s="47" t="s">
        <v>66</v>
      </c>
      <c r="D1465" s="34"/>
      <c r="E1465" s="34"/>
      <c r="F1465" s="34"/>
      <c r="G1465" s="34"/>
      <c r="H1465" s="42" t="str">
        <f t="shared" si="162"/>
        <v/>
      </c>
      <c r="I1465" s="33">
        <v>2500</v>
      </c>
      <c r="J1465" s="34">
        <v>2160</v>
      </c>
      <c r="K1465" s="34">
        <v>543</v>
      </c>
      <c r="L1465" s="3">
        <f t="shared" si="164"/>
        <v>0.25138888888888888</v>
      </c>
      <c r="M1465" s="34">
        <v>14</v>
      </c>
      <c r="N1465" s="34">
        <v>326</v>
      </c>
      <c r="O1465" s="51">
        <f t="shared" si="163"/>
        <v>0.13039999999999999</v>
      </c>
      <c r="P1465" s="4">
        <f t="shared" si="158"/>
        <v>2500</v>
      </c>
      <c r="Q1465" s="5">
        <f t="shared" si="159"/>
        <v>2174</v>
      </c>
      <c r="R1465" s="5">
        <f t="shared" si="160"/>
        <v>326</v>
      </c>
      <c r="S1465" s="6">
        <f t="shared" si="161"/>
        <v>0.13039999999999999</v>
      </c>
    </row>
    <row r="1466" spans="1:19" ht="15" customHeight="1" x14ac:dyDescent="0.2">
      <c r="A1466" s="227" t="s">
        <v>416</v>
      </c>
      <c r="B1466" s="37" t="s">
        <v>74</v>
      </c>
      <c r="C1466" s="47" t="s">
        <v>525</v>
      </c>
      <c r="D1466" s="34"/>
      <c r="E1466" s="34"/>
      <c r="F1466" s="34"/>
      <c r="G1466" s="34"/>
      <c r="H1466" s="42" t="str">
        <f t="shared" si="162"/>
        <v/>
      </c>
      <c r="I1466" s="33">
        <v>2</v>
      </c>
      <c r="J1466" s="34">
        <v>1</v>
      </c>
      <c r="K1466" s="34">
        <v>1</v>
      </c>
      <c r="L1466" s="3">
        <f t="shared" si="164"/>
        <v>1</v>
      </c>
      <c r="M1466" s="34">
        <v>1</v>
      </c>
      <c r="N1466" s="34">
        <v>0</v>
      </c>
      <c r="O1466" s="51">
        <f t="shared" si="163"/>
        <v>0</v>
      </c>
      <c r="P1466" s="4">
        <f t="shared" si="158"/>
        <v>2</v>
      </c>
      <c r="Q1466" s="5">
        <f t="shared" si="159"/>
        <v>2</v>
      </c>
      <c r="R1466" s="5" t="str">
        <f t="shared" si="160"/>
        <v/>
      </c>
      <c r="S1466" s="6" t="str">
        <f t="shared" si="161"/>
        <v/>
      </c>
    </row>
    <row r="1467" spans="1:19" ht="15" customHeight="1" x14ac:dyDescent="0.2">
      <c r="A1467" s="227" t="s">
        <v>416</v>
      </c>
      <c r="B1467" s="37" t="s">
        <v>74</v>
      </c>
      <c r="C1467" s="47" t="s">
        <v>249</v>
      </c>
      <c r="D1467" s="34"/>
      <c r="E1467" s="34"/>
      <c r="F1467" s="34"/>
      <c r="G1467" s="34"/>
      <c r="H1467" s="42" t="str">
        <f t="shared" si="162"/>
        <v/>
      </c>
      <c r="I1467" s="33">
        <v>2</v>
      </c>
      <c r="J1467" s="34">
        <v>2</v>
      </c>
      <c r="K1467" s="34">
        <v>2</v>
      </c>
      <c r="L1467" s="3">
        <f t="shared" si="164"/>
        <v>1</v>
      </c>
      <c r="M1467" s="34"/>
      <c r="N1467" s="34">
        <v>0</v>
      </c>
      <c r="O1467" s="51">
        <f t="shared" si="163"/>
        <v>0</v>
      </c>
      <c r="P1467" s="4">
        <f t="shared" si="158"/>
        <v>2</v>
      </c>
      <c r="Q1467" s="5">
        <f t="shared" si="159"/>
        <v>2</v>
      </c>
      <c r="R1467" s="5" t="str">
        <f t="shared" si="160"/>
        <v/>
      </c>
      <c r="S1467" s="6" t="str">
        <f t="shared" si="161"/>
        <v/>
      </c>
    </row>
    <row r="1468" spans="1:19" ht="15" customHeight="1" x14ac:dyDescent="0.2">
      <c r="A1468" s="227" t="s">
        <v>416</v>
      </c>
      <c r="B1468" s="37" t="s">
        <v>78</v>
      </c>
      <c r="C1468" s="47" t="s">
        <v>79</v>
      </c>
      <c r="D1468" s="34"/>
      <c r="E1468" s="34"/>
      <c r="F1468" s="34"/>
      <c r="G1468" s="34"/>
      <c r="H1468" s="42" t="str">
        <f t="shared" si="162"/>
        <v/>
      </c>
      <c r="I1468" s="33">
        <v>6</v>
      </c>
      <c r="J1468" s="34">
        <v>4</v>
      </c>
      <c r="K1468" s="34">
        <v>1</v>
      </c>
      <c r="L1468" s="3">
        <f t="shared" si="164"/>
        <v>0.25</v>
      </c>
      <c r="M1468" s="34"/>
      <c r="N1468" s="34">
        <v>2</v>
      </c>
      <c r="O1468" s="51">
        <f t="shared" si="163"/>
        <v>0.33333333333333331</v>
      </c>
      <c r="P1468" s="4">
        <f t="shared" si="158"/>
        <v>6</v>
      </c>
      <c r="Q1468" s="5">
        <f t="shared" si="159"/>
        <v>4</v>
      </c>
      <c r="R1468" s="5">
        <f t="shared" si="160"/>
        <v>2</v>
      </c>
      <c r="S1468" s="6">
        <f t="shared" si="161"/>
        <v>0.33333333333333331</v>
      </c>
    </row>
    <row r="1469" spans="1:19" ht="15" customHeight="1" x14ac:dyDescent="0.2">
      <c r="A1469" s="227" t="s">
        <v>416</v>
      </c>
      <c r="B1469" s="37" t="s">
        <v>78</v>
      </c>
      <c r="C1469" s="47" t="s">
        <v>419</v>
      </c>
      <c r="D1469" s="34"/>
      <c r="E1469" s="34"/>
      <c r="F1469" s="34"/>
      <c r="G1469" s="34"/>
      <c r="H1469" s="42" t="str">
        <f t="shared" si="162"/>
        <v/>
      </c>
      <c r="I1469" s="33">
        <v>2</v>
      </c>
      <c r="J1469" s="34">
        <v>1</v>
      </c>
      <c r="K1469" s="34"/>
      <c r="L1469" s="3">
        <f t="shared" si="164"/>
        <v>0</v>
      </c>
      <c r="M1469" s="34"/>
      <c r="N1469" s="34">
        <v>1</v>
      </c>
      <c r="O1469" s="51">
        <f t="shared" si="163"/>
        <v>0.5</v>
      </c>
      <c r="P1469" s="4">
        <f t="shared" si="158"/>
        <v>2</v>
      </c>
      <c r="Q1469" s="5">
        <f t="shared" si="159"/>
        <v>1</v>
      </c>
      <c r="R1469" s="5">
        <f t="shared" si="160"/>
        <v>1</v>
      </c>
      <c r="S1469" s="6">
        <f t="shared" si="161"/>
        <v>0.5</v>
      </c>
    </row>
    <row r="1470" spans="1:19" ht="15" customHeight="1" x14ac:dyDescent="0.2">
      <c r="A1470" s="227" t="s">
        <v>416</v>
      </c>
      <c r="B1470" s="37" t="s">
        <v>83</v>
      </c>
      <c r="C1470" s="47" t="s">
        <v>84</v>
      </c>
      <c r="D1470" s="34"/>
      <c r="E1470" s="34"/>
      <c r="F1470" s="34"/>
      <c r="G1470" s="34"/>
      <c r="H1470" s="42" t="str">
        <f t="shared" si="162"/>
        <v/>
      </c>
      <c r="I1470" s="33">
        <v>3</v>
      </c>
      <c r="J1470" s="34">
        <v>3</v>
      </c>
      <c r="K1470" s="34"/>
      <c r="L1470" s="3">
        <f t="shared" si="164"/>
        <v>0</v>
      </c>
      <c r="M1470" s="34"/>
      <c r="N1470" s="34"/>
      <c r="O1470" s="51">
        <f t="shared" si="163"/>
        <v>0</v>
      </c>
      <c r="P1470" s="4">
        <f t="shared" si="158"/>
        <v>3</v>
      </c>
      <c r="Q1470" s="5">
        <f t="shared" si="159"/>
        <v>3</v>
      </c>
      <c r="R1470" s="5" t="str">
        <f t="shared" si="160"/>
        <v/>
      </c>
      <c r="S1470" s="6" t="str">
        <f t="shared" si="161"/>
        <v/>
      </c>
    </row>
    <row r="1471" spans="1:19" ht="15" customHeight="1" x14ac:dyDescent="0.2">
      <c r="A1471" s="227" t="s">
        <v>416</v>
      </c>
      <c r="B1471" s="37" t="s">
        <v>87</v>
      </c>
      <c r="C1471" s="47" t="s">
        <v>288</v>
      </c>
      <c r="D1471" s="34"/>
      <c r="E1471" s="34"/>
      <c r="F1471" s="34"/>
      <c r="G1471" s="34"/>
      <c r="H1471" s="42" t="str">
        <f t="shared" si="162"/>
        <v/>
      </c>
      <c r="I1471" s="33">
        <v>6877</v>
      </c>
      <c r="J1471" s="34">
        <v>5535</v>
      </c>
      <c r="K1471" s="34">
        <v>2522</v>
      </c>
      <c r="L1471" s="3">
        <f t="shared" si="164"/>
        <v>0.45564588979223125</v>
      </c>
      <c r="M1471" s="34">
        <v>5</v>
      </c>
      <c r="N1471" s="34">
        <v>1337</v>
      </c>
      <c r="O1471" s="51">
        <f t="shared" si="163"/>
        <v>0.19441616984150065</v>
      </c>
      <c r="P1471" s="4">
        <f t="shared" si="158"/>
        <v>6877</v>
      </c>
      <c r="Q1471" s="5">
        <f t="shared" si="159"/>
        <v>5540</v>
      </c>
      <c r="R1471" s="5">
        <f t="shared" si="160"/>
        <v>1337</v>
      </c>
      <c r="S1471" s="6">
        <f t="shared" si="161"/>
        <v>0.19441616984150065</v>
      </c>
    </row>
    <row r="1472" spans="1:19" ht="15" customHeight="1" x14ac:dyDescent="0.2">
      <c r="A1472" s="227" t="s">
        <v>416</v>
      </c>
      <c r="B1472" s="37" t="s">
        <v>91</v>
      </c>
      <c r="C1472" s="47" t="s">
        <v>92</v>
      </c>
      <c r="D1472" s="34"/>
      <c r="E1472" s="34"/>
      <c r="F1472" s="34"/>
      <c r="G1472" s="34"/>
      <c r="H1472" s="42" t="str">
        <f t="shared" si="162"/>
        <v/>
      </c>
      <c r="I1472" s="33">
        <v>7</v>
      </c>
      <c r="J1472" s="34">
        <v>6</v>
      </c>
      <c r="K1472" s="34">
        <v>1</v>
      </c>
      <c r="L1472" s="3">
        <f t="shared" si="164"/>
        <v>0.16666666666666666</v>
      </c>
      <c r="M1472" s="34"/>
      <c r="N1472" s="34">
        <v>1</v>
      </c>
      <c r="O1472" s="51">
        <f t="shared" si="163"/>
        <v>0.14285714285714285</v>
      </c>
      <c r="P1472" s="4">
        <f t="shared" si="158"/>
        <v>7</v>
      </c>
      <c r="Q1472" s="5">
        <f t="shared" si="159"/>
        <v>6</v>
      </c>
      <c r="R1472" s="5">
        <f t="shared" si="160"/>
        <v>1</v>
      </c>
      <c r="S1472" s="6">
        <f t="shared" si="161"/>
        <v>0.14285714285714285</v>
      </c>
    </row>
    <row r="1473" spans="1:19" ht="15" customHeight="1" x14ac:dyDescent="0.2">
      <c r="A1473" s="227" t="s">
        <v>416</v>
      </c>
      <c r="B1473" s="37" t="s">
        <v>93</v>
      </c>
      <c r="C1473" s="47" t="s">
        <v>381</v>
      </c>
      <c r="D1473" s="34"/>
      <c r="E1473" s="34"/>
      <c r="F1473" s="34"/>
      <c r="G1473" s="34"/>
      <c r="H1473" s="42" t="str">
        <f t="shared" si="162"/>
        <v/>
      </c>
      <c r="I1473" s="33">
        <v>3193</v>
      </c>
      <c r="J1473" s="34">
        <v>2842</v>
      </c>
      <c r="K1473" s="34">
        <v>71</v>
      </c>
      <c r="L1473" s="3">
        <f t="shared" si="164"/>
        <v>2.4982406755805771E-2</v>
      </c>
      <c r="M1473" s="34">
        <v>18</v>
      </c>
      <c r="N1473" s="34">
        <v>333</v>
      </c>
      <c r="O1473" s="51">
        <f t="shared" si="163"/>
        <v>0.10429063576573755</v>
      </c>
      <c r="P1473" s="4">
        <f t="shared" si="158"/>
        <v>3193</v>
      </c>
      <c r="Q1473" s="5">
        <f t="shared" si="159"/>
        <v>2860</v>
      </c>
      <c r="R1473" s="5">
        <f t="shared" si="160"/>
        <v>333</v>
      </c>
      <c r="S1473" s="6">
        <f t="shared" si="161"/>
        <v>0.10429063576573755</v>
      </c>
    </row>
    <row r="1474" spans="1:19" ht="15" customHeight="1" x14ac:dyDescent="0.2">
      <c r="A1474" s="227" t="s">
        <v>416</v>
      </c>
      <c r="B1474" s="37" t="s">
        <v>93</v>
      </c>
      <c r="C1474" s="47" t="s">
        <v>94</v>
      </c>
      <c r="D1474" s="34"/>
      <c r="E1474" s="34"/>
      <c r="F1474" s="34"/>
      <c r="G1474" s="34"/>
      <c r="H1474" s="42" t="str">
        <f t="shared" si="162"/>
        <v/>
      </c>
      <c r="I1474" s="33">
        <v>7940</v>
      </c>
      <c r="J1474" s="34">
        <v>6470</v>
      </c>
      <c r="K1474" s="34">
        <v>2231</v>
      </c>
      <c r="L1474" s="3">
        <f t="shared" si="164"/>
        <v>0.34482225656877896</v>
      </c>
      <c r="M1474" s="34">
        <v>4</v>
      </c>
      <c r="N1474" s="34">
        <v>1466</v>
      </c>
      <c r="O1474" s="51">
        <f t="shared" si="163"/>
        <v>0.18463476070528967</v>
      </c>
      <c r="P1474" s="4">
        <f t="shared" ref="P1474:P1537" si="165">IF(SUM(D1474,I1474)&gt;0,SUM(D1474,I1474),"")</f>
        <v>7940</v>
      </c>
      <c r="Q1474" s="5">
        <f t="shared" ref="Q1474:Q1537" si="166">IF(SUM(E1474,J1474, M1474)&gt;0,SUM(E1474,J1474, M1474),"")</f>
        <v>6474</v>
      </c>
      <c r="R1474" s="5">
        <f t="shared" ref="R1474:R1537" si="167">IF(SUM(G1474,N1474)&gt;0,SUM(G1474,N1474),"")</f>
        <v>1466</v>
      </c>
      <c r="S1474" s="6">
        <f t="shared" ref="S1474:S1537" si="168">IFERROR(IF(P1474&lt;&gt;0,R1474/P1474,""),"")</f>
        <v>0.18463476070528967</v>
      </c>
    </row>
    <row r="1475" spans="1:19" ht="15" customHeight="1" x14ac:dyDescent="0.2">
      <c r="A1475" s="227" t="s">
        <v>416</v>
      </c>
      <c r="B1475" s="37" t="s">
        <v>99</v>
      </c>
      <c r="C1475" s="47" t="s">
        <v>100</v>
      </c>
      <c r="D1475" s="34"/>
      <c r="E1475" s="34"/>
      <c r="F1475" s="34"/>
      <c r="G1475" s="34"/>
      <c r="H1475" s="42" t="str">
        <f t="shared" si="162"/>
        <v/>
      </c>
      <c r="I1475" s="33">
        <v>2917</v>
      </c>
      <c r="J1475" s="34">
        <v>2661</v>
      </c>
      <c r="K1475" s="34">
        <v>1959</v>
      </c>
      <c r="L1475" s="3">
        <f t="shared" si="164"/>
        <v>0.73618940248027054</v>
      </c>
      <c r="M1475" s="34">
        <v>2</v>
      </c>
      <c r="N1475" s="34">
        <v>254</v>
      </c>
      <c r="O1475" s="51">
        <f t="shared" si="163"/>
        <v>8.7075762769969145E-2</v>
      </c>
      <c r="P1475" s="4">
        <f t="shared" si="165"/>
        <v>2917</v>
      </c>
      <c r="Q1475" s="5">
        <f t="shared" si="166"/>
        <v>2663</v>
      </c>
      <c r="R1475" s="5">
        <f t="shared" si="167"/>
        <v>254</v>
      </c>
      <c r="S1475" s="6">
        <f t="shared" si="168"/>
        <v>8.7075762769969145E-2</v>
      </c>
    </row>
    <row r="1476" spans="1:19" ht="15" customHeight="1" x14ac:dyDescent="0.2">
      <c r="A1476" s="227" t="s">
        <v>416</v>
      </c>
      <c r="B1476" s="37" t="s">
        <v>517</v>
      </c>
      <c r="C1476" s="47" t="s">
        <v>101</v>
      </c>
      <c r="D1476" s="34"/>
      <c r="E1476" s="34"/>
      <c r="F1476" s="34"/>
      <c r="G1476" s="34"/>
      <c r="H1476" s="42" t="str">
        <f t="shared" si="162"/>
        <v/>
      </c>
      <c r="I1476" s="33">
        <v>2178</v>
      </c>
      <c r="J1476" s="34">
        <v>1519</v>
      </c>
      <c r="K1476" s="34">
        <v>397</v>
      </c>
      <c r="L1476" s="3">
        <f t="shared" si="164"/>
        <v>0.26135615536537193</v>
      </c>
      <c r="M1476" s="34">
        <v>42</v>
      </c>
      <c r="N1476" s="34">
        <v>617</v>
      </c>
      <c r="O1476" s="51">
        <f t="shared" si="163"/>
        <v>0.28328741965105603</v>
      </c>
      <c r="P1476" s="4">
        <f t="shared" si="165"/>
        <v>2178</v>
      </c>
      <c r="Q1476" s="5">
        <f t="shared" si="166"/>
        <v>1561</v>
      </c>
      <c r="R1476" s="5">
        <f t="shared" si="167"/>
        <v>617</v>
      </c>
      <c r="S1476" s="6">
        <f t="shared" si="168"/>
        <v>0.28328741965105603</v>
      </c>
    </row>
    <row r="1477" spans="1:19" ht="15" customHeight="1" x14ac:dyDescent="0.2">
      <c r="A1477" s="227" t="s">
        <v>416</v>
      </c>
      <c r="B1477" s="37" t="s">
        <v>104</v>
      </c>
      <c r="C1477" s="47" t="s">
        <v>105</v>
      </c>
      <c r="D1477" s="34"/>
      <c r="E1477" s="34"/>
      <c r="F1477" s="34"/>
      <c r="G1477" s="34"/>
      <c r="H1477" s="42" t="str">
        <f t="shared" si="162"/>
        <v/>
      </c>
      <c r="I1477" s="33">
        <v>656</v>
      </c>
      <c r="J1477" s="34">
        <v>641</v>
      </c>
      <c r="K1477" s="34">
        <v>422</v>
      </c>
      <c r="L1477" s="3">
        <f t="shared" si="164"/>
        <v>0.65834633385335417</v>
      </c>
      <c r="M1477" s="34">
        <v>1</v>
      </c>
      <c r="N1477" s="34">
        <v>14</v>
      </c>
      <c r="O1477" s="51">
        <f t="shared" si="163"/>
        <v>2.1341463414634148E-2</v>
      </c>
      <c r="P1477" s="4">
        <f t="shared" si="165"/>
        <v>656</v>
      </c>
      <c r="Q1477" s="5">
        <f t="shared" si="166"/>
        <v>642</v>
      </c>
      <c r="R1477" s="5">
        <f t="shared" si="167"/>
        <v>14</v>
      </c>
      <c r="S1477" s="6">
        <f t="shared" si="168"/>
        <v>2.1341463414634148E-2</v>
      </c>
    </row>
    <row r="1478" spans="1:19" ht="15" customHeight="1" x14ac:dyDescent="0.2">
      <c r="A1478" s="227" t="s">
        <v>416</v>
      </c>
      <c r="B1478" s="37" t="s">
        <v>106</v>
      </c>
      <c r="C1478" s="47" t="s">
        <v>107</v>
      </c>
      <c r="D1478" s="34"/>
      <c r="E1478" s="34"/>
      <c r="F1478" s="34"/>
      <c r="G1478" s="34"/>
      <c r="H1478" s="42" t="str">
        <f t="shared" ref="H1478:H1541" si="169">IF(D1478&lt;&gt;0,G1478/D1478,"")</f>
        <v/>
      </c>
      <c r="I1478" s="33">
        <v>342</v>
      </c>
      <c r="J1478" s="34">
        <v>324</v>
      </c>
      <c r="K1478" s="34">
        <v>90</v>
      </c>
      <c r="L1478" s="3">
        <f t="shared" si="164"/>
        <v>0.27777777777777779</v>
      </c>
      <c r="M1478" s="34">
        <v>3</v>
      </c>
      <c r="N1478" s="34">
        <v>15</v>
      </c>
      <c r="O1478" s="51">
        <f t="shared" si="163"/>
        <v>4.3859649122807015E-2</v>
      </c>
      <c r="P1478" s="4">
        <f t="shared" si="165"/>
        <v>342</v>
      </c>
      <c r="Q1478" s="5">
        <f t="shared" si="166"/>
        <v>327</v>
      </c>
      <c r="R1478" s="5">
        <f t="shared" si="167"/>
        <v>15</v>
      </c>
      <c r="S1478" s="6">
        <f t="shared" si="168"/>
        <v>4.3859649122807015E-2</v>
      </c>
    </row>
    <row r="1479" spans="1:19" ht="15" customHeight="1" x14ac:dyDescent="0.2">
      <c r="A1479" s="227" t="s">
        <v>416</v>
      </c>
      <c r="B1479" s="37" t="s">
        <v>108</v>
      </c>
      <c r="C1479" s="47" t="s">
        <v>292</v>
      </c>
      <c r="D1479" s="34"/>
      <c r="E1479" s="34"/>
      <c r="F1479" s="34"/>
      <c r="G1479" s="34"/>
      <c r="H1479" s="42" t="str">
        <f t="shared" si="169"/>
        <v/>
      </c>
      <c r="I1479" s="33">
        <v>2</v>
      </c>
      <c r="J1479" s="34">
        <v>2</v>
      </c>
      <c r="K1479" s="34">
        <v>1</v>
      </c>
      <c r="L1479" s="3">
        <f t="shared" si="164"/>
        <v>0.5</v>
      </c>
      <c r="M1479" s="34"/>
      <c r="N1479" s="34">
        <v>0</v>
      </c>
      <c r="O1479" s="51">
        <f t="shared" si="163"/>
        <v>0</v>
      </c>
      <c r="P1479" s="4">
        <f t="shared" si="165"/>
        <v>2</v>
      </c>
      <c r="Q1479" s="5">
        <f t="shared" si="166"/>
        <v>2</v>
      </c>
      <c r="R1479" s="5" t="str">
        <f t="shared" si="167"/>
        <v/>
      </c>
      <c r="S1479" s="6" t="str">
        <f t="shared" si="168"/>
        <v/>
      </c>
    </row>
    <row r="1480" spans="1:19" ht="15" customHeight="1" x14ac:dyDescent="0.2">
      <c r="A1480" s="227" t="s">
        <v>416</v>
      </c>
      <c r="B1480" s="37" t="s">
        <v>111</v>
      </c>
      <c r="C1480" s="47" t="s">
        <v>112</v>
      </c>
      <c r="D1480" s="34"/>
      <c r="E1480" s="34"/>
      <c r="F1480" s="34"/>
      <c r="G1480" s="34"/>
      <c r="H1480" s="42" t="str">
        <f t="shared" si="169"/>
        <v/>
      </c>
      <c r="I1480" s="33">
        <v>115</v>
      </c>
      <c r="J1480" s="34">
        <v>113</v>
      </c>
      <c r="K1480" s="34"/>
      <c r="L1480" s="3">
        <f t="shared" si="164"/>
        <v>0</v>
      </c>
      <c r="M1480" s="34">
        <v>1</v>
      </c>
      <c r="N1480" s="34">
        <v>1</v>
      </c>
      <c r="O1480" s="51">
        <f t="shared" si="163"/>
        <v>8.6956521739130436E-3</v>
      </c>
      <c r="P1480" s="4">
        <f t="shared" si="165"/>
        <v>115</v>
      </c>
      <c r="Q1480" s="5">
        <f t="shared" si="166"/>
        <v>114</v>
      </c>
      <c r="R1480" s="5">
        <f t="shared" si="167"/>
        <v>1</v>
      </c>
      <c r="S1480" s="6">
        <f t="shared" si="168"/>
        <v>8.6956521739130436E-3</v>
      </c>
    </row>
    <row r="1481" spans="1:19" ht="15" customHeight="1" x14ac:dyDescent="0.2">
      <c r="A1481" s="227" t="s">
        <v>416</v>
      </c>
      <c r="B1481" s="37" t="s">
        <v>530</v>
      </c>
      <c r="C1481" s="47" t="s">
        <v>382</v>
      </c>
      <c r="D1481" s="34"/>
      <c r="E1481" s="34"/>
      <c r="F1481" s="34"/>
      <c r="G1481" s="34"/>
      <c r="H1481" s="42" t="str">
        <f t="shared" si="169"/>
        <v/>
      </c>
      <c r="I1481" s="33">
        <v>557</v>
      </c>
      <c r="J1481" s="34">
        <v>541</v>
      </c>
      <c r="K1481" s="34">
        <v>61</v>
      </c>
      <c r="L1481" s="3">
        <f t="shared" si="164"/>
        <v>0.11275415896487985</v>
      </c>
      <c r="M1481" s="34"/>
      <c r="N1481" s="34">
        <v>16</v>
      </c>
      <c r="O1481" s="51">
        <f t="shared" si="163"/>
        <v>2.8725314183123879E-2</v>
      </c>
      <c r="P1481" s="4">
        <f t="shared" si="165"/>
        <v>557</v>
      </c>
      <c r="Q1481" s="5">
        <f t="shared" si="166"/>
        <v>541</v>
      </c>
      <c r="R1481" s="5">
        <f t="shared" si="167"/>
        <v>16</v>
      </c>
      <c r="S1481" s="6">
        <f t="shared" si="168"/>
        <v>2.8725314183123879E-2</v>
      </c>
    </row>
    <row r="1482" spans="1:19" ht="15" customHeight="1" x14ac:dyDescent="0.2">
      <c r="A1482" s="227" t="s">
        <v>416</v>
      </c>
      <c r="B1482" s="37" t="s">
        <v>132</v>
      </c>
      <c r="C1482" s="47" t="s">
        <v>133</v>
      </c>
      <c r="D1482" s="34"/>
      <c r="E1482" s="34"/>
      <c r="F1482" s="34"/>
      <c r="G1482" s="34"/>
      <c r="H1482" s="42" t="str">
        <f t="shared" si="169"/>
        <v/>
      </c>
      <c r="I1482" s="33">
        <v>48</v>
      </c>
      <c r="J1482" s="34">
        <v>45</v>
      </c>
      <c r="K1482" s="34">
        <v>45</v>
      </c>
      <c r="L1482" s="3">
        <f t="shared" si="164"/>
        <v>1</v>
      </c>
      <c r="M1482" s="34"/>
      <c r="N1482" s="34">
        <v>3</v>
      </c>
      <c r="O1482" s="51">
        <f t="shared" si="163"/>
        <v>6.25E-2</v>
      </c>
      <c r="P1482" s="4">
        <f t="shared" si="165"/>
        <v>48</v>
      </c>
      <c r="Q1482" s="5">
        <f t="shared" si="166"/>
        <v>45</v>
      </c>
      <c r="R1482" s="5">
        <f t="shared" si="167"/>
        <v>3</v>
      </c>
      <c r="S1482" s="6">
        <f t="shared" si="168"/>
        <v>6.25E-2</v>
      </c>
    </row>
    <row r="1483" spans="1:19" ht="15" customHeight="1" x14ac:dyDescent="0.2">
      <c r="A1483" s="227" t="s">
        <v>416</v>
      </c>
      <c r="B1483" s="37" t="s">
        <v>135</v>
      </c>
      <c r="C1483" s="47" t="s">
        <v>136</v>
      </c>
      <c r="D1483" s="34"/>
      <c r="E1483" s="34"/>
      <c r="F1483" s="34"/>
      <c r="G1483" s="34"/>
      <c r="H1483" s="42" t="str">
        <f t="shared" si="169"/>
        <v/>
      </c>
      <c r="I1483" s="33">
        <v>3251</v>
      </c>
      <c r="J1483" s="34">
        <v>2024</v>
      </c>
      <c r="K1483" s="34">
        <v>766</v>
      </c>
      <c r="L1483" s="3">
        <f t="shared" si="164"/>
        <v>0.3784584980237154</v>
      </c>
      <c r="M1483" s="34">
        <v>465</v>
      </c>
      <c r="N1483" s="34">
        <v>762</v>
      </c>
      <c r="O1483" s="51">
        <f t="shared" si="163"/>
        <v>0.23438941864041835</v>
      </c>
      <c r="P1483" s="4">
        <f t="shared" si="165"/>
        <v>3251</v>
      </c>
      <c r="Q1483" s="5">
        <f t="shared" si="166"/>
        <v>2489</v>
      </c>
      <c r="R1483" s="5">
        <f t="shared" si="167"/>
        <v>762</v>
      </c>
      <c r="S1483" s="6">
        <f t="shared" si="168"/>
        <v>0.23438941864041835</v>
      </c>
    </row>
    <row r="1484" spans="1:19" ht="15" customHeight="1" x14ac:dyDescent="0.2">
      <c r="A1484" s="227" t="s">
        <v>416</v>
      </c>
      <c r="B1484" s="37" t="s">
        <v>137</v>
      </c>
      <c r="C1484" s="47" t="s">
        <v>383</v>
      </c>
      <c r="D1484" s="34"/>
      <c r="E1484" s="34"/>
      <c r="F1484" s="34"/>
      <c r="G1484" s="34"/>
      <c r="H1484" s="42" t="str">
        <f t="shared" si="169"/>
        <v/>
      </c>
      <c r="I1484" s="33">
        <v>1861</v>
      </c>
      <c r="J1484" s="34">
        <v>1758</v>
      </c>
      <c r="K1484" s="34">
        <v>204</v>
      </c>
      <c r="L1484" s="3">
        <f t="shared" si="164"/>
        <v>0.11604095563139932</v>
      </c>
      <c r="M1484" s="34">
        <v>37</v>
      </c>
      <c r="N1484" s="34">
        <v>66</v>
      </c>
      <c r="O1484" s="51">
        <f t="shared" si="163"/>
        <v>3.5464803868887694E-2</v>
      </c>
      <c r="P1484" s="4">
        <f t="shared" si="165"/>
        <v>1861</v>
      </c>
      <c r="Q1484" s="5">
        <f t="shared" si="166"/>
        <v>1795</v>
      </c>
      <c r="R1484" s="5">
        <f t="shared" si="167"/>
        <v>66</v>
      </c>
      <c r="S1484" s="6">
        <f t="shared" si="168"/>
        <v>3.5464803868887694E-2</v>
      </c>
    </row>
    <row r="1485" spans="1:19" ht="15" customHeight="1" x14ac:dyDescent="0.2">
      <c r="A1485" s="227" t="s">
        <v>416</v>
      </c>
      <c r="B1485" s="37" t="s">
        <v>137</v>
      </c>
      <c r="C1485" s="47" t="s">
        <v>138</v>
      </c>
      <c r="D1485" s="34"/>
      <c r="E1485" s="34"/>
      <c r="F1485" s="34"/>
      <c r="G1485" s="34"/>
      <c r="H1485" s="42" t="str">
        <f t="shared" si="169"/>
        <v/>
      </c>
      <c r="I1485" s="33">
        <v>8922</v>
      </c>
      <c r="J1485" s="34">
        <v>8339</v>
      </c>
      <c r="K1485" s="34">
        <v>3406</v>
      </c>
      <c r="L1485" s="3">
        <f t="shared" si="164"/>
        <v>0.4084422592637007</v>
      </c>
      <c r="M1485" s="34">
        <v>21</v>
      </c>
      <c r="N1485" s="34">
        <v>562</v>
      </c>
      <c r="O1485" s="51">
        <f t="shared" si="163"/>
        <v>6.2990360905626541E-2</v>
      </c>
      <c r="P1485" s="4">
        <f t="shared" si="165"/>
        <v>8922</v>
      </c>
      <c r="Q1485" s="5">
        <f t="shared" si="166"/>
        <v>8360</v>
      </c>
      <c r="R1485" s="5">
        <f t="shared" si="167"/>
        <v>562</v>
      </c>
      <c r="S1485" s="6">
        <f t="shared" si="168"/>
        <v>6.2990360905626541E-2</v>
      </c>
    </row>
    <row r="1486" spans="1:19" ht="15" customHeight="1" x14ac:dyDescent="0.2">
      <c r="A1486" s="227" t="s">
        <v>416</v>
      </c>
      <c r="B1486" s="37" t="s">
        <v>142</v>
      </c>
      <c r="C1486" s="47" t="s">
        <v>144</v>
      </c>
      <c r="D1486" s="34"/>
      <c r="E1486" s="34"/>
      <c r="F1486" s="34"/>
      <c r="G1486" s="34"/>
      <c r="H1486" s="42" t="str">
        <f t="shared" si="169"/>
        <v/>
      </c>
      <c r="I1486" s="33">
        <v>1</v>
      </c>
      <c r="J1486" s="34">
        <v>1</v>
      </c>
      <c r="K1486" s="34"/>
      <c r="L1486" s="3">
        <f t="shared" si="164"/>
        <v>0</v>
      </c>
      <c r="M1486" s="34"/>
      <c r="N1486" s="34">
        <v>0</v>
      </c>
      <c r="O1486" s="51">
        <f t="shared" si="163"/>
        <v>0</v>
      </c>
      <c r="P1486" s="4">
        <f t="shared" si="165"/>
        <v>1</v>
      </c>
      <c r="Q1486" s="5">
        <f t="shared" si="166"/>
        <v>1</v>
      </c>
      <c r="R1486" s="5" t="str">
        <f t="shared" si="167"/>
        <v/>
      </c>
      <c r="S1486" s="6" t="str">
        <f t="shared" si="168"/>
        <v/>
      </c>
    </row>
    <row r="1487" spans="1:19" ht="15" customHeight="1" x14ac:dyDescent="0.2">
      <c r="A1487" s="227" t="s">
        <v>416</v>
      </c>
      <c r="B1487" s="37" t="s">
        <v>149</v>
      </c>
      <c r="C1487" s="47" t="s">
        <v>150</v>
      </c>
      <c r="D1487" s="34"/>
      <c r="E1487" s="34"/>
      <c r="F1487" s="34"/>
      <c r="G1487" s="34"/>
      <c r="H1487" s="42" t="str">
        <f t="shared" si="169"/>
        <v/>
      </c>
      <c r="I1487" s="33">
        <v>5939</v>
      </c>
      <c r="J1487" s="34">
        <v>1323</v>
      </c>
      <c r="K1487" s="34">
        <v>61</v>
      </c>
      <c r="L1487" s="3">
        <f t="shared" si="164"/>
        <v>4.6107331821617539E-2</v>
      </c>
      <c r="M1487" s="34">
        <v>124</v>
      </c>
      <c r="N1487" s="34">
        <v>4492</v>
      </c>
      <c r="O1487" s="51">
        <f t="shared" si="163"/>
        <v>0.7563562889375316</v>
      </c>
      <c r="P1487" s="4">
        <f t="shared" si="165"/>
        <v>5939</v>
      </c>
      <c r="Q1487" s="5">
        <f t="shared" si="166"/>
        <v>1447</v>
      </c>
      <c r="R1487" s="5">
        <f t="shared" si="167"/>
        <v>4492</v>
      </c>
      <c r="S1487" s="6">
        <f t="shared" si="168"/>
        <v>0.7563562889375316</v>
      </c>
    </row>
    <row r="1488" spans="1:19" ht="15" customHeight="1" x14ac:dyDescent="0.2">
      <c r="A1488" s="227" t="s">
        <v>416</v>
      </c>
      <c r="B1488" s="37" t="s">
        <v>155</v>
      </c>
      <c r="C1488" s="47" t="s">
        <v>156</v>
      </c>
      <c r="D1488" s="34"/>
      <c r="E1488" s="34"/>
      <c r="F1488" s="34"/>
      <c r="G1488" s="34"/>
      <c r="H1488" s="42" t="str">
        <f t="shared" si="169"/>
        <v/>
      </c>
      <c r="I1488" s="33">
        <v>1898</v>
      </c>
      <c r="J1488" s="34">
        <v>1307</v>
      </c>
      <c r="K1488" s="34">
        <v>78</v>
      </c>
      <c r="L1488" s="3">
        <f t="shared" si="164"/>
        <v>5.9678653404743688E-2</v>
      </c>
      <c r="M1488" s="34">
        <v>162</v>
      </c>
      <c r="N1488" s="34">
        <v>429</v>
      </c>
      <c r="O1488" s="51">
        <f t="shared" si="163"/>
        <v>0.22602739726027396</v>
      </c>
      <c r="P1488" s="4">
        <f t="shared" si="165"/>
        <v>1898</v>
      </c>
      <c r="Q1488" s="5">
        <f t="shared" si="166"/>
        <v>1469</v>
      </c>
      <c r="R1488" s="5">
        <f t="shared" si="167"/>
        <v>429</v>
      </c>
      <c r="S1488" s="6">
        <f t="shared" si="168"/>
        <v>0.22602739726027396</v>
      </c>
    </row>
    <row r="1489" spans="1:19" ht="15" customHeight="1" x14ac:dyDescent="0.2">
      <c r="A1489" s="227" t="s">
        <v>416</v>
      </c>
      <c r="B1489" s="37" t="s">
        <v>158</v>
      </c>
      <c r="C1489" s="47" t="s">
        <v>307</v>
      </c>
      <c r="D1489" s="34"/>
      <c r="E1489" s="34"/>
      <c r="F1489" s="34"/>
      <c r="G1489" s="34"/>
      <c r="H1489" s="42" t="str">
        <f t="shared" si="169"/>
        <v/>
      </c>
      <c r="I1489" s="33">
        <v>8</v>
      </c>
      <c r="J1489" s="34">
        <v>7</v>
      </c>
      <c r="K1489" s="34"/>
      <c r="L1489" s="3">
        <f t="shared" si="164"/>
        <v>0</v>
      </c>
      <c r="M1489" s="34"/>
      <c r="N1489" s="34">
        <v>1</v>
      </c>
      <c r="O1489" s="51">
        <f t="shared" si="163"/>
        <v>0.125</v>
      </c>
      <c r="P1489" s="4">
        <f t="shared" si="165"/>
        <v>8</v>
      </c>
      <c r="Q1489" s="5">
        <f t="shared" si="166"/>
        <v>7</v>
      </c>
      <c r="R1489" s="5">
        <f t="shared" si="167"/>
        <v>1</v>
      </c>
      <c r="S1489" s="6">
        <f t="shared" si="168"/>
        <v>0.125</v>
      </c>
    </row>
    <row r="1490" spans="1:19" ht="15" customHeight="1" x14ac:dyDescent="0.2">
      <c r="A1490" s="227" t="s">
        <v>416</v>
      </c>
      <c r="B1490" s="37" t="s">
        <v>160</v>
      </c>
      <c r="C1490" s="47" t="s">
        <v>161</v>
      </c>
      <c r="D1490" s="34"/>
      <c r="E1490" s="34"/>
      <c r="F1490" s="34"/>
      <c r="G1490" s="34"/>
      <c r="H1490" s="42" t="str">
        <f t="shared" si="169"/>
        <v/>
      </c>
      <c r="I1490" s="33">
        <v>29</v>
      </c>
      <c r="J1490" s="34">
        <v>29</v>
      </c>
      <c r="K1490" s="34">
        <v>11</v>
      </c>
      <c r="L1490" s="3">
        <f t="shared" si="164"/>
        <v>0.37931034482758619</v>
      </c>
      <c r="M1490" s="34"/>
      <c r="N1490" s="34">
        <v>0</v>
      </c>
      <c r="O1490" s="51">
        <f t="shared" si="163"/>
        <v>0</v>
      </c>
      <c r="P1490" s="4">
        <f t="shared" si="165"/>
        <v>29</v>
      </c>
      <c r="Q1490" s="5">
        <f t="shared" si="166"/>
        <v>29</v>
      </c>
      <c r="R1490" s="5" t="str">
        <f t="shared" si="167"/>
        <v/>
      </c>
      <c r="S1490" s="6" t="str">
        <f t="shared" si="168"/>
        <v/>
      </c>
    </row>
    <row r="1491" spans="1:19" ht="15" customHeight="1" x14ac:dyDescent="0.2">
      <c r="A1491" s="227" t="s">
        <v>416</v>
      </c>
      <c r="B1491" s="37" t="s">
        <v>164</v>
      </c>
      <c r="C1491" s="47" t="s">
        <v>251</v>
      </c>
      <c r="D1491" s="34"/>
      <c r="E1491" s="34"/>
      <c r="F1491" s="34"/>
      <c r="G1491" s="34"/>
      <c r="H1491" s="42" t="str">
        <f t="shared" si="169"/>
        <v/>
      </c>
      <c r="I1491" s="33">
        <v>2</v>
      </c>
      <c r="J1491" s="34">
        <v>1</v>
      </c>
      <c r="K1491" s="34"/>
      <c r="L1491" s="3">
        <f t="shared" si="164"/>
        <v>0</v>
      </c>
      <c r="M1491" s="34">
        <v>1</v>
      </c>
      <c r="N1491" s="34">
        <v>0</v>
      </c>
      <c r="O1491" s="51">
        <f t="shared" si="163"/>
        <v>0</v>
      </c>
      <c r="P1491" s="4">
        <f t="shared" si="165"/>
        <v>2</v>
      </c>
      <c r="Q1491" s="5">
        <f t="shared" si="166"/>
        <v>2</v>
      </c>
      <c r="R1491" s="5" t="str">
        <f t="shared" si="167"/>
        <v/>
      </c>
      <c r="S1491" s="6" t="str">
        <f t="shared" si="168"/>
        <v/>
      </c>
    </row>
    <row r="1492" spans="1:19" ht="15" customHeight="1" x14ac:dyDescent="0.2">
      <c r="A1492" s="227" t="s">
        <v>416</v>
      </c>
      <c r="B1492" s="37" t="s">
        <v>166</v>
      </c>
      <c r="C1492" s="47" t="s">
        <v>167</v>
      </c>
      <c r="D1492" s="34"/>
      <c r="E1492" s="34"/>
      <c r="F1492" s="34"/>
      <c r="G1492" s="34"/>
      <c r="H1492" s="42" t="str">
        <f t="shared" si="169"/>
        <v/>
      </c>
      <c r="I1492" s="33">
        <v>719</v>
      </c>
      <c r="J1492" s="34">
        <f>618</f>
        <v>618</v>
      </c>
      <c r="K1492" s="34">
        <v>441</v>
      </c>
      <c r="L1492" s="3">
        <f t="shared" si="164"/>
        <v>0.71359223300970875</v>
      </c>
      <c r="M1492" s="34">
        <v>7</v>
      </c>
      <c r="N1492" s="34">
        <v>94</v>
      </c>
      <c r="O1492" s="51">
        <f t="shared" si="163"/>
        <v>0.13073713490959665</v>
      </c>
      <c r="P1492" s="4">
        <f t="shared" si="165"/>
        <v>719</v>
      </c>
      <c r="Q1492" s="5">
        <f t="shared" si="166"/>
        <v>625</v>
      </c>
      <c r="R1492" s="5">
        <f t="shared" si="167"/>
        <v>94</v>
      </c>
      <c r="S1492" s="6">
        <f t="shared" si="168"/>
        <v>0.13073713490959665</v>
      </c>
    </row>
    <row r="1493" spans="1:19" ht="15" customHeight="1" x14ac:dyDescent="0.2">
      <c r="A1493" s="227" t="s">
        <v>416</v>
      </c>
      <c r="B1493" s="37" t="s">
        <v>168</v>
      </c>
      <c r="C1493" s="47" t="s">
        <v>169</v>
      </c>
      <c r="D1493" s="34"/>
      <c r="E1493" s="34"/>
      <c r="F1493" s="34"/>
      <c r="G1493" s="34"/>
      <c r="H1493" s="42" t="str">
        <f t="shared" si="169"/>
        <v/>
      </c>
      <c r="I1493" s="33">
        <v>37</v>
      </c>
      <c r="J1493" s="34">
        <v>32</v>
      </c>
      <c r="K1493" s="34">
        <v>4</v>
      </c>
      <c r="L1493" s="3">
        <f t="shared" si="164"/>
        <v>0.125</v>
      </c>
      <c r="M1493" s="34"/>
      <c r="N1493" s="34">
        <v>5</v>
      </c>
      <c r="O1493" s="51">
        <f t="shared" si="163"/>
        <v>0.13513513513513514</v>
      </c>
      <c r="P1493" s="4">
        <f t="shared" si="165"/>
        <v>37</v>
      </c>
      <c r="Q1493" s="5">
        <f t="shared" si="166"/>
        <v>32</v>
      </c>
      <c r="R1493" s="5">
        <f t="shared" si="167"/>
        <v>5</v>
      </c>
      <c r="S1493" s="6">
        <f t="shared" si="168"/>
        <v>0.13513513513513514</v>
      </c>
    </row>
    <row r="1494" spans="1:19" ht="26.25" customHeight="1" x14ac:dyDescent="0.2">
      <c r="A1494" s="227" t="s">
        <v>416</v>
      </c>
      <c r="B1494" s="37" t="s">
        <v>170</v>
      </c>
      <c r="C1494" s="47" t="s">
        <v>172</v>
      </c>
      <c r="D1494" s="34"/>
      <c r="E1494" s="34"/>
      <c r="F1494" s="34"/>
      <c r="G1494" s="34"/>
      <c r="H1494" s="42" t="str">
        <f t="shared" si="169"/>
        <v/>
      </c>
      <c r="I1494" s="33">
        <v>26003</v>
      </c>
      <c r="J1494" s="34">
        <v>25357</v>
      </c>
      <c r="K1494" s="34">
        <v>17718</v>
      </c>
      <c r="L1494" s="3">
        <f t="shared" si="164"/>
        <v>0.6987419647434634</v>
      </c>
      <c r="M1494" s="34">
        <v>2</v>
      </c>
      <c r="N1494" s="34">
        <v>644</v>
      </c>
      <c r="O1494" s="51">
        <f t="shared" si="163"/>
        <v>2.4766373110794909E-2</v>
      </c>
      <c r="P1494" s="4">
        <f t="shared" si="165"/>
        <v>26003</v>
      </c>
      <c r="Q1494" s="5">
        <f t="shared" si="166"/>
        <v>25359</v>
      </c>
      <c r="R1494" s="5">
        <f t="shared" si="167"/>
        <v>644</v>
      </c>
      <c r="S1494" s="6">
        <f t="shared" si="168"/>
        <v>2.4766373110794909E-2</v>
      </c>
    </row>
    <row r="1495" spans="1:19" ht="26.25" customHeight="1" x14ac:dyDescent="0.2">
      <c r="A1495" s="227" t="s">
        <v>416</v>
      </c>
      <c r="B1495" s="37" t="s">
        <v>384</v>
      </c>
      <c r="C1495" s="47" t="s">
        <v>385</v>
      </c>
      <c r="D1495" s="34"/>
      <c r="E1495" s="34"/>
      <c r="F1495" s="34"/>
      <c r="G1495" s="34"/>
      <c r="H1495" s="42" t="str">
        <f t="shared" si="169"/>
        <v/>
      </c>
      <c r="I1495" s="33">
        <v>3504</v>
      </c>
      <c r="J1495" s="34">
        <v>2940</v>
      </c>
      <c r="K1495" s="34">
        <v>264</v>
      </c>
      <c r="L1495" s="3">
        <f t="shared" si="164"/>
        <v>8.9795918367346933E-2</v>
      </c>
      <c r="M1495" s="34">
        <v>10</v>
      </c>
      <c r="N1495" s="34">
        <v>554</v>
      </c>
      <c r="O1495" s="51">
        <f t="shared" si="163"/>
        <v>0.15810502283105024</v>
      </c>
      <c r="P1495" s="4">
        <f t="shared" si="165"/>
        <v>3504</v>
      </c>
      <c r="Q1495" s="5">
        <f t="shared" si="166"/>
        <v>2950</v>
      </c>
      <c r="R1495" s="5">
        <f t="shared" si="167"/>
        <v>554</v>
      </c>
      <c r="S1495" s="6">
        <f t="shared" si="168"/>
        <v>0.15810502283105024</v>
      </c>
    </row>
    <row r="1496" spans="1:19" ht="15" customHeight="1" x14ac:dyDescent="0.2">
      <c r="A1496" s="227" t="s">
        <v>416</v>
      </c>
      <c r="B1496" s="37" t="s">
        <v>176</v>
      </c>
      <c r="C1496" s="47" t="s">
        <v>177</v>
      </c>
      <c r="D1496" s="34"/>
      <c r="E1496" s="34"/>
      <c r="F1496" s="34"/>
      <c r="G1496" s="34"/>
      <c r="H1496" s="42" t="str">
        <f t="shared" si="169"/>
        <v/>
      </c>
      <c r="I1496" s="33">
        <v>6509</v>
      </c>
      <c r="J1496" s="34">
        <v>5870</v>
      </c>
      <c r="K1496" s="34">
        <v>4951</v>
      </c>
      <c r="L1496" s="3">
        <f t="shared" si="164"/>
        <v>0.84344122657580922</v>
      </c>
      <c r="M1496" s="34"/>
      <c r="N1496" s="34">
        <v>639</v>
      </c>
      <c r="O1496" s="51">
        <f t="shared" si="163"/>
        <v>9.8171762175449373E-2</v>
      </c>
      <c r="P1496" s="4">
        <f t="shared" si="165"/>
        <v>6509</v>
      </c>
      <c r="Q1496" s="5">
        <f t="shared" si="166"/>
        <v>5870</v>
      </c>
      <c r="R1496" s="5">
        <f t="shared" si="167"/>
        <v>639</v>
      </c>
      <c r="S1496" s="6">
        <f t="shared" si="168"/>
        <v>9.8171762175449373E-2</v>
      </c>
    </row>
    <row r="1497" spans="1:19" ht="15" customHeight="1" x14ac:dyDescent="0.2">
      <c r="A1497" s="227" t="s">
        <v>416</v>
      </c>
      <c r="B1497" s="37" t="s">
        <v>178</v>
      </c>
      <c r="C1497" s="47" t="s">
        <v>179</v>
      </c>
      <c r="D1497" s="34">
        <v>49</v>
      </c>
      <c r="E1497" s="34">
        <v>34</v>
      </c>
      <c r="F1497" s="34"/>
      <c r="G1497" s="34">
        <v>15</v>
      </c>
      <c r="H1497" s="42">
        <f t="shared" si="169"/>
        <v>0.30612244897959184</v>
      </c>
      <c r="I1497" s="33">
        <v>4130</v>
      </c>
      <c r="J1497" s="34">
        <v>1479</v>
      </c>
      <c r="K1497" s="34">
        <v>502</v>
      </c>
      <c r="L1497" s="3">
        <f t="shared" si="164"/>
        <v>0.33941852603110212</v>
      </c>
      <c r="M1497" s="34"/>
      <c r="N1497" s="34">
        <v>2651</v>
      </c>
      <c r="O1497" s="51">
        <f t="shared" si="163"/>
        <v>0.64188861985472156</v>
      </c>
      <c r="P1497" s="4">
        <f t="shared" si="165"/>
        <v>4179</v>
      </c>
      <c r="Q1497" s="5">
        <f t="shared" si="166"/>
        <v>1513</v>
      </c>
      <c r="R1497" s="5">
        <f t="shared" si="167"/>
        <v>2666</v>
      </c>
      <c r="S1497" s="6">
        <f t="shared" si="168"/>
        <v>0.63795166307729123</v>
      </c>
    </row>
    <row r="1498" spans="1:19" ht="15" customHeight="1" x14ac:dyDescent="0.2">
      <c r="A1498" s="227" t="s">
        <v>416</v>
      </c>
      <c r="B1498" s="37" t="s">
        <v>180</v>
      </c>
      <c r="C1498" s="47" t="s">
        <v>537</v>
      </c>
      <c r="D1498" s="34"/>
      <c r="E1498" s="34"/>
      <c r="F1498" s="34"/>
      <c r="G1498" s="34"/>
      <c r="H1498" s="42" t="str">
        <f t="shared" si="169"/>
        <v/>
      </c>
      <c r="I1498" s="33">
        <v>10</v>
      </c>
      <c r="J1498" s="34">
        <v>9</v>
      </c>
      <c r="K1498" s="34">
        <v>4</v>
      </c>
      <c r="L1498" s="3">
        <f t="shared" si="164"/>
        <v>0.44444444444444442</v>
      </c>
      <c r="M1498" s="34"/>
      <c r="N1498" s="34">
        <v>1</v>
      </c>
      <c r="O1498" s="51">
        <f t="shared" si="163"/>
        <v>0.1</v>
      </c>
      <c r="P1498" s="4">
        <f t="shared" si="165"/>
        <v>10</v>
      </c>
      <c r="Q1498" s="5">
        <f t="shared" si="166"/>
        <v>9</v>
      </c>
      <c r="R1498" s="5">
        <f t="shared" si="167"/>
        <v>1</v>
      </c>
      <c r="S1498" s="6">
        <f t="shared" si="168"/>
        <v>0.1</v>
      </c>
    </row>
    <row r="1499" spans="1:19" ht="15" customHeight="1" x14ac:dyDescent="0.2">
      <c r="A1499" s="227" t="s">
        <v>416</v>
      </c>
      <c r="B1499" s="37" t="s">
        <v>184</v>
      </c>
      <c r="C1499" s="47" t="s">
        <v>185</v>
      </c>
      <c r="D1499" s="34"/>
      <c r="E1499" s="34"/>
      <c r="F1499" s="34"/>
      <c r="G1499" s="34"/>
      <c r="H1499" s="42" t="str">
        <f t="shared" si="169"/>
        <v/>
      </c>
      <c r="I1499" s="33">
        <v>3645</v>
      </c>
      <c r="J1499" s="34">
        <v>3582</v>
      </c>
      <c r="K1499" s="34">
        <v>1696</v>
      </c>
      <c r="L1499" s="3">
        <f t="shared" si="164"/>
        <v>0.47347850362925742</v>
      </c>
      <c r="M1499" s="34">
        <v>7</v>
      </c>
      <c r="N1499" s="34">
        <v>56</v>
      </c>
      <c r="O1499" s="51">
        <f t="shared" si="163"/>
        <v>1.5363511659807956E-2</v>
      </c>
      <c r="P1499" s="4">
        <f t="shared" si="165"/>
        <v>3645</v>
      </c>
      <c r="Q1499" s="5">
        <f t="shared" si="166"/>
        <v>3589</v>
      </c>
      <c r="R1499" s="5">
        <f t="shared" si="167"/>
        <v>56</v>
      </c>
      <c r="S1499" s="6">
        <f t="shared" si="168"/>
        <v>1.5363511659807956E-2</v>
      </c>
    </row>
    <row r="1500" spans="1:19" ht="26.25" customHeight="1" x14ac:dyDescent="0.2">
      <c r="A1500" s="227" t="s">
        <v>416</v>
      </c>
      <c r="B1500" s="37" t="s">
        <v>184</v>
      </c>
      <c r="C1500" s="47" t="s">
        <v>361</v>
      </c>
      <c r="D1500" s="34"/>
      <c r="E1500" s="34"/>
      <c r="F1500" s="34"/>
      <c r="G1500" s="34"/>
      <c r="H1500" s="42" t="str">
        <f t="shared" si="169"/>
        <v/>
      </c>
      <c r="I1500" s="33">
        <v>6676</v>
      </c>
      <c r="J1500" s="34">
        <v>6421</v>
      </c>
      <c r="K1500" s="34">
        <v>6336</v>
      </c>
      <c r="L1500" s="3">
        <f t="shared" si="164"/>
        <v>0.98676218657529979</v>
      </c>
      <c r="M1500" s="34">
        <v>2</v>
      </c>
      <c r="N1500" s="34">
        <v>253</v>
      </c>
      <c r="O1500" s="51">
        <f t="shared" si="163"/>
        <v>3.7896944278010783E-2</v>
      </c>
      <c r="P1500" s="4">
        <f t="shared" si="165"/>
        <v>6676</v>
      </c>
      <c r="Q1500" s="5">
        <f t="shared" si="166"/>
        <v>6423</v>
      </c>
      <c r="R1500" s="5">
        <f t="shared" si="167"/>
        <v>253</v>
      </c>
      <c r="S1500" s="6">
        <f t="shared" si="168"/>
        <v>3.7896944278010783E-2</v>
      </c>
    </row>
    <row r="1501" spans="1:19" ht="15" customHeight="1" x14ac:dyDescent="0.2">
      <c r="A1501" s="227" t="s">
        <v>416</v>
      </c>
      <c r="B1501" s="37" t="s">
        <v>184</v>
      </c>
      <c r="C1501" s="47" t="s">
        <v>186</v>
      </c>
      <c r="D1501" s="34"/>
      <c r="E1501" s="34"/>
      <c r="F1501" s="34"/>
      <c r="G1501" s="34"/>
      <c r="H1501" s="42" t="str">
        <f t="shared" si="169"/>
        <v/>
      </c>
      <c r="I1501" s="33">
        <v>11</v>
      </c>
      <c r="J1501" s="34">
        <v>10</v>
      </c>
      <c r="K1501" s="34">
        <v>2</v>
      </c>
      <c r="L1501" s="3">
        <f t="shared" si="164"/>
        <v>0.2</v>
      </c>
      <c r="M1501" s="34"/>
      <c r="N1501" s="34">
        <v>1</v>
      </c>
      <c r="O1501" s="51">
        <f t="shared" si="163"/>
        <v>9.0909090909090912E-2</v>
      </c>
      <c r="P1501" s="4">
        <f t="shared" si="165"/>
        <v>11</v>
      </c>
      <c r="Q1501" s="5">
        <f t="shared" si="166"/>
        <v>10</v>
      </c>
      <c r="R1501" s="5">
        <f t="shared" si="167"/>
        <v>1</v>
      </c>
      <c r="S1501" s="6">
        <f t="shared" si="168"/>
        <v>9.0909090909090912E-2</v>
      </c>
    </row>
    <row r="1502" spans="1:19" ht="15" customHeight="1" x14ac:dyDescent="0.2">
      <c r="A1502" s="227" t="s">
        <v>416</v>
      </c>
      <c r="B1502" s="37" t="s">
        <v>529</v>
      </c>
      <c r="C1502" s="47" t="s">
        <v>120</v>
      </c>
      <c r="D1502" s="34"/>
      <c r="E1502" s="34"/>
      <c r="F1502" s="34"/>
      <c r="G1502" s="34"/>
      <c r="H1502" s="42" t="str">
        <f t="shared" si="169"/>
        <v/>
      </c>
      <c r="I1502" s="33">
        <v>130</v>
      </c>
      <c r="J1502" s="34">
        <v>127</v>
      </c>
      <c r="K1502" s="34">
        <v>42</v>
      </c>
      <c r="L1502" s="3">
        <f t="shared" si="164"/>
        <v>0.33070866141732286</v>
      </c>
      <c r="M1502" s="34"/>
      <c r="N1502" s="34">
        <v>3</v>
      </c>
      <c r="O1502" s="51">
        <f t="shared" si="163"/>
        <v>2.3076923076923078E-2</v>
      </c>
      <c r="P1502" s="4">
        <f t="shared" si="165"/>
        <v>130</v>
      </c>
      <c r="Q1502" s="5">
        <f t="shared" si="166"/>
        <v>127</v>
      </c>
      <c r="R1502" s="5">
        <f t="shared" si="167"/>
        <v>3</v>
      </c>
      <c r="S1502" s="6">
        <f t="shared" si="168"/>
        <v>2.3076923076923078E-2</v>
      </c>
    </row>
    <row r="1503" spans="1:19" ht="15" customHeight="1" x14ac:dyDescent="0.2">
      <c r="A1503" s="227" t="s">
        <v>416</v>
      </c>
      <c r="B1503" s="37" t="s">
        <v>187</v>
      </c>
      <c r="C1503" s="47" t="s">
        <v>420</v>
      </c>
      <c r="D1503" s="34"/>
      <c r="E1503" s="34"/>
      <c r="F1503" s="34"/>
      <c r="G1503" s="34"/>
      <c r="H1503" s="42" t="str">
        <f t="shared" si="169"/>
        <v/>
      </c>
      <c r="I1503" s="33">
        <v>1</v>
      </c>
      <c r="J1503" s="34">
        <v>1</v>
      </c>
      <c r="K1503" s="34">
        <v>1</v>
      </c>
      <c r="L1503" s="3">
        <f t="shared" si="164"/>
        <v>1</v>
      </c>
      <c r="M1503" s="34"/>
      <c r="N1503" s="34">
        <v>0</v>
      </c>
      <c r="O1503" s="51">
        <f t="shared" ref="O1503:O1566" si="170">IF(I1503&lt;&gt;0,N1503/I1503,"")</f>
        <v>0</v>
      </c>
      <c r="P1503" s="4">
        <f t="shared" si="165"/>
        <v>1</v>
      </c>
      <c r="Q1503" s="5">
        <f t="shared" si="166"/>
        <v>1</v>
      </c>
      <c r="R1503" s="5" t="str">
        <f t="shared" si="167"/>
        <v/>
      </c>
      <c r="S1503" s="6" t="str">
        <f t="shared" si="168"/>
        <v/>
      </c>
    </row>
    <row r="1504" spans="1:19" ht="15" customHeight="1" x14ac:dyDescent="0.2">
      <c r="A1504" s="227" t="s">
        <v>416</v>
      </c>
      <c r="B1504" s="37" t="s">
        <v>187</v>
      </c>
      <c r="C1504" s="47" t="s">
        <v>386</v>
      </c>
      <c r="D1504" s="34"/>
      <c r="E1504" s="34"/>
      <c r="F1504" s="34"/>
      <c r="G1504" s="34"/>
      <c r="H1504" s="42" t="str">
        <f t="shared" si="169"/>
        <v/>
      </c>
      <c r="I1504" s="33">
        <v>3</v>
      </c>
      <c r="J1504" s="34">
        <v>2</v>
      </c>
      <c r="K1504" s="34">
        <v>1</v>
      </c>
      <c r="L1504" s="3">
        <f t="shared" si="164"/>
        <v>0.5</v>
      </c>
      <c r="M1504" s="34"/>
      <c r="N1504" s="34">
        <v>1</v>
      </c>
      <c r="O1504" s="51">
        <f t="shared" si="170"/>
        <v>0.33333333333333331</v>
      </c>
      <c r="P1504" s="4">
        <f t="shared" si="165"/>
        <v>3</v>
      </c>
      <c r="Q1504" s="5">
        <f t="shared" si="166"/>
        <v>2</v>
      </c>
      <c r="R1504" s="5">
        <f t="shared" si="167"/>
        <v>1</v>
      </c>
      <c r="S1504" s="6">
        <f t="shared" si="168"/>
        <v>0.33333333333333331</v>
      </c>
    </row>
    <row r="1505" spans="1:19" ht="15" customHeight="1" x14ac:dyDescent="0.2">
      <c r="A1505" s="227" t="s">
        <v>416</v>
      </c>
      <c r="B1505" s="37" t="s">
        <v>197</v>
      </c>
      <c r="C1505" s="47" t="s">
        <v>255</v>
      </c>
      <c r="D1505" s="34"/>
      <c r="E1505" s="34"/>
      <c r="F1505" s="34"/>
      <c r="G1505" s="34"/>
      <c r="H1505" s="42" t="str">
        <f t="shared" si="169"/>
        <v/>
      </c>
      <c r="I1505" s="33">
        <v>1</v>
      </c>
      <c r="J1505" s="34">
        <v>1</v>
      </c>
      <c r="K1505" s="34"/>
      <c r="L1505" s="3">
        <f t="shared" si="164"/>
        <v>0</v>
      </c>
      <c r="M1505" s="34"/>
      <c r="N1505" s="34">
        <v>0</v>
      </c>
      <c r="O1505" s="51">
        <f t="shared" si="170"/>
        <v>0</v>
      </c>
      <c r="P1505" s="4">
        <f t="shared" si="165"/>
        <v>1</v>
      </c>
      <c r="Q1505" s="5">
        <f t="shared" si="166"/>
        <v>1</v>
      </c>
      <c r="R1505" s="5" t="str">
        <f t="shared" si="167"/>
        <v/>
      </c>
      <c r="S1505" s="6" t="str">
        <f t="shared" si="168"/>
        <v/>
      </c>
    </row>
    <row r="1506" spans="1:19" ht="15" customHeight="1" x14ac:dyDescent="0.2">
      <c r="A1506" s="227" t="s">
        <v>416</v>
      </c>
      <c r="B1506" s="37" t="s">
        <v>200</v>
      </c>
      <c r="C1506" s="47" t="s">
        <v>201</v>
      </c>
      <c r="D1506" s="34"/>
      <c r="E1506" s="34"/>
      <c r="F1506" s="34"/>
      <c r="G1506" s="34"/>
      <c r="H1506" s="42" t="str">
        <f t="shared" si="169"/>
        <v/>
      </c>
      <c r="I1506" s="33">
        <v>1709</v>
      </c>
      <c r="J1506" s="34">
        <v>1581</v>
      </c>
      <c r="K1506" s="34">
        <v>905</v>
      </c>
      <c r="L1506" s="3">
        <f t="shared" si="164"/>
        <v>0.57242251739405436</v>
      </c>
      <c r="M1506" s="34">
        <v>77</v>
      </c>
      <c r="N1506" s="34">
        <v>51</v>
      </c>
      <c r="O1506" s="51">
        <f t="shared" si="170"/>
        <v>2.984201287302516E-2</v>
      </c>
      <c r="P1506" s="4">
        <f t="shared" si="165"/>
        <v>1709</v>
      </c>
      <c r="Q1506" s="5">
        <f t="shared" si="166"/>
        <v>1658</v>
      </c>
      <c r="R1506" s="5">
        <f t="shared" si="167"/>
        <v>51</v>
      </c>
      <c r="S1506" s="6">
        <f t="shared" si="168"/>
        <v>2.984201287302516E-2</v>
      </c>
    </row>
    <row r="1507" spans="1:19" ht="15" customHeight="1" x14ac:dyDescent="0.2">
      <c r="A1507" s="227" t="s">
        <v>416</v>
      </c>
      <c r="B1507" s="37" t="s">
        <v>387</v>
      </c>
      <c r="C1507" s="47" t="s">
        <v>388</v>
      </c>
      <c r="D1507" s="34">
        <v>3</v>
      </c>
      <c r="E1507" s="34">
        <v>3</v>
      </c>
      <c r="F1507" s="34"/>
      <c r="G1507" s="34"/>
      <c r="H1507" s="42">
        <f t="shared" si="169"/>
        <v>0</v>
      </c>
      <c r="I1507" s="33">
        <v>51</v>
      </c>
      <c r="J1507" s="34">
        <v>48</v>
      </c>
      <c r="K1507" s="34">
        <v>10</v>
      </c>
      <c r="L1507" s="3">
        <f t="shared" si="164"/>
        <v>0.20833333333333334</v>
      </c>
      <c r="M1507" s="34"/>
      <c r="N1507" s="34">
        <v>3</v>
      </c>
      <c r="O1507" s="51">
        <f t="shared" si="170"/>
        <v>5.8823529411764705E-2</v>
      </c>
      <c r="P1507" s="4">
        <f t="shared" si="165"/>
        <v>54</v>
      </c>
      <c r="Q1507" s="5">
        <f t="shared" si="166"/>
        <v>51</v>
      </c>
      <c r="R1507" s="5">
        <f t="shared" si="167"/>
        <v>3</v>
      </c>
      <c r="S1507" s="6">
        <f t="shared" si="168"/>
        <v>5.5555555555555552E-2</v>
      </c>
    </row>
    <row r="1508" spans="1:19" ht="15" customHeight="1" x14ac:dyDescent="0.2">
      <c r="A1508" s="227" t="s">
        <v>416</v>
      </c>
      <c r="B1508" s="37" t="s">
        <v>204</v>
      </c>
      <c r="C1508" s="47" t="s">
        <v>205</v>
      </c>
      <c r="D1508" s="34"/>
      <c r="E1508" s="34"/>
      <c r="F1508" s="34"/>
      <c r="G1508" s="34"/>
      <c r="H1508" s="42" t="str">
        <f t="shared" si="169"/>
        <v/>
      </c>
      <c r="I1508" s="33">
        <v>1447</v>
      </c>
      <c r="J1508" s="34">
        <v>1276</v>
      </c>
      <c r="K1508" s="34">
        <v>333</v>
      </c>
      <c r="L1508" s="3">
        <f t="shared" si="164"/>
        <v>0.2609717868338558</v>
      </c>
      <c r="M1508" s="34">
        <v>4</v>
      </c>
      <c r="N1508" s="34">
        <v>167</v>
      </c>
      <c r="O1508" s="51">
        <f t="shared" si="170"/>
        <v>0.11541119557705598</v>
      </c>
      <c r="P1508" s="4">
        <f t="shared" si="165"/>
        <v>1447</v>
      </c>
      <c r="Q1508" s="5">
        <f t="shared" si="166"/>
        <v>1280</v>
      </c>
      <c r="R1508" s="5">
        <f t="shared" si="167"/>
        <v>167</v>
      </c>
      <c r="S1508" s="6">
        <f t="shared" si="168"/>
        <v>0.11541119557705598</v>
      </c>
    </row>
    <row r="1509" spans="1:19" ht="15" customHeight="1" x14ac:dyDescent="0.2">
      <c r="A1509" s="227" t="s">
        <v>416</v>
      </c>
      <c r="B1509" s="37" t="s">
        <v>206</v>
      </c>
      <c r="C1509" s="47" t="s">
        <v>207</v>
      </c>
      <c r="D1509" s="34"/>
      <c r="E1509" s="34"/>
      <c r="F1509" s="34"/>
      <c r="G1509" s="34"/>
      <c r="H1509" s="42" t="str">
        <f t="shared" si="169"/>
        <v/>
      </c>
      <c r="I1509" s="33">
        <v>897</v>
      </c>
      <c r="J1509" s="34">
        <v>863</v>
      </c>
      <c r="K1509" s="34">
        <v>503</v>
      </c>
      <c r="L1509" s="3">
        <f t="shared" si="164"/>
        <v>0.58285052143684823</v>
      </c>
      <c r="M1509" s="34">
        <v>7</v>
      </c>
      <c r="N1509" s="34">
        <v>27</v>
      </c>
      <c r="O1509" s="51">
        <f t="shared" si="170"/>
        <v>3.0100334448160536E-2</v>
      </c>
      <c r="P1509" s="4">
        <f t="shared" si="165"/>
        <v>897</v>
      </c>
      <c r="Q1509" s="5">
        <f t="shared" si="166"/>
        <v>870</v>
      </c>
      <c r="R1509" s="5">
        <f t="shared" si="167"/>
        <v>27</v>
      </c>
      <c r="S1509" s="6">
        <f t="shared" si="168"/>
        <v>3.0100334448160536E-2</v>
      </c>
    </row>
    <row r="1510" spans="1:19" ht="15" customHeight="1" x14ac:dyDescent="0.2">
      <c r="A1510" s="227" t="s">
        <v>416</v>
      </c>
      <c r="B1510" s="37" t="s">
        <v>211</v>
      </c>
      <c r="C1510" s="47" t="s">
        <v>533</v>
      </c>
      <c r="D1510" s="34"/>
      <c r="E1510" s="34"/>
      <c r="F1510" s="34"/>
      <c r="G1510" s="34"/>
      <c r="H1510" s="42" t="str">
        <f t="shared" si="169"/>
        <v/>
      </c>
      <c r="I1510" s="33">
        <v>621</v>
      </c>
      <c r="J1510" s="34">
        <v>483</v>
      </c>
      <c r="K1510" s="34">
        <v>267</v>
      </c>
      <c r="L1510" s="3">
        <f t="shared" si="164"/>
        <v>0.55279503105590067</v>
      </c>
      <c r="M1510" s="34"/>
      <c r="N1510" s="34">
        <v>138</v>
      </c>
      <c r="O1510" s="51">
        <f t="shared" si="170"/>
        <v>0.22222222222222221</v>
      </c>
      <c r="P1510" s="4">
        <f t="shared" si="165"/>
        <v>621</v>
      </c>
      <c r="Q1510" s="5">
        <f t="shared" si="166"/>
        <v>483</v>
      </c>
      <c r="R1510" s="5">
        <f t="shared" si="167"/>
        <v>138</v>
      </c>
      <c r="S1510" s="6">
        <f t="shared" si="168"/>
        <v>0.22222222222222221</v>
      </c>
    </row>
    <row r="1511" spans="1:19" ht="26.25" customHeight="1" x14ac:dyDescent="0.2">
      <c r="A1511" s="227" t="s">
        <v>416</v>
      </c>
      <c r="B1511" s="37" t="s">
        <v>214</v>
      </c>
      <c r="C1511" s="47" t="s">
        <v>215</v>
      </c>
      <c r="D1511" s="34"/>
      <c r="E1511" s="34"/>
      <c r="F1511" s="34"/>
      <c r="G1511" s="34"/>
      <c r="H1511" s="42" t="str">
        <f t="shared" si="169"/>
        <v/>
      </c>
      <c r="I1511" s="33">
        <v>2708</v>
      </c>
      <c r="J1511" s="34">
        <v>1909</v>
      </c>
      <c r="K1511" s="34">
        <v>984</v>
      </c>
      <c r="L1511" s="3">
        <f t="shared" si="164"/>
        <v>0.51545311681508643</v>
      </c>
      <c r="M1511" s="34">
        <v>52</v>
      </c>
      <c r="N1511" s="34">
        <v>747</v>
      </c>
      <c r="O1511" s="51">
        <f t="shared" si="170"/>
        <v>0.27584933530280648</v>
      </c>
      <c r="P1511" s="4">
        <f t="shared" si="165"/>
        <v>2708</v>
      </c>
      <c r="Q1511" s="5">
        <f t="shared" si="166"/>
        <v>1961</v>
      </c>
      <c r="R1511" s="5">
        <f t="shared" si="167"/>
        <v>747</v>
      </c>
      <c r="S1511" s="6">
        <f t="shared" si="168"/>
        <v>0.27584933530280648</v>
      </c>
    </row>
    <row r="1512" spans="1:19" ht="15" customHeight="1" x14ac:dyDescent="0.2">
      <c r="A1512" s="227" t="s">
        <v>416</v>
      </c>
      <c r="B1512" s="37" t="s">
        <v>217</v>
      </c>
      <c r="C1512" s="47" t="s">
        <v>219</v>
      </c>
      <c r="D1512" s="34"/>
      <c r="E1512" s="34"/>
      <c r="F1512" s="34"/>
      <c r="G1512" s="34"/>
      <c r="H1512" s="42" t="str">
        <f t="shared" si="169"/>
        <v/>
      </c>
      <c r="I1512" s="33">
        <v>4793</v>
      </c>
      <c r="J1512" s="34">
        <v>4754</v>
      </c>
      <c r="K1512" s="34">
        <v>3434</v>
      </c>
      <c r="L1512" s="3">
        <f t="shared" si="164"/>
        <v>0.72233908287757675</v>
      </c>
      <c r="M1512" s="34">
        <v>10</v>
      </c>
      <c r="N1512" s="34">
        <v>29</v>
      </c>
      <c r="O1512" s="51">
        <f t="shared" si="170"/>
        <v>6.0504902983517629E-3</v>
      </c>
      <c r="P1512" s="4">
        <f t="shared" si="165"/>
        <v>4793</v>
      </c>
      <c r="Q1512" s="5">
        <f t="shared" si="166"/>
        <v>4764</v>
      </c>
      <c r="R1512" s="5">
        <f t="shared" si="167"/>
        <v>29</v>
      </c>
      <c r="S1512" s="6">
        <f t="shared" si="168"/>
        <v>6.0504902983517629E-3</v>
      </c>
    </row>
    <row r="1513" spans="1:19" ht="15" customHeight="1" x14ac:dyDescent="0.2">
      <c r="A1513" s="227" t="s">
        <v>416</v>
      </c>
      <c r="B1513" s="37" t="s">
        <v>217</v>
      </c>
      <c r="C1513" s="47" t="s">
        <v>220</v>
      </c>
      <c r="D1513" s="34"/>
      <c r="E1513" s="34"/>
      <c r="F1513" s="34"/>
      <c r="G1513" s="34"/>
      <c r="H1513" s="42" t="str">
        <f t="shared" si="169"/>
        <v/>
      </c>
      <c r="I1513" s="33">
        <v>1855</v>
      </c>
      <c r="J1513" s="34">
        <v>1811</v>
      </c>
      <c r="K1513" s="34">
        <v>890</v>
      </c>
      <c r="L1513" s="3">
        <f t="shared" si="164"/>
        <v>0.49144119271120928</v>
      </c>
      <c r="M1513" s="34">
        <v>6</v>
      </c>
      <c r="N1513" s="34">
        <v>38</v>
      </c>
      <c r="O1513" s="51">
        <f t="shared" si="170"/>
        <v>2.0485175202156335E-2</v>
      </c>
      <c r="P1513" s="4">
        <f t="shared" si="165"/>
        <v>1855</v>
      </c>
      <c r="Q1513" s="5">
        <f t="shared" si="166"/>
        <v>1817</v>
      </c>
      <c r="R1513" s="5">
        <f t="shared" si="167"/>
        <v>38</v>
      </c>
      <c r="S1513" s="6">
        <f t="shared" si="168"/>
        <v>2.0485175202156335E-2</v>
      </c>
    </row>
    <row r="1514" spans="1:19" ht="15" customHeight="1" x14ac:dyDescent="0.2">
      <c r="A1514" s="227" t="s">
        <v>416</v>
      </c>
      <c r="B1514" s="37" t="s">
        <v>222</v>
      </c>
      <c r="C1514" s="47" t="s">
        <v>313</v>
      </c>
      <c r="D1514" s="34"/>
      <c r="E1514" s="34"/>
      <c r="F1514" s="34"/>
      <c r="G1514" s="34"/>
      <c r="H1514" s="42" t="str">
        <f t="shared" si="169"/>
        <v/>
      </c>
      <c r="I1514" s="33">
        <v>389</v>
      </c>
      <c r="J1514" s="34">
        <v>385</v>
      </c>
      <c r="K1514" s="34">
        <v>256</v>
      </c>
      <c r="L1514" s="3">
        <f t="shared" si="164"/>
        <v>0.66493506493506493</v>
      </c>
      <c r="M1514" s="34"/>
      <c r="N1514" s="34">
        <v>4</v>
      </c>
      <c r="O1514" s="51">
        <f t="shared" si="170"/>
        <v>1.0282776349614395E-2</v>
      </c>
      <c r="P1514" s="4">
        <f t="shared" si="165"/>
        <v>389</v>
      </c>
      <c r="Q1514" s="5">
        <f t="shared" si="166"/>
        <v>385</v>
      </c>
      <c r="R1514" s="5">
        <f t="shared" si="167"/>
        <v>4</v>
      </c>
      <c r="S1514" s="6">
        <f t="shared" si="168"/>
        <v>1.0282776349614395E-2</v>
      </c>
    </row>
    <row r="1515" spans="1:19" ht="26.25" customHeight="1" x14ac:dyDescent="0.2">
      <c r="A1515" s="227" t="s">
        <v>416</v>
      </c>
      <c r="B1515" s="37" t="s">
        <v>222</v>
      </c>
      <c r="C1515" s="47" t="s">
        <v>390</v>
      </c>
      <c r="D1515" s="34"/>
      <c r="E1515" s="34"/>
      <c r="F1515" s="34"/>
      <c r="G1515" s="34"/>
      <c r="H1515" s="42" t="str">
        <f t="shared" si="169"/>
        <v/>
      </c>
      <c r="I1515" s="33">
        <v>211</v>
      </c>
      <c r="J1515" s="34">
        <v>209</v>
      </c>
      <c r="K1515" s="34">
        <v>11</v>
      </c>
      <c r="L1515" s="3">
        <f t="shared" si="164"/>
        <v>5.2631578947368418E-2</v>
      </c>
      <c r="M1515" s="34"/>
      <c r="N1515" s="34">
        <v>2</v>
      </c>
      <c r="O1515" s="51">
        <f t="shared" si="170"/>
        <v>9.4786729857819912E-3</v>
      </c>
      <c r="P1515" s="4">
        <f t="shared" si="165"/>
        <v>211</v>
      </c>
      <c r="Q1515" s="5">
        <f t="shared" si="166"/>
        <v>209</v>
      </c>
      <c r="R1515" s="5">
        <f t="shared" si="167"/>
        <v>2</v>
      </c>
      <c r="S1515" s="6">
        <f t="shared" si="168"/>
        <v>9.4786729857819912E-3</v>
      </c>
    </row>
    <row r="1516" spans="1:19" ht="15" customHeight="1" x14ac:dyDescent="0.2">
      <c r="A1516" s="227" t="s">
        <v>416</v>
      </c>
      <c r="B1516" s="37" t="s">
        <v>222</v>
      </c>
      <c r="C1516" s="47" t="s">
        <v>226</v>
      </c>
      <c r="D1516" s="34"/>
      <c r="E1516" s="34"/>
      <c r="F1516" s="34"/>
      <c r="G1516" s="34"/>
      <c r="H1516" s="42" t="str">
        <f t="shared" si="169"/>
        <v/>
      </c>
      <c r="I1516" s="33">
        <v>574</v>
      </c>
      <c r="J1516" s="34">
        <v>562</v>
      </c>
      <c r="K1516" s="34">
        <v>192</v>
      </c>
      <c r="L1516" s="3">
        <f t="shared" si="164"/>
        <v>0.34163701067615659</v>
      </c>
      <c r="M1516" s="34">
        <v>1</v>
      </c>
      <c r="N1516" s="34">
        <v>11</v>
      </c>
      <c r="O1516" s="51">
        <f t="shared" si="170"/>
        <v>1.9163763066202089E-2</v>
      </c>
      <c r="P1516" s="4">
        <f t="shared" si="165"/>
        <v>574</v>
      </c>
      <c r="Q1516" s="5">
        <f t="shared" si="166"/>
        <v>563</v>
      </c>
      <c r="R1516" s="5">
        <f t="shared" si="167"/>
        <v>11</v>
      </c>
      <c r="S1516" s="6">
        <f t="shared" si="168"/>
        <v>1.9163763066202089E-2</v>
      </c>
    </row>
    <row r="1517" spans="1:19" ht="15" customHeight="1" x14ac:dyDescent="0.2">
      <c r="A1517" s="227" t="s">
        <v>416</v>
      </c>
      <c r="B1517" s="37" t="s">
        <v>222</v>
      </c>
      <c r="C1517" s="47" t="s">
        <v>389</v>
      </c>
      <c r="D1517" s="34"/>
      <c r="E1517" s="34"/>
      <c r="F1517" s="34"/>
      <c r="G1517" s="34"/>
      <c r="H1517" s="42" t="str">
        <f t="shared" si="169"/>
        <v/>
      </c>
      <c r="I1517" s="33">
        <v>385</v>
      </c>
      <c r="J1517" s="34">
        <v>371</v>
      </c>
      <c r="K1517" s="34">
        <v>264</v>
      </c>
      <c r="L1517" s="3">
        <f t="shared" si="164"/>
        <v>0.71159029649595684</v>
      </c>
      <c r="M1517" s="34"/>
      <c r="N1517" s="34">
        <v>14</v>
      </c>
      <c r="O1517" s="51">
        <f t="shared" si="170"/>
        <v>3.6363636363636362E-2</v>
      </c>
      <c r="P1517" s="4">
        <f t="shared" si="165"/>
        <v>385</v>
      </c>
      <c r="Q1517" s="5">
        <f t="shared" si="166"/>
        <v>371</v>
      </c>
      <c r="R1517" s="5">
        <f t="shared" si="167"/>
        <v>14</v>
      </c>
      <c r="S1517" s="6">
        <f t="shared" si="168"/>
        <v>3.6363636363636362E-2</v>
      </c>
    </row>
    <row r="1518" spans="1:19" ht="26.25" customHeight="1" x14ac:dyDescent="0.2">
      <c r="A1518" s="227" t="s">
        <v>416</v>
      </c>
      <c r="B1518" s="37" t="s">
        <v>222</v>
      </c>
      <c r="C1518" s="47" t="s">
        <v>227</v>
      </c>
      <c r="D1518" s="34"/>
      <c r="E1518" s="34"/>
      <c r="F1518" s="34"/>
      <c r="G1518" s="34"/>
      <c r="H1518" s="42" t="str">
        <f t="shared" si="169"/>
        <v/>
      </c>
      <c r="I1518" s="33">
        <v>991</v>
      </c>
      <c r="J1518" s="34">
        <v>969</v>
      </c>
      <c r="K1518" s="34">
        <v>641</v>
      </c>
      <c r="L1518" s="3">
        <f t="shared" si="164"/>
        <v>0.66150670794633648</v>
      </c>
      <c r="M1518" s="34">
        <v>1</v>
      </c>
      <c r="N1518" s="34">
        <v>21</v>
      </c>
      <c r="O1518" s="51">
        <f t="shared" si="170"/>
        <v>2.119071644803229E-2</v>
      </c>
      <c r="P1518" s="4">
        <f t="shared" si="165"/>
        <v>991</v>
      </c>
      <c r="Q1518" s="5">
        <f t="shared" si="166"/>
        <v>970</v>
      </c>
      <c r="R1518" s="5">
        <f t="shared" si="167"/>
        <v>21</v>
      </c>
      <c r="S1518" s="6">
        <f t="shared" si="168"/>
        <v>2.119071644803229E-2</v>
      </c>
    </row>
    <row r="1519" spans="1:19" ht="26.25" customHeight="1" x14ac:dyDescent="0.2">
      <c r="A1519" s="227" t="s">
        <v>416</v>
      </c>
      <c r="B1519" s="37" t="s">
        <v>222</v>
      </c>
      <c r="C1519" s="47" t="s">
        <v>228</v>
      </c>
      <c r="D1519" s="34"/>
      <c r="E1519" s="34"/>
      <c r="F1519" s="34"/>
      <c r="G1519" s="34"/>
      <c r="H1519" s="42" t="str">
        <f t="shared" si="169"/>
        <v/>
      </c>
      <c r="I1519" s="33">
        <v>988</v>
      </c>
      <c r="J1519" s="34">
        <v>969</v>
      </c>
      <c r="K1519" s="34">
        <v>336</v>
      </c>
      <c r="L1519" s="3">
        <f t="shared" si="164"/>
        <v>0.34674922600619196</v>
      </c>
      <c r="M1519" s="34">
        <v>2</v>
      </c>
      <c r="N1519" s="34">
        <v>17</v>
      </c>
      <c r="O1519" s="51">
        <f t="shared" si="170"/>
        <v>1.7206477732793522E-2</v>
      </c>
      <c r="P1519" s="4">
        <f t="shared" si="165"/>
        <v>988</v>
      </c>
      <c r="Q1519" s="5">
        <f t="shared" si="166"/>
        <v>971</v>
      </c>
      <c r="R1519" s="5">
        <f t="shared" si="167"/>
        <v>17</v>
      </c>
      <c r="S1519" s="6">
        <f t="shared" si="168"/>
        <v>1.7206477732793522E-2</v>
      </c>
    </row>
    <row r="1520" spans="1:19" ht="15" customHeight="1" x14ac:dyDescent="0.2">
      <c r="A1520" s="227" t="s">
        <v>416</v>
      </c>
      <c r="B1520" s="37" t="s">
        <v>231</v>
      </c>
      <c r="C1520" s="47" t="s">
        <v>232</v>
      </c>
      <c r="D1520" s="34"/>
      <c r="E1520" s="34"/>
      <c r="F1520" s="34"/>
      <c r="G1520" s="34"/>
      <c r="H1520" s="42" t="str">
        <f t="shared" si="169"/>
        <v/>
      </c>
      <c r="I1520" s="33">
        <v>12</v>
      </c>
      <c r="J1520" s="34">
        <v>10</v>
      </c>
      <c r="K1520" s="34">
        <v>4</v>
      </c>
      <c r="L1520" s="3">
        <f t="shared" si="164"/>
        <v>0.4</v>
      </c>
      <c r="M1520" s="34"/>
      <c r="N1520" s="34">
        <v>2</v>
      </c>
      <c r="O1520" s="51">
        <f t="shared" si="170"/>
        <v>0.16666666666666666</v>
      </c>
      <c r="P1520" s="4">
        <f t="shared" si="165"/>
        <v>12</v>
      </c>
      <c r="Q1520" s="5">
        <f t="shared" si="166"/>
        <v>10</v>
      </c>
      <c r="R1520" s="5">
        <f t="shared" si="167"/>
        <v>2</v>
      </c>
      <c r="S1520" s="6">
        <f t="shared" si="168"/>
        <v>0.16666666666666666</v>
      </c>
    </row>
    <row r="1521" spans="1:19" ht="15" customHeight="1" x14ac:dyDescent="0.2">
      <c r="A1521" s="227" t="s">
        <v>416</v>
      </c>
      <c r="B1521" s="37" t="s">
        <v>231</v>
      </c>
      <c r="C1521" s="47" t="s">
        <v>377</v>
      </c>
      <c r="D1521" s="34"/>
      <c r="E1521" s="34"/>
      <c r="F1521" s="34"/>
      <c r="G1521" s="34"/>
      <c r="H1521" s="42" t="str">
        <f t="shared" si="169"/>
        <v/>
      </c>
      <c r="I1521" s="33">
        <v>15</v>
      </c>
      <c r="J1521" s="34">
        <v>3</v>
      </c>
      <c r="K1521" s="34"/>
      <c r="L1521" s="3">
        <f t="shared" ref="L1521:L1584" si="171">IF(J1521&lt;&gt;0,K1521/J1521,"")</f>
        <v>0</v>
      </c>
      <c r="M1521" s="34"/>
      <c r="N1521" s="34">
        <v>12</v>
      </c>
      <c r="O1521" s="51">
        <f t="shared" si="170"/>
        <v>0.8</v>
      </c>
      <c r="P1521" s="4">
        <f t="shared" si="165"/>
        <v>15</v>
      </c>
      <c r="Q1521" s="5">
        <f t="shared" si="166"/>
        <v>3</v>
      </c>
      <c r="R1521" s="5">
        <f t="shared" si="167"/>
        <v>12</v>
      </c>
      <c r="S1521" s="6">
        <f t="shared" si="168"/>
        <v>0.8</v>
      </c>
    </row>
    <row r="1522" spans="1:19" ht="15" customHeight="1" x14ac:dyDescent="0.2">
      <c r="A1522" s="227" t="s">
        <v>416</v>
      </c>
      <c r="B1522" s="37" t="s">
        <v>236</v>
      </c>
      <c r="C1522" s="47" t="s">
        <v>237</v>
      </c>
      <c r="D1522" s="34"/>
      <c r="E1522" s="34"/>
      <c r="F1522" s="34"/>
      <c r="G1522" s="34"/>
      <c r="H1522" s="42" t="str">
        <f t="shared" si="169"/>
        <v/>
      </c>
      <c r="I1522" s="33">
        <v>372</v>
      </c>
      <c r="J1522" s="34">
        <v>357</v>
      </c>
      <c r="K1522" s="34">
        <v>122</v>
      </c>
      <c r="L1522" s="3">
        <f t="shared" si="171"/>
        <v>0.34173669467787116</v>
      </c>
      <c r="M1522" s="34"/>
      <c r="N1522" s="34">
        <v>15</v>
      </c>
      <c r="O1522" s="51">
        <f t="shared" si="170"/>
        <v>4.0322580645161289E-2</v>
      </c>
      <c r="P1522" s="4">
        <f t="shared" si="165"/>
        <v>372</v>
      </c>
      <c r="Q1522" s="5">
        <f t="shared" si="166"/>
        <v>357</v>
      </c>
      <c r="R1522" s="5">
        <f t="shared" si="167"/>
        <v>15</v>
      </c>
      <c r="S1522" s="6">
        <f t="shared" si="168"/>
        <v>4.0322580645161289E-2</v>
      </c>
    </row>
    <row r="1523" spans="1:19" ht="15" customHeight="1" x14ac:dyDescent="0.2">
      <c r="A1523" s="227" t="s">
        <v>460</v>
      </c>
      <c r="B1523" s="37" t="s">
        <v>8</v>
      </c>
      <c r="C1523" s="47" t="s">
        <v>9</v>
      </c>
      <c r="D1523" s="34"/>
      <c r="E1523" s="34"/>
      <c r="F1523" s="34"/>
      <c r="G1523" s="34"/>
      <c r="H1523" s="42" t="str">
        <f t="shared" si="169"/>
        <v/>
      </c>
      <c r="I1523" s="33">
        <v>1</v>
      </c>
      <c r="J1523" s="34">
        <v>1</v>
      </c>
      <c r="K1523" s="34">
        <v>1</v>
      </c>
      <c r="L1523" s="3">
        <f t="shared" si="171"/>
        <v>1</v>
      </c>
      <c r="M1523" s="34">
        <v>0</v>
      </c>
      <c r="N1523" s="34">
        <v>0</v>
      </c>
      <c r="O1523" s="51">
        <f t="shared" si="170"/>
        <v>0</v>
      </c>
      <c r="P1523" s="4">
        <f t="shared" si="165"/>
        <v>1</v>
      </c>
      <c r="Q1523" s="5">
        <f t="shared" si="166"/>
        <v>1</v>
      </c>
      <c r="R1523" s="5" t="str">
        <f t="shared" si="167"/>
        <v/>
      </c>
      <c r="S1523" s="6" t="str">
        <f t="shared" si="168"/>
        <v/>
      </c>
    </row>
    <row r="1524" spans="1:19" ht="15" customHeight="1" x14ac:dyDescent="0.2">
      <c r="A1524" s="227" t="s">
        <v>460</v>
      </c>
      <c r="B1524" s="37" t="s">
        <v>10</v>
      </c>
      <c r="C1524" s="47" t="s">
        <v>11</v>
      </c>
      <c r="D1524" s="34"/>
      <c r="E1524" s="34"/>
      <c r="F1524" s="34"/>
      <c r="G1524" s="34"/>
      <c r="H1524" s="42" t="str">
        <f t="shared" si="169"/>
        <v/>
      </c>
      <c r="I1524" s="33">
        <v>16</v>
      </c>
      <c r="J1524" s="34">
        <v>16</v>
      </c>
      <c r="K1524" s="34">
        <v>4</v>
      </c>
      <c r="L1524" s="3">
        <f t="shared" si="171"/>
        <v>0.25</v>
      </c>
      <c r="M1524" s="34">
        <v>0</v>
      </c>
      <c r="N1524" s="34">
        <v>0</v>
      </c>
      <c r="O1524" s="51">
        <f t="shared" si="170"/>
        <v>0</v>
      </c>
      <c r="P1524" s="4">
        <f t="shared" si="165"/>
        <v>16</v>
      </c>
      <c r="Q1524" s="5">
        <f t="shared" si="166"/>
        <v>16</v>
      </c>
      <c r="R1524" s="5" t="str">
        <f t="shared" si="167"/>
        <v/>
      </c>
      <c r="S1524" s="6" t="str">
        <f t="shared" si="168"/>
        <v/>
      </c>
    </row>
    <row r="1525" spans="1:19" ht="15" customHeight="1" x14ac:dyDescent="0.2">
      <c r="A1525" s="227" t="s">
        <v>460</v>
      </c>
      <c r="B1525" s="37" t="s">
        <v>19</v>
      </c>
      <c r="C1525" s="47" t="s">
        <v>20</v>
      </c>
      <c r="D1525" s="34"/>
      <c r="E1525" s="34"/>
      <c r="F1525" s="34"/>
      <c r="G1525" s="34"/>
      <c r="H1525" s="42" t="str">
        <f t="shared" si="169"/>
        <v/>
      </c>
      <c r="I1525" s="33">
        <v>3961</v>
      </c>
      <c r="J1525" s="34">
        <v>3956</v>
      </c>
      <c r="K1525" s="34">
        <v>1874</v>
      </c>
      <c r="L1525" s="3">
        <f t="shared" si="171"/>
        <v>0.47371081900910011</v>
      </c>
      <c r="M1525" s="34">
        <v>0</v>
      </c>
      <c r="N1525" s="34">
        <v>5</v>
      </c>
      <c r="O1525" s="51">
        <f t="shared" si="170"/>
        <v>1.2623074981065387E-3</v>
      </c>
      <c r="P1525" s="4">
        <f t="shared" si="165"/>
        <v>3961</v>
      </c>
      <c r="Q1525" s="5">
        <f t="shared" si="166"/>
        <v>3956</v>
      </c>
      <c r="R1525" s="5">
        <f t="shared" si="167"/>
        <v>5</v>
      </c>
      <c r="S1525" s="6">
        <f t="shared" si="168"/>
        <v>1.2623074981065387E-3</v>
      </c>
    </row>
    <row r="1526" spans="1:19" ht="26.25" customHeight="1" x14ac:dyDescent="0.2">
      <c r="A1526" s="227" t="s">
        <v>460</v>
      </c>
      <c r="B1526" s="37" t="s">
        <v>26</v>
      </c>
      <c r="C1526" s="47" t="s">
        <v>27</v>
      </c>
      <c r="D1526" s="34"/>
      <c r="E1526" s="34"/>
      <c r="F1526" s="34"/>
      <c r="G1526" s="34"/>
      <c r="H1526" s="42" t="str">
        <f t="shared" si="169"/>
        <v/>
      </c>
      <c r="I1526" s="33">
        <v>208</v>
      </c>
      <c r="J1526" s="34">
        <v>204</v>
      </c>
      <c r="K1526" s="34">
        <v>204</v>
      </c>
      <c r="L1526" s="3">
        <f t="shared" si="171"/>
        <v>1</v>
      </c>
      <c r="M1526" s="34">
        <v>0</v>
      </c>
      <c r="N1526" s="34">
        <v>4</v>
      </c>
      <c r="O1526" s="51">
        <f t="shared" si="170"/>
        <v>1.9230769230769232E-2</v>
      </c>
      <c r="P1526" s="4">
        <f t="shared" si="165"/>
        <v>208</v>
      </c>
      <c r="Q1526" s="5">
        <f t="shared" si="166"/>
        <v>204</v>
      </c>
      <c r="R1526" s="5">
        <f t="shared" si="167"/>
        <v>4</v>
      </c>
      <c r="S1526" s="6">
        <f t="shared" si="168"/>
        <v>1.9230769230769232E-2</v>
      </c>
    </row>
    <row r="1527" spans="1:19" ht="15" customHeight="1" x14ac:dyDescent="0.2">
      <c r="A1527" s="227" t="s">
        <v>460</v>
      </c>
      <c r="B1527" s="37" t="s">
        <v>32</v>
      </c>
      <c r="C1527" s="47" t="s">
        <v>33</v>
      </c>
      <c r="D1527" s="34"/>
      <c r="E1527" s="34"/>
      <c r="F1527" s="34"/>
      <c r="G1527" s="34"/>
      <c r="H1527" s="42" t="str">
        <f t="shared" si="169"/>
        <v/>
      </c>
      <c r="I1527" s="33">
        <v>36</v>
      </c>
      <c r="J1527" s="34">
        <v>37</v>
      </c>
      <c r="K1527" s="34">
        <v>25</v>
      </c>
      <c r="L1527" s="3">
        <f t="shared" si="171"/>
        <v>0.67567567567567566</v>
      </c>
      <c r="M1527" s="34">
        <v>0</v>
      </c>
      <c r="N1527" s="34">
        <v>0</v>
      </c>
      <c r="O1527" s="51">
        <f t="shared" si="170"/>
        <v>0</v>
      </c>
      <c r="P1527" s="4">
        <f t="shared" si="165"/>
        <v>36</v>
      </c>
      <c r="Q1527" s="5">
        <f t="shared" si="166"/>
        <v>37</v>
      </c>
      <c r="R1527" s="5" t="str">
        <f t="shared" si="167"/>
        <v/>
      </c>
      <c r="S1527" s="6" t="str">
        <f t="shared" si="168"/>
        <v/>
      </c>
    </row>
    <row r="1528" spans="1:19" ht="15" customHeight="1" x14ac:dyDescent="0.2">
      <c r="A1528" s="227" t="s">
        <v>460</v>
      </c>
      <c r="B1528" s="37" t="s">
        <v>35</v>
      </c>
      <c r="C1528" s="47" t="s">
        <v>36</v>
      </c>
      <c r="D1528" s="34"/>
      <c r="E1528" s="34"/>
      <c r="F1528" s="34"/>
      <c r="G1528" s="34"/>
      <c r="H1528" s="42" t="str">
        <f t="shared" si="169"/>
        <v/>
      </c>
      <c r="I1528" s="33">
        <v>23</v>
      </c>
      <c r="J1528" s="34">
        <v>21</v>
      </c>
      <c r="K1528" s="34">
        <v>15</v>
      </c>
      <c r="L1528" s="3">
        <f t="shared" si="171"/>
        <v>0.7142857142857143</v>
      </c>
      <c r="M1528" s="34">
        <v>0</v>
      </c>
      <c r="N1528" s="34">
        <v>2</v>
      </c>
      <c r="O1528" s="51">
        <f t="shared" si="170"/>
        <v>8.6956521739130432E-2</v>
      </c>
      <c r="P1528" s="4">
        <f t="shared" si="165"/>
        <v>23</v>
      </c>
      <c r="Q1528" s="5">
        <f t="shared" si="166"/>
        <v>21</v>
      </c>
      <c r="R1528" s="5">
        <f t="shared" si="167"/>
        <v>2</v>
      </c>
      <c r="S1528" s="6">
        <f t="shared" si="168"/>
        <v>8.6956521739130432E-2</v>
      </c>
    </row>
    <row r="1529" spans="1:19" ht="15" customHeight="1" x14ac:dyDescent="0.2">
      <c r="A1529" s="227" t="s">
        <v>460</v>
      </c>
      <c r="B1529" s="37" t="s">
        <v>42</v>
      </c>
      <c r="C1529" s="47" t="s">
        <v>43</v>
      </c>
      <c r="D1529" s="34"/>
      <c r="E1529" s="34"/>
      <c r="F1529" s="34"/>
      <c r="G1529" s="34"/>
      <c r="H1529" s="42" t="str">
        <f t="shared" si="169"/>
        <v/>
      </c>
      <c r="I1529" s="33">
        <v>1598</v>
      </c>
      <c r="J1529" s="34">
        <v>1508</v>
      </c>
      <c r="K1529" s="34">
        <v>139</v>
      </c>
      <c r="L1529" s="3">
        <f t="shared" si="171"/>
        <v>9.217506631299735E-2</v>
      </c>
      <c r="M1529" s="34">
        <v>0</v>
      </c>
      <c r="N1529" s="34">
        <v>90</v>
      </c>
      <c r="O1529" s="51">
        <f t="shared" si="170"/>
        <v>5.6320400500625784E-2</v>
      </c>
      <c r="P1529" s="4">
        <f t="shared" si="165"/>
        <v>1598</v>
      </c>
      <c r="Q1529" s="5">
        <f t="shared" si="166"/>
        <v>1508</v>
      </c>
      <c r="R1529" s="5">
        <f t="shared" si="167"/>
        <v>90</v>
      </c>
      <c r="S1529" s="6">
        <f t="shared" si="168"/>
        <v>5.6320400500625784E-2</v>
      </c>
    </row>
    <row r="1530" spans="1:19" ht="15" customHeight="1" x14ac:dyDescent="0.2">
      <c r="A1530" s="227" t="s">
        <v>460</v>
      </c>
      <c r="B1530" s="37" t="s">
        <v>42</v>
      </c>
      <c r="C1530" s="47" t="s">
        <v>46</v>
      </c>
      <c r="D1530" s="34"/>
      <c r="E1530" s="34"/>
      <c r="F1530" s="34"/>
      <c r="G1530" s="34"/>
      <c r="H1530" s="42" t="str">
        <f t="shared" si="169"/>
        <v/>
      </c>
      <c r="I1530" s="33">
        <v>382</v>
      </c>
      <c r="J1530" s="34">
        <v>367</v>
      </c>
      <c r="K1530" s="34">
        <v>34</v>
      </c>
      <c r="L1530" s="3">
        <f t="shared" si="171"/>
        <v>9.264305177111716E-2</v>
      </c>
      <c r="M1530" s="34">
        <v>0</v>
      </c>
      <c r="N1530" s="34">
        <v>15</v>
      </c>
      <c r="O1530" s="51">
        <f t="shared" si="170"/>
        <v>3.9267015706806283E-2</v>
      </c>
      <c r="P1530" s="4">
        <f t="shared" si="165"/>
        <v>382</v>
      </c>
      <c r="Q1530" s="5">
        <f t="shared" si="166"/>
        <v>367</v>
      </c>
      <c r="R1530" s="5">
        <f t="shared" si="167"/>
        <v>15</v>
      </c>
      <c r="S1530" s="6">
        <f t="shared" si="168"/>
        <v>3.9267015706806283E-2</v>
      </c>
    </row>
    <row r="1531" spans="1:19" ht="15" customHeight="1" x14ac:dyDescent="0.2">
      <c r="A1531" s="227" t="s">
        <v>460</v>
      </c>
      <c r="B1531" s="37" t="s">
        <v>53</v>
      </c>
      <c r="C1531" s="47" t="s">
        <v>54</v>
      </c>
      <c r="D1531" s="34"/>
      <c r="E1531" s="34"/>
      <c r="F1531" s="34"/>
      <c r="G1531" s="34"/>
      <c r="H1531" s="42" t="str">
        <f t="shared" si="169"/>
        <v/>
      </c>
      <c r="I1531" s="33">
        <v>5</v>
      </c>
      <c r="J1531" s="34">
        <v>5</v>
      </c>
      <c r="K1531" s="34">
        <v>5</v>
      </c>
      <c r="L1531" s="3">
        <f t="shared" si="171"/>
        <v>1</v>
      </c>
      <c r="M1531" s="34">
        <v>0</v>
      </c>
      <c r="N1531" s="34">
        <v>0</v>
      </c>
      <c r="O1531" s="51">
        <f t="shared" si="170"/>
        <v>0</v>
      </c>
      <c r="P1531" s="4">
        <f t="shared" si="165"/>
        <v>5</v>
      </c>
      <c r="Q1531" s="5">
        <f t="shared" si="166"/>
        <v>5</v>
      </c>
      <c r="R1531" s="5" t="str">
        <f t="shared" si="167"/>
        <v/>
      </c>
      <c r="S1531" s="6" t="str">
        <f t="shared" si="168"/>
        <v/>
      </c>
    </row>
    <row r="1532" spans="1:19" ht="15" customHeight="1" x14ac:dyDescent="0.2">
      <c r="A1532" s="227" t="s">
        <v>460</v>
      </c>
      <c r="B1532" s="37" t="s">
        <v>55</v>
      </c>
      <c r="C1532" s="47" t="s">
        <v>56</v>
      </c>
      <c r="D1532" s="34"/>
      <c r="E1532" s="34"/>
      <c r="F1532" s="34"/>
      <c r="G1532" s="34"/>
      <c r="H1532" s="42" t="str">
        <f t="shared" si="169"/>
        <v/>
      </c>
      <c r="I1532" s="33">
        <v>113</v>
      </c>
      <c r="J1532" s="34">
        <v>112</v>
      </c>
      <c r="K1532" s="34">
        <v>0</v>
      </c>
      <c r="L1532" s="3">
        <f t="shared" si="171"/>
        <v>0</v>
      </c>
      <c r="M1532" s="34">
        <v>0</v>
      </c>
      <c r="N1532" s="34">
        <v>1</v>
      </c>
      <c r="O1532" s="51">
        <f t="shared" si="170"/>
        <v>8.8495575221238937E-3</v>
      </c>
      <c r="P1532" s="4">
        <f t="shared" si="165"/>
        <v>113</v>
      </c>
      <c r="Q1532" s="5">
        <f t="shared" si="166"/>
        <v>112</v>
      </c>
      <c r="R1532" s="5">
        <f t="shared" si="167"/>
        <v>1</v>
      </c>
      <c r="S1532" s="6">
        <f t="shared" si="168"/>
        <v>8.8495575221238937E-3</v>
      </c>
    </row>
    <row r="1533" spans="1:19" ht="15" customHeight="1" x14ac:dyDescent="0.2">
      <c r="A1533" s="227" t="s">
        <v>460</v>
      </c>
      <c r="B1533" s="37" t="s">
        <v>57</v>
      </c>
      <c r="C1533" s="47" t="s">
        <v>58</v>
      </c>
      <c r="D1533" s="34"/>
      <c r="E1533" s="34"/>
      <c r="F1533" s="34"/>
      <c r="G1533" s="34"/>
      <c r="H1533" s="42" t="str">
        <f t="shared" si="169"/>
        <v/>
      </c>
      <c r="I1533" s="33">
        <v>973</v>
      </c>
      <c r="J1533" s="34">
        <v>948</v>
      </c>
      <c r="K1533" s="34">
        <v>902</v>
      </c>
      <c r="L1533" s="3">
        <f t="shared" si="171"/>
        <v>0.95147679324894519</v>
      </c>
      <c r="M1533" s="34">
        <v>4</v>
      </c>
      <c r="N1533" s="34">
        <v>21</v>
      </c>
      <c r="O1533" s="51">
        <f t="shared" si="170"/>
        <v>2.1582733812949641E-2</v>
      </c>
      <c r="P1533" s="4">
        <f t="shared" si="165"/>
        <v>973</v>
      </c>
      <c r="Q1533" s="5">
        <f t="shared" si="166"/>
        <v>952</v>
      </c>
      <c r="R1533" s="5">
        <f t="shared" si="167"/>
        <v>21</v>
      </c>
      <c r="S1533" s="6">
        <f t="shared" si="168"/>
        <v>2.1582733812949641E-2</v>
      </c>
    </row>
    <row r="1534" spans="1:19" ht="15" customHeight="1" x14ac:dyDescent="0.2">
      <c r="A1534" s="227" t="s">
        <v>460</v>
      </c>
      <c r="B1534" s="37" t="s">
        <v>59</v>
      </c>
      <c r="C1534" s="47" t="s">
        <v>60</v>
      </c>
      <c r="D1534" s="34"/>
      <c r="E1534" s="34"/>
      <c r="F1534" s="34"/>
      <c r="G1534" s="34"/>
      <c r="H1534" s="42" t="str">
        <f t="shared" si="169"/>
        <v/>
      </c>
      <c r="I1534" s="33">
        <v>1</v>
      </c>
      <c r="J1534" s="34">
        <v>1</v>
      </c>
      <c r="K1534" s="34">
        <v>0</v>
      </c>
      <c r="L1534" s="3">
        <f t="shared" si="171"/>
        <v>0</v>
      </c>
      <c r="M1534" s="34">
        <v>0</v>
      </c>
      <c r="N1534" s="34">
        <v>0</v>
      </c>
      <c r="O1534" s="51">
        <f t="shared" si="170"/>
        <v>0</v>
      </c>
      <c r="P1534" s="4">
        <f t="shared" si="165"/>
        <v>1</v>
      </c>
      <c r="Q1534" s="5">
        <f t="shared" si="166"/>
        <v>1</v>
      </c>
      <c r="R1534" s="5" t="str">
        <f t="shared" si="167"/>
        <v/>
      </c>
      <c r="S1534" s="6" t="str">
        <f t="shared" si="168"/>
        <v/>
      </c>
    </row>
    <row r="1535" spans="1:19" ht="15" customHeight="1" x14ac:dyDescent="0.2">
      <c r="A1535" s="227" t="s">
        <v>460</v>
      </c>
      <c r="B1535" s="37" t="s">
        <v>65</v>
      </c>
      <c r="C1535" s="47" t="s">
        <v>66</v>
      </c>
      <c r="D1535" s="34"/>
      <c r="E1535" s="34"/>
      <c r="F1535" s="34"/>
      <c r="G1535" s="34"/>
      <c r="H1535" s="42" t="str">
        <f t="shared" si="169"/>
        <v/>
      </c>
      <c r="I1535" s="33">
        <v>399</v>
      </c>
      <c r="J1535" s="34">
        <v>370</v>
      </c>
      <c r="K1535" s="34">
        <v>175</v>
      </c>
      <c r="L1535" s="3">
        <f t="shared" si="171"/>
        <v>0.47297297297297297</v>
      </c>
      <c r="M1535" s="34">
        <v>0</v>
      </c>
      <c r="N1535" s="34">
        <v>29</v>
      </c>
      <c r="O1535" s="51">
        <f t="shared" si="170"/>
        <v>7.2681704260651625E-2</v>
      </c>
      <c r="P1535" s="4">
        <f t="shared" si="165"/>
        <v>399</v>
      </c>
      <c r="Q1535" s="5">
        <f t="shared" si="166"/>
        <v>370</v>
      </c>
      <c r="R1535" s="5">
        <f t="shared" si="167"/>
        <v>29</v>
      </c>
      <c r="S1535" s="6">
        <f t="shared" si="168"/>
        <v>7.2681704260651625E-2</v>
      </c>
    </row>
    <row r="1536" spans="1:19" ht="26.25" customHeight="1" x14ac:dyDescent="0.2">
      <c r="A1536" s="227" t="s">
        <v>460</v>
      </c>
      <c r="B1536" s="37" t="s">
        <v>74</v>
      </c>
      <c r="C1536" s="47" t="s">
        <v>249</v>
      </c>
      <c r="D1536" s="34"/>
      <c r="E1536" s="34"/>
      <c r="F1536" s="34"/>
      <c r="G1536" s="34"/>
      <c r="H1536" s="42" t="str">
        <f t="shared" si="169"/>
        <v/>
      </c>
      <c r="I1536" s="33">
        <v>2</v>
      </c>
      <c r="J1536" s="34">
        <v>2</v>
      </c>
      <c r="K1536" s="34">
        <v>2</v>
      </c>
      <c r="L1536" s="3">
        <f t="shared" si="171"/>
        <v>1</v>
      </c>
      <c r="M1536" s="34">
        <v>0</v>
      </c>
      <c r="N1536" s="34">
        <v>0</v>
      </c>
      <c r="O1536" s="51">
        <f t="shared" si="170"/>
        <v>0</v>
      </c>
      <c r="P1536" s="4">
        <f t="shared" si="165"/>
        <v>2</v>
      </c>
      <c r="Q1536" s="5">
        <f t="shared" si="166"/>
        <v>2</v>
      </c>
      <c r="R1536" s="5" t="str">
        <f t="shared" si="167"/>
        <v/>
      </c>
      <c r="S1536" s="6" t="str">
        <f t="shared" si="168"/>
        <v/>
      </c>
    </row>
    <row r="1537" spans="1:19" ht="15" customHeight="1" x14ac:dyDescent="0.2">
      <c r="A1537" s="227" t="s">
        <v>460</v>
      </c>
      <c r="B1537" s="37" t="s">
        <v>93</v>
      </c>
      <c r="C1537" s="47" t="s">
        <v>94</v>
      </c>
      <c r="D1537" s="34">
        <v>2</v>
      </c>
      <c r="E1537" s="34">
        <v>0</v>
      </c>
      <c r="F1537" s="34">
        <v>0</v>
      </c>
      <c r="G1537" s="34">
        <v>2</v>
      </c>
      <c r="H1537" s="42">
        <f t="shared" si="169"/>
        <v>1</v>
      </c>
      <c r="I1537" s="33">
        <v>804</v>
      </c>
      <c r="J1537" s="34">
        <v>527</v>
      </c>
      <c r="K1537" s="34">
        <v>175</v>
      </c>
      <c r="L1537" s="3">
        <f t="shared" si="171"/>
        <v>0.33206831119544594</v>
      </c>
      <c r="M1537" s="34">
        <v>235</v>
      </c>
      <c r="N1537" s="34">
        <v>42</v>
      </c>
      <c r="O1537" s="51">
        <f t="shared" si="170"/>
        <v>5.2238805970149252E-2</v>
      </c>
      <c r="P1537" s="4">
        <f t="shared" si="165"/>
        <v>806</v>
      </c>
      <c r="Q1537" s="5">
        <f t="shared" si="166"/>
        <v>762</v>
      </c>
      <c r="R1537" s="5">
        <f t="shared" si="167"/>
        <v>44</v>
      </c>
      <c r="S1537" s="6">
        <f t="shared" si="168"/>
        <v>5.4590570719602979E-2</v>
      </c>
    </row>
    <row r="1538" spans="1:19" ht="15" customHeight="1" x14ac:dyDescent="0.2">
      <c r="A1538" s="227" t="s">
        <v>460</v>
      </c>
      <c r="B1538" s="37" t="s">
        <v>99</v>
      </c>
      <c r="C1538" s="47" t="s">
        <v>100</v>
      </c>
      <c r="D1538" s="34"/>
      <c r="E1538" s="34"/>
      <c r="F1538" s="34"/>
      <c r="G1538" s="34"/>
      <c r="H1538" s="42" t="str">
        <f t="shared" si="169"/>
        <v/>
      </c>
      <c r="I1538" s="33">
        <v>286</v>
      </c>
      <c r="J1538" s="34">
        <v>284</v>
      </c>
      <c r="K1538" s="34">
        <v>107</v>
      </c>
      <c r="L1538" s="3">
        <f t="shared" si="171"/>
        <v>0.37676056338028169</v>
      </c>
      <c r="M1538" s="34">
        <v>1</v>
      </c>
      <c r="N1538" s="34">
        <v>1</v>
      </c>
      <c r="O1538" s="51">
        <f t="shared" si="170"/>
        <v>3.4965034965034965E-3</v>
      </c>
      <c r="P1538" s="4">
        <f t="shared" ref="P1538:P1601" si="172">IF(SUM(D1538,I1538)&gt;0,SUM(D1538,I1538),"")</f>
        <v>286</v>
      </c>
      <c r="Q1538" s="5">
        <f t="shared" ref="Q1538:Q1601" si="173">IF(SUM(E1538,J1538, M1538)&gt;0,SUM(E1538,J1538, M1538),"")</f>
        <v>285</v>
      </c>
      <c r="R1538" s="5">
        <f t="shared" ref="R1538:R1601" si="174">IF(SUM(G1538,N1538)&gt;0,SUM(G1538,N1538),"")</f>
        <v>1</v>
      </c>
      <c r="S1538" s="6">
        <f t="shared" ref="S1538:S1601" si="175">IFERROR(IF(P1538&lt;&gt;0,R1538/P1538,""),"")</f>
        <v>3.4965034965034965E-3</v>
      </c>
    </row>
    <row r="1539" spans="1:19" ht="15" customHeight="1" x14ac:dyDescent="0.2">
      <c r="A1539" s="227" t="s">
        <v>460</v>
      </c>
      <c r="B1539" s="37" t="s">
        <v>517</v>
      </c>
      <c r="C1539" s="47" t="s">
        <v>101</v>
      </c>
      <c r="D1539" s="34"/>
      <c r="E1539" s="34"/>
      <c r="F1539" s="34"/>
      <c r="G1539" s="34"/>
      <c r="H1539" s="42" t="str">
        <f t="shared" si="169"/>
        <v/>
      </c>
      <c r="I1539" s="33">
        <v>1386</v>
      </c>
      <c r="J1539" s="34">
        <v>800</v>
      </c>
      <c r="K1539" s="34">
        <v>57</v>
      </c>
      <c r="L1539" s="3">
        <f t="shared" si="171"/>
        <v>7.1249999999999994E-2</v>
      </c>
      <c r="M1539" s="34">
        <v>6</v>
      </c>
      <c r="N1539" s="34">
        <v>580</v>
      </c>
      <c r="O1539" s="51">
        <f t="shared" si="170"/>
        <v>0.41847041847041849</v>
      </c>
      <c r="P1539" s="4">
        <f t="shared" si="172"/>
        <v>1386</v>
      </c>
      <c r="Q1539" s="5">
        <f t="shared" si="173"/>
        <v>806</v>
      </c>
      <c r="R1539" s="5">
        <f t="shared" si="174"/>
        <v>580</v>
      </c>
      <c r="S1539" s="6">
        <f t="shared" si="175"/>
        <v>0.41847041847041849</v>
      </c>
    </row>
    <row r="1540" spans="1:19" ht="15" customHeight="1" x14ac:dyDescent="0.2">
      <c r="A1540" s="227" t="s">
        <v>460</v>
      </c>
      <c r="B1540" s="37" t="s">
        <v>104</v>
      </c>
      <c r="C1540" s="47" t="s">
        <v>105</v>
      </c>
      <c r="D1540" s="34"/>
      <c r="E1540" s="34"/>
      <c r="F1540" s="34"/>
      <c r="G1540" s="34"/>
      <c r="H1540" s="42" t="str">
        <f t="shared" si="169"/>
        <v/>
      </c>
      <c r="I1540" s="33">
        <v>40</v>
      </c>
      <c r="J1540" s="34">
        <v>39</v>
      </c>
      <c r="K1540" s="34">
        <v>8</v>
      </c>
      <c r="L1540" s="3">
        <f t="shared" si="171"/>
        <v>0.20512820512820512</v>
      </c>
      <c r="M1540" s="34">
        <v>1</v>
      </c>
      <c r="N1540" s="34">
        <v>0</v>
      </c>
      <c r="O1540" s="51">
        <f t="shared" si="170"/>
        <v>0</v>
      </c>
      <c r="P1540" s="4">
        <f t="shared" si="172"/>
        <v>40</v>
      </c>
      <c r="Q1540" s="5">
        <f t="shared" si="173"/>
        <v>40</v>
      </c>
      <c r="R1540" s="5" t="str">
        <f t="shared" si="174"/>
        <v/>
      </c>
      <c r="S1540" s="6" t="str">
        <f t="shared" si="175"/>
        <v/>
      </c>
    </row>
    <row r="1541" spans="1:19" ht="15" customHeight="1" x14ac:dyDescent="0.2">
      <c r="A1541" s="227" t="s">
        <v>460</v>
      </c>
      <c r="B1541" s="37" t="s">
        <v>106</v>
      </c>
      <c r="C1541" s="47" t="s">
        <v>107</v>
      </c>
      <c r="D1541" s="34"/>
      <c r="E1541" s="34"/>
      <c r="F1541" s="34"/>
      <c r="G1541" s="34"/>
      <c r="H1541" s="42" t="str">
        <f t="shared" si="169"/>
        <v/>
      </c>
      <c r="I1541" s="33">
        <v>115</v>
      </c>
      <c r="J1541" s="34">
        <v>111</v>
      </c>
      <c r="K1541" s="34">
        <v>101</v>
      </c>
      <c r="L1541" s="3">
        <f t="shared" si="171"/>
        <v>0.90990990990990994</v>
      </c>
      <c r="M1541" s="34">
        <v>3</v>
      </c>
      <c r="N1541" s="34">
        <v>1</v>
      </c>
      <c r="O1541" s="51">
        <f t="shared" si="170"/>
        <v>8.6956521739130436E-3</v>
      </c>
      <c r="P1541" s="4">
        <f t="shared" si="172"/>
        <v>115</v>
      </c>
      <c r="Q1541" s="5">
        <f t="shared" si="173"/>
        <v>114</v>
      </c>
      <c r="R1541" s="5">
        <f t="shared" si="174"/>
        <v>1</v>
      </c>
      <c r="S1541" s="6">
        <f t="shared" si="175"/>
        <v>8.6956521739130436E-3</v>
      </c>
    </row>
    <row r="1542" spans="1:19" ht="15" customHeight="1" x14ac:dyDescent="0.2">
      <c r="A1542" s="227" t="s">
        <v>460</v>
      </c>
      <c r="B1542" s="37" t="s">
        <v>111</v>
      </c>
      <c r="C1542" s="47" t="s">
        <v>112</v>
      </c>
      <c r="D1542" s="34"/>
      <c r="E1542" s="34"/>
      <c r="F1542" s="34"/>
      <c r="G1542" s="34"/>
      <c r="H1542" s="42" t="str">
        <f t="shared" ref="H1542:H1605" si="176">IF(D1542&lt;&gt;0,G1542/D1542,"")</f>
        <v/>
      </c>
      <c r="I1542" s="33">
        <v>13</v>
      </c>
      <c r="J1542" s="34">
        <v>13</v>
      </c>
      <c r="K1542" s="34">
        <v>3</v>
      </c>
      <c r="L1542" s="3">
        <f t="shared" si="171"/>
        <v>0.23076923076923078</v>
      </c>
      <c r="M1542" s="34">
        <v>0</v>
      </c>
      <c r="N1542" s="34">
        <v>0</v>
      </c>
      <c r="O1542" s="51">
        <f t="shared" si="170"/>
        <v>0</v>
      </c>
      <c r="P1542" s="4">
        <f t="shared" si="172"/>
        <v>13</v>
      </c>
      <c r="Q1542" s="5">
        <f t="shared" si="173"/>
        <v>13</v>
      </c>
      <c r="R1542" s="5" t="str">
        <f t="shared" si="174"/>
        <v/>
      </c>
      <c r="S1542" s="6" t="str">
        <f t="shared" si="175"/>
        <v/>
      </c>
    </row>
    <row r="1543" spans="1:19" ht="15" customHeight="1" x14ac:dyDescent="0.2">
      <c r="A1543" s="227" t="s">
        <v>460</v>
      </c>
      <c r="B1543" s="37" t="s">
        <v>115</v>
      </c>
      <c r="C1543" s="47" t="s">
        <v>117</v>
      </c>
      <c r="D1543" s="34"/>
      <c r="E1543" s="34"/>
      <c r="F1543" s="34"/>
      <c r="G1543" s="34"/>
      <c r="H1543" s="42" t="str">
        <f t="shared" si="176"/>
        <v/>
      </c>
      <c r="I1543" s="33">
        <v>551</v>
      </c>
      <c r="J1543" s="34">
        <v>543</v>
      </c>
      <c r="K1543" s="34">
        <v>195</v>
      </c>
      <c r="L1543" s="3">
        <f t="shared" si="171"/>
        <v>0.35911602209944754</v>
      </c>
      <c r="M1543" s="34">
        <v>0</v>
      </c>
      <c r="N1543" s="34">
        <v>8</v>
      </c>
      <c r="O1543" s="51">
        <f t="shared" si="170"/>
        <v>1.4519056261343012E-2</v>
      </c>
      <c r="P1543" s="4">
        <f t="shared" si="172"/>
        <v>551</v>
      </c>
      <c r="Q1543" s="5">
        <f t="shared" si="173"/>
        <v>543</v>
      </c>
      <c r="R1543" s="5">
        <f t="shared" si="174"/>
        <v>8</v>
      </c>
      <c r="S1543" s="6">
        <f t="shared" si="175"/>
        <v>1.4519056261343012E-2</v>
      </c>
    </row>
    <row r="1544" spans="1:19" ht="15" customHeight="1" x14ac:dyDescent="0.2">
      <c r="A1544" s="227" t="s">
        <v>460</v>
      </c>
      <c r="B1544" s="37" t="s">
        <v>118</v>
      </c>
      <c r="C1544" s="47" t="s">
        <v>119</v>
      </c>
      <c r="D1544" s="34"/>
      <c r="E1544" s="34"/>
      <c r="F1544" s="34"/>
      <c r="G1544" s="34"/>
      <c r="H1544" s="42" t="str">
        <f t="shared" si="176"/>
        <v/>
      </c>
      <c r="I1544" s="33">
        <v>132</v>
      </c>
      <c r="J1544" s="34">
        <v>109</v>
      </c>
      <c r="K1544" s="34">
        <v>20</v>
      </c>
      <c r="L1544" s="3">
        <f t="shared" si="171"/>
        <v>0.1834862385321101</v>
      </c>
      <c r="M1544" s="34">
        <v>2</v>
      </c>
      <c r="N1544" s="34">
        <v>21</v>
      </c>
      <c r="O1544" s="51">
        <f t="shared" si="170"/>
        <v>0.15909090909090909</v>
      </c>
      <c r="P1544" s="4">
        <f t="shared" si="172"/>
        <v>132</v>
      </c>
      <c r="Q1544" s="5">
        <f t="shared" si="173"/>
        <v>111</v>
      </c>
      <c r="R1544" s="5">
        <f t="shared" si="174"/>
        <v>21</v>
      </c>
      <c r="S1544" s="6">
        <f t="shared" si="175"/>
        <v>0.15909090909090909</v>
      </c>
    </row>
    <row r="1545" spans="1:19" ht="15" customHeight="1" x14ac:dyDescent="0.2">
      <c r="A1545" s="227" t="s">
        <v>460</v>
      </c>
      <c r="B1545" s="37" t="s">
        <v>121</v>
      </c>
      <c r="C1545" s="47" t="s">
        <v>122</v>
      </c>
      <c r="D1545" s="34"/>
      <c r="E1545" s="34"/>
      <c r="F1545" s="34"/>
      <c r="G1545" s="34"/>
      <c r="H1545" s="42" t="str">
        <f t="shared" si="176"/>
        <v/>
      </c>
      <c r="I1545" s="33">
        <v>183</v>
      </c>
      <c r="J1545" s="34">
        <v>8</v>
      </c>
      <c r="K1545" s="34">
        <v>8</v>
      </c>
      <c r="L1545" s="3">
        <f t="shared" si="171"/>
        <v>1</v>
      </c>
      <c r="M1545" s="34">
        <v>138</v>
      </c>
      <c r="N1545" s="34">
        <v>37</v>
      </c>
      <c r="O1545" s="51">
        <f t="shared" si="170"/>
        <v>0.20218579234972678</v>
      </c>
      <c r="P1545" s="4">
        <f t="shared" si="172"/>
        <v>183</v>
      </c>
      <c r="Q1545" s="5">
        <f t="shared" si="173"/>
        <v>146</v>
      </c>
      <c r="R1545" s="5">
        <f t="shared" si="174"/>
        <v>37</v>
      </c>
      <c r="S1545" s="6">
        <f t="shared" si="175"/>
        <v>0.20218579234972678</v>
      </c>
    </row>
    <row r="1546" spans="1:19" ht="15" customHeight="1" x14ac:dyDescent="0.2">
      <c r="A1546" s="227" t="s">
        <v>460</v>
      </c>
      <c r="B1546" s="37" t="s">
        <v>123</v>
      </c>
      <c r="C1546" s="47" t="s">
        <v>123</v>
      </c>
      <c r="D1546" s="34"/>
      <c r="E1546" s="34"/>
      <c r="F1546" s="34"/>
      <c r="G1546" s="34"/>
      <c r="H1546" s="42" t="str">
        <f t="shared" si="176"/>
        <v/>
      </c>
      <c r="I1546" s="33">
        <v>818</v>
      </c>
      <c r="J1546" s="34">
        <v>805</v>
      </c>
      <c r="K1546" s="34">
        <v>802</v>
      </c>
      <c r="L1546" s="3">
        <f t="shared" si="171"/>
        <v>0.99627329192546588</v>
      </c>
      <c r="M1546" s="34">
        <v>0</v>
      </c>
      <c r="N1546" s="34">
        <v>13</v>
      </c>
      <c r="O1546" s="51">
        <f t="shared" si="170"/>
        <v>1.5892420537897311E-2</v>
      </c>
      <c r="P1546" s="4">
        <f t="shared" si="172"/>
        <v>818</v>
      </c>
      <c r="Q1546" s="5">
        <f t="shared" si="173"/>
        <v>805</v>
      </c>
      <c r="R1546" s="5">
        <f t="shared" si="174"/>
        <v>13</v>
      </c>
      <c r="S1546" s="6">
        <f t="shared" si="175"/>
        <v>1.5892420537897311E-2</v>
      </c>
    </row>
    <row r="1547" spans="1:19" ht="15" customHeight="1" x14ac:dyDescent="0.2">
      <c r="A1547" s="227" t="s">
        <v>460</v>
      </c>
      <c r="B1547" s="37" t="s">
        <v>124</v>
      </c>
      <c r="C1547" s="47" t="s">
        <v>125</v>
      </c>
      <c r="D1547" s="34"/>
      <c r="E1547" s="34"/>
      <c r="F1547" s="34"/>
      <c r="G1547" s="34"/>
      <c r="H1547" s="42" t="str">
        <f t="shared" si="176"/>
        <v/>
      </c>
      <c r="I1547" s="33">
        <v>300</v>
      </c>
      <c r="J1547" s="34">
        <v>274</v>
      </c>
      <c r="K1547" s="34">
        <v>227</v>
      </c>
      <c r="L1547" s="3">
        <f t="shared" si="171"/>
        <v>0.82846715328467158</v>
      </c>
      <c r="M1547" s="34">
        <v>24</v>
      </c>
      <c r="N1547" s="34">
        <v>2</v>
      </c>
      <c r="O1547" s="51">
        <f t="shared" si="170"/>
        <v>6.6666666666666671E-3</v>
      </c>
      <c r="P1547" s="4">
        <f t="shared" si="172"/>
        <v>300</v>
      </c>
      <c r="Q1547" s="5">
        <f t="shared" si="173"/>
        <v>298</v>
      </c>
      <c r="R1547" s="5">
        <f t="shared" si="174"/>
        <v>2</v>
      </c>
      <c r="S1547" s="6">
        <f t="shared" si="175"/>
        <v>6.6666666666666671E-3</v>
      </c>
    </row>
    <row r="1548" spans="1:19" ht="15" customHeight="1" x14ac:dyDescent="0.2">
      <c r="A1548" s="227" t="s">
        <v>460</v>
      </c>
      <c r="B1548" s="37" t="s">
        <v>132</v>
      </c>
      <c r="C1548" s="47" t="s">
        <v>133</v>
      </c>
      <c r="D1548" s="34"/>
      <c r="E1548" s="34"/>
      <c r="F1548" s="34"/>
      <c r="G1548" s="34"/>
      <c r="H1548" s="42" t="str">
        <f t="shared" si="176"/>
        <v/>
      </c>
      <c r="I1548" s="33">
        <v>4</v>
      </c>
      <c r="J1548" s="34">
        <v>4</v>
      </c>
      <c r="K1548" s="34">
        <v>1</v>
      </c>
      <c r="L1548" s="3">
        <f t="shared" si="171"/>
        <v>0.25</v>
      </c>
      <c r="M1548" s="34">
        <v>0</v>
      </c>
      <c r="N1548" s="34">
        <v>0</v>
      </c>
      <c r="O1548" s="51">
        <f t="shared" si="170"/>
        <v>0</v>
      </c>
      <c r="P1548" s="4">
        <f t="shared" si="172"/>
        <v>4</v>
      </c>
      <c r="Q1548" s="5">
        <f t="shared" si="173"/>
        <v>4</v>
      </c>
      <c r="R1548" s="5" t="str">
        <f t="shared" si="174"/>
        <v/>
      </c>
      <c r="S1548" s="6" t="str">
        <f t="shared" si="175"/>
        <v/>
      </c>
    </row>
    <row r="1549" spans="1:19" ht="15" customHeight="1" x14ac:dyDescent="0.2">
      <c r="A1549" s="227" t="s">
        <v>460</v>
      </c>
      <c r="B1549" s="37" t="s">
        <v>575</v>
      </c>
      <c r="C1549" s="47" t="s">
        <v>73</v>
      </c>
      <c r="D1549" s="34"/>
      <c r="E1549" s="34"/>
      <c r="F1549" s="34"/>
      <c r="G1549" s="34"/>
      <c r="H1549" s="42" t="str">
        <f t="shared" si="176"/>
        <v/>
      </c>
      <c r="I1549" s="33">
        <v>4</v>
      </c>
      <c r="J1549" s="34">
        <v>4</v>
      </c>
      <c r="K1549" s="34">
        <v>4</v>
      </c>
      <c r="L1549" s="3">
        <f t="shared" si="171"/>
        <v>1</v>
      </c>
      <c r="M1549" s="34">
        <v>0</v>
      </c>
      <c r="N1549" s="34">
        <v>0</v>
      </c>
      <c r="O1549" s="51">
        <f t="shared" si="170"/>
        <v>0</v>
      </c>
      <c r="P1549" s="4">
        <f t="shared" si="172"/>
        <v>4</v>
      </c>
      <c r="Q1549" s="5">
        <f t="shared" si="173"/>
        <v>4</v>
      </c>
      <c r="R1549" s="5" t="str">
        <f t="shared" si="174"/>
        <v/>
      </c>
      <c r="S1549" s="6" t="str">
        <f t="shared" si="175"/>
        <v/>
      </c>
    </row>
    <row r="1550" spans="1:19" ht="15" customHeight="1" x14ac:dyDescent="0.2">
      <c r="A1550" s="227" t="s">
        <v>460</v>
      </c>
      <c r="B1550" s="37" t="s">
        <v>164</v>
      </c>
      <c r="C1550" s="47" t="s">
        <v>251</v>
      </c>
      <c r="D1550" s="34"/>
      <c r="E1550" s="34"/>
      <c r="F1550" s="34"/>
      <c r="G1550" s="34"/>
      <c r="H1550" s="42" t="str">
        <f t="shared" si="176"/>
        <v/>
      </c>
      <c r="I1550" s="33">
        <v>1</v>
      </c>
      <c r="J1550" s="34">
        <v>1</v>
      </c>
      <c r="K1550" s="34">
        <v>1</v>
      </c>
      <c r="L1550" s="3">
        <f t="shared" si="171"/>
        <v>1</v>
      </c>
      <c r="M1550" s="34">
        <v>0</v>
      </c>
      <c r="N1550" s="34">
        <v>0</v>
      </c>
      <c r="O1550" s="51">
        <f t="shared" si="170"/>
        <v>0</v>
      </c>
      <c r="P1550" s="4">
        <f t="shared" si="172"/>
        <v>1</v>
      </c>
      <c r="Q1550" s="5">
        <f t="shared" si="173"/>
        <v>1</v>
      </c>
      <c r="R1550" s="5" t="str">
        <f t="shared" si="174"/>
        <v/>
      </c>
      <c r="S1550" s="6" t="str">
        <f t="shared" si="175"/>
        <v/>
      </c>
    </row>
    <row r="1551" spans="1:19" ht="15" customHeight="1" x14ac:dyDescent="0.2">
      <c r="A1551" s="227" t="s">
        <v>460</v>
      </c>
      <c r="B1551" s="37" t="s">
        <v>168</v>
      </c>
      <c r="C1551" s="47" t="s">
        <v>169</v>
      </c>
      <c r="D1551" s="34"/>
      <c r="E1551" s="34"/>
      <c r="F1551" s="34"/>
      <c r="G1551" s="34"/>
      <c r="H1551" s="42" t="str">
        <f t="shared" si="176"/>
        <v/>
      </c>
      <c r="I1551" s="33">
        <v>64</v>
      </c>
      <c r="J1551" s="34">
        <v>63</v>
      </c>
      <c r="K1551" s="34">
        <v>51</v>
      </c>
      <c r="L1551" s="3">
        <f t="shared" si="171"/>
        <v>0.80952380952380953</v>
      </c>
      <c r="M1551" s="34">
        <v>1</v>
      </c>
      <c r="N1551" s="34">
        <v>0</v>
      </c>
      <c r="O1551" s="51">
        <f t="shared" si="170"/>
        <v>0</v>
      </c>
      <c r="P1551" s="4">
        <f t="shared" si="172"/>
        <v>64</v>
      </c>
      <c r="Q1551" s="5">
        <f t="shared" si="173"/>
        <v>64</v>
      </c>
      <c r="R1551" s="5" t="str">
        <f t="shared" si="174"/>
        <v/>
      </c>
      <c r="S1551" s="6" t="str">
        <f t="shared" si="175"/>
        <v/>
      </c>
    </row>
    <row r="1552" spans="1:19" ht="26.25" customHeight="1" x14ac:dyDescent="0.2">
      <c r="A1552" s="227" t="s">
        <v>460</v>
      </c>
      <c r="B1552" s="37" t="s">
        <v>170</v>
      </c>
      <c r="C1552" s="47" t="s">
        <v>172</v>
      </c>
      <c r="D1552" s="34">
        <v>8</v>
      </c>
      <c r="E1552" s="34"/>
      <c r="F1552" s="34"/>
      <c r="G1552" s="34">
        <v>8</v>
      </c>
      <c r="H1552" s="42">
        <f t="shared" si="176"/>
        <v>1</v>
      </c>
      <c r="I1552" s="33">
        <v>7331</v>
      </c>
      <c r="J1552" s="34">
        <v>7296</v>
      </c>
      <c r="K1552" s="34">
        <v>6664</v>
      </c>
      <c r="L1552" s="3">
        <f t="shared" si="171"/>
        <v>0.91337719298245612</v>
      </c>
      <c r="M1552" s="34">
        <v>5</v>
      </c>
      <c r="N1552" s="34">
        <v>30</v>
      </c>
      <c r="O1552" s="51">
        <f t="shared" si="170"/>
        <v>4.092211158095758E-3</v>
      </c>
      <c r="P1552" s="4">
        <f t="shared" si="172"/>
        <v>7339</v>
      </c>
      <c r="Q1552" s="5">
        <f t="shared" si="173"/>
        <v>7301</v>
      </c>
      <c r="R1552" s="5">
        <f t="shared" si="174"/>
        <v>38</v>
      </c>
      <c r="S1552" s="6">
        <f t="shared" si="175"/>
        <v>5.1778171412999044E-3</v>
      </c>
    </row>
    <row r="1553" spans="1:19" ht="26.25" customHeight="1" x14ac:dyDescent="0.2">
      <c r="A1553" s="227" t="s">
        <v>460</v>
      </c>
      <c r="B1553" s="37" t="s">
        <v>170</v>
      </c>
      <c r="C1553" s="47" t="s">
        <v>171</v>
      </c>
      <c r="D1553" s="34"/>
      <c r="E1553" s="34"/>
      <c r="F1553" s="34"/>
      <c r="G1553" s="34"/>
      <c r="H1553" s="42" t="str">
        <f t="shared" si="176"/>
        <v/>
      </c>
      <c r="I1553" s="33">
        <v>2182</v>
      </c>
      <c r="J1553" s="34">
        <v>2154</v>
      </c>
      <c r="K1553" s="34">
        <v>2034</v>
      </c>
      <c r="L1553" s="3">
        <f t="shared" si="171"/>
        <v>0.94428969359331472</v>
      </c>
      <c r="M1553" s="34">
        <v>1</v>
      </c>
      <c r="N1553" s="34">
        <v>27</v>
      </c>
      <c r="O1553" s="51">
        <f t="shared" si="170"/>
        <v>1.237396883593034E-2</v>
      </c>
      <c r="P1553" s="4">
        <f t="shared" si="172"/>
        <v>2182</v>
      </c>
      <c r="Q1553" s="5">
        <f t="shared" si="173"/>
        <v>2155</v>
      </c>
      <c r="R1553" s="5">
        <f t="shared" si="174"/>
        <v>27</v>
      </c>
      <c r="S1553" s="6">
        <f t="shared" si="175"/>
        <v>1.237396883593034E-2</v>
      </c>
    </row>
    <row r="1554" spans="1:19" ht="15" customHeight="1" x14ac:dyDescent="0.2">
      <c r="A1554" s="227" t="s">
        <v>460</v>
      </c>
      <c r="B1554" s="37" t="s">
        <v>180</v>
      </c>
      <c r="C1554" s="47" t="s">
        <v>537</v>
      </c>
      <c r="D1554" s="34"/>
      <c r="E1554" s="34"/>
      <c r="F1554" s="34"/>
      <c r="G1554" s="34"/>
      <c r="H1554" s="42" t="str">
        <f t="shared" si="176"/>
        <v/>
      </c>
      <c r="I1554" s="33">
        <v>59</v>
      </c>
      <c r="J1554" s="34">
        <v>46</v>
      </c>
      <c r="K1554" s="34">
        <v>35</v>
      </c>
      <c r="L1554" s="3">
        <f t="shared" si="171"/>
        <v>0.76086956521739135</v>
      </c>
      <c r="M1554" s="34">
        <v>0</v>
      </c>
      <c r="N1554" s="34">
        <v>13</v>
      </c>
      <c r="O1554" s="51">
        <f t="shared" si="170"/>
        <v>0.22033898305084745</v>
      </c>
      <c r="P1554" s="4">
        <f t="shared" si="172"/>
        <v>59</v>
      </c>
      <c r="Q1554" s="5">
        <f t="shared" si="173"/>
        <v>46</v>
      </c>
      <c r="R1554" s="5">
        <f t="shared" si="174"/>
        <v>13</v>
      </c>
      <c r="S1554" s="6">
        <f t="shared" si="175"/>
        <v>0.22033898305084745</v>
      </c>
    </row>
    <row r="1555" spans="1:19" ht="15" customHeight="1" x14ac:dyDescent="0.2">
      <c r="A1555" s="227" t="s">
        <v>460</v>
      </c>
      <c r="B1555" s="37" t="s">
        <v>184</v>
      </c>
      <c r="C1555" s="47" t="s">
        <v>186</v>
      </c>
      <c r="D1555" s="34"/>
      <c r="E1555" s="34"/>
      <c r="F1555" s="34"/>
      <c r="G1555" s="34"/>
      <c r="H1555" s="42" t="str">
        <f t="shared" si="176"/>
        <v/>
      </c>
      <c r="I1555" s="33">
        <v>327</v>
      </c>
      <c r="J1555" s="34">
        <v>323</v>
      </c>
      <c r="K1555" s="34">
        <v>68</v>
      </c>
      <c r="L1555" s="3">
        <f t="shared" si="171"/>
        <v>0.21052631578947367</v>
      </c>
      <c r="M1555" s="34">
        <v>0</v>
      </c>
      <c r="N1555" s="34">
        <v>4</v>
      </c>
      <c r="O1555" s="51">
        <f t="shared" si="170"/>
        <v>1.2232415902140673E-2</v>
      </c>
      <c r="P1555" s="4">
        <f t="shared" si="172"/>
        <v>327</v>
      </c>
      <c r="Q1555" s="5">
        <f t="shared" si="173"/>
        <v>323</v>
      </c>
      <c r="R1555" s="5">
        <f t="shared" si="174"/>
        <v>4</v>
      </c>
      <c r="S1555" s="6">
        <f t="shared" si="175"/>
        <v>1.2232415902140673E-2</v>
      </c>
    </row>
    <row r="1556" spans="1:19" ht="15" customHeight="1" x14ac:dyDescent="0.2">
      <c r="A1556" s="227" t="s">
        <v>460</v>
      </c>
      <c r="B1556" s="37" t="s">
        <v>529</v>
      </c>
      <c r="C1556" s="47" t="s">
        <v>120</v>
      </c>
      <c r="D1556" s="34"/>
      <c r="E1556" s="34"/>
      <c r="F1556" s="34"/>
      <c r="G1556" s="34"/>
      <c r="H1556" s="42" t="str">
        <f t="shared" si="176"/>
        <v/>
      </c>
      <c r="I1556" s="33">
        <v>21</v>
      </c>
      <c r="J1556" s="34">
        <v>20</v>
      </c>
      <c r="K1556" s="34">
        <v>4</v>
      </c>
      <c r="L1556" s="3">
        <f t="shared" si="171"/>
        <v>0.2</v>
      </c>
      <c r="M1556" s="34">
        <v>0</v>
      </c>
      <c r="N1556" s="34">
        <v>1</v>
      </c>
      <c r="O1556" s="51">
        <f t="shared" si="170"/>
        <v>4.7619047619047616E-2</v>
      </c>
      <c r="P1556" s="4">
        <f t="shared" si="172"/>
        <v>21</v>
      </c>
      <c r="Q1556" s="5">
        <f t="shared" si="173"/>
        <v>20</v>
      </c>
      <c r="R1556" s="5">
        <f t="shared" si="174"/>
        <v>1</v>
      </c>
      <c r="S1556" s="6">
        <f t="shared" si="175"/>
        <v>4.7619047619047616E-2</v>
      </c>
    </row>
    <row r="1557" spans="1:19" ht="15" customHeight="1" x14ac:dyDescent="0.2">
      <c r="A1557" s="227" t="s">
        <v>460</v>
      </c>
      <c r="B1557" s="37" t="s">
        <v>532</v>
      </c>
      <c r="C1557" s="47" t="s">
        <v>198</v>
      </c>
      <c r="D1557" s="34"/>
      <c r="E1557" s="34"/>
      <c r="F1557" s="34"/>
      <c r="G1557" s="34"/>
      <c r="H1557" s="42" t="str">
        <f t="shared" si="176"/>
        <v/>
      </c>
      <c r="I1557" s="33">
        <v>5</v>
      </c>
      <c r="J1557" s="34">
        <v>5</v>
      </c>
      <c r="K1557" s="34">
        <v>2</v>
      </c>
      <c r="L1557" s="3">
        <f t="shared" si="171"/>
        <v>0.4</v>
      </c>
      <c r="M1557" s="34">
        <v>0</v>
      </c>
      <c r="N1557" s="34">
        <v>0</v>
      </c>
      <c r="O1557" s="51">
        <f t="shared" si="170"/>
        <v>0</v>
      </c>
      <c r="P1557" s="4">
        <f t="shared" si="172"/>
        <v>5</v>
      </c>
      <c r="Q1557" s="5">
        <f t="shared" si="173"/>
        <v>5</v>
      </c>
      <c r="R1557" s="5" t="str">
        <f t="shared" si="174"/>
        <v/>
      </c>
      <c r="S1557" s="6" t="str">
        <f t="shared" si="175"/>
        <v/>
      </c>
    </row>
    <row r="1558" spans="1:19" ht="15" customHeight="1" x14ac:dyDescent="0.2">
      <c r="A1558" s="227" t="s">
        <v>460</v>
      </c>
      <c r="B1558" s="37" t="s">
        <v>200</v>
      </c>
      <c r="C1558" s="47" t="s">
        <v>201</v>
      </c>
      <c r="D1558" s="34"/>
      <c r="E1558" s="34"/>
      <c r="F1558" s="34"/>
      <c r="G1558" s="34"/>
      <c r="H1558" s="42" t="str">
        <f t="shared" si="176"/>
        <v/>
      </c>
      <c r="I1558" s="33">
        <v>240</v>
      </c>
      <c r="J1558" s="34">
        <v>239</v>
      </c>
      <c r="K1558" s="34">
        <v>40</v>
      </c>
      <c r="L1558" s="3">
        <f t="shared" si="171"/>
        <v>0.16736401673640167</v>
      </c>
      <c r="M1558" s="34">
        <v>1</v>
      </c>
      <c r="N1558" s="34">
        <v>0</v>
      </c>
      <c r="O1558" s="51">
        <f t="shared" si="170"/>
        <v>0</v>
      </c>
      <c r="P1558" s="4">
        <f t="shared" si="172"/>
        <v>240</v>
      </c>
      <c r="Q1558" s="5">
        <f t="shared" si="173"/>
        <v>240</v>
      </c>
      <c r="R1558" s="5" t="str">
        <f t="shared" si="174"/>
        <v/>
      </c>
      <c r="S1558" s="6" t="str">
        <f t="shared" si="175"/>
        <v/>
      </c>
    </row>
    <row r="1559" spans="1:19" ht="15" customHeight="1" x14ac:dyDescent="0.2">
      <c r="A1559" s="227" t="s">
        <v>460</v>
      </c>
      <c r="B1559" s="37" t="s">
        <v>206</v>
      </c>
      <c r="C1559" s="47" t="s">
        <v>207</v>
      </c>
      <c r="D1559" s="34"/>
      <c r="E1559" s="34"/>
      <c r="F1559" s="34"/>
      <c r="G1559" s="34"/>
      <c r="H1559" s="42" t="str">
        <f t="shared" si="176"/>
        <v/>
      </c>
      <c r="I1559" s="33">
        <v>334</v>
      </c>
      <c r="J1559" s="34">
        <v>303</v>
      </c>
      <c r="K1559" s="34">
        <v>195</v>
      </c>
      <c r="L1559" s="3">
        <f t="shared" si="171"/>
        <v>0.64356435643564358</v>
      </c>
      <c r="M1559" s="34">
        <v>0</v>
      </c>
      <c r="N1559" s="34">
        <v>31</v>
      </c>
      <c r="O1559" s="51">
        <f t="shared" si="170"/>
        <v>9.2814371257485026E-2</v>
      </c>
      <c r="P1559" s="4">
        <f t="shared" si="172"/>
        <v>334</v>
      </c>
      <c r="Q1559" s="5">
        <f t="shared" si="173"/>
        <v>303</v>
      </c>
      <c r="R1559" s="5">
        <f t="shared" si="174"/>
        <v>31</v>
      </c>
      <c r="S1559" s="6">
        <f t="shared" si="175"/>
        <v>9.2814371257485026E-2</v>
      </c>
    </row>
    <row r="1560" spans="1:19" ht="15" customHeight="1" x14ac:dyDescent="0.2">
      <c r="A1560" s="227" t="s">
        <v>460</v>
      </c>
      <c r="B1560" s="37" t="s">
        <v>206</v>
      </c>
      <c r="C1560" s="47" t="s">
        <v>208</v>
      </c>
      <c r="D1560" s="34"/>
      <c r="E1560" s="34"/>
      <c r="F1560" s="34"/>
      <c r="G1560" s="34"/>
      <c r="H1560" s="42" t="str">
        <f t="shared" si="176"/>
        <v/>
      </c>
      <c r="I1560" s="33">
        <v>1114</v>
      </c>
      <c r="J1560" s="34">
        <v>1060</v>
      </c>
      <c r="K1560" s="34">
        <v>633</v>
      </c>
      <c r="L1560" s="3">
        <f t="shared" si="171"/>
        <v>0.59716981132075475</v>
      </c>
      <c r="M1560" s="34">
        <v>0</v>
      </c>
      <c r="N1560" s="34">
        <v>54</v>
      </c>
      <c r="O1560" s="51">
        <f t="shared" si="170"/>
        <v>4.8473967684021541E-2</v>
      </c>
      <c r="P1560" s="4">
        <f t="shared" si="172"/>
        <v>1114</v>
      </c>
      <c r="Q1560" s="5">
        <f t="shared" si="173"/>
        <v>1060</v>
      </c>
      <c r="R1560" s="5">
        <f t="shared" si="174"/>
        <v>54</v>
      </c>
      <c r="S1560" s="6">
        <f t="shared" si="175"/>
        <v>4.8473967684021541E-2</v>
      </c>
    </row>
    <row r="1561" spans="1:19" ht="15" customHeight="1" x14ac:dyDescent="0.2">
      <c r="A1561" s="227" t="s">
        <v>460</v>
      </c>
      <c r="B1561" s="37" t="s">
        <v>211</v>
      </c>
      <c r="C1561" s="47" t="s">
        <v>533</v>
      </c>
      <c r="D1561" s="34"/>
      <c r="E1561" s="34"/>
      <c r="F1561" s="34"/>
      <c r="G1561" s="34"/>
      <c r="H1561" s="42" t="str">
        <f t="shared" si="176"/>
        <v/>
      </c>
      <c r="I1561" s="33">
        <v>573</v>
      </c>
      <c r="J1561" s="34">
        <v>569</v>
      </c>
      <c r="K1561" s="34">
        <v>382</v>
      </c>
      <c r="L1561" s="3">
        <f t="shared" si="171"/>
        <v>0.67135325131810197</v>
      </c>
      <c r="M1561" s="34">
        <v>0</v>
      </c>
      <c r="N1561" s="34">
        <v>4</v>
      </c>
      <c r="O1561" s="51">
        <f t="shared" si="170"/>
        <v>6.9808027923211171E-3</v>
      </c>
      <c r="P1561" s="4">
        <f t="shared" si="172"/>
        <v>573</v>
      </c>
      <c r="Q1561" s="5">
        <f t="shared" si="173"/>
        <v>569</v>
      </c>
      <c r="R1561" s="5">
        <f t="shared" si="174"/>
        <v>4</v>
      </c>
      <c r="S1561" s="6">
        <f t="shared" si="175"/>
        <v>6.9808027923211171E-3</v>
      </c>
    </row>
    <row r="1562" spans="1:19" ht="15" customHeight="1" x14ac:dyDescent="0.2">
      <c r="A1562" s="227" t="s">
        <v>460</v>
      </c>
      <c r="B1562" s="37" t="s">
        <v>211</v>
      </c>
      <c r="C1562" s="47" t="s">
        <v>213</v>
      </c>
      <c r="D1562" s="34"/>
      <c r="E1562" s="34"/>
      <c r="F1562" s="34"/>
      <c r="G1562" s="34"/>
      <c r="H1562" s="42" t="str">
        <f t="shared" si="176"/>
        <v/>
      </c>
      <c r="I1562" s="33">
        <v>1145</v>
      </c>
      <c r="J1562" s="34">
        <v>1121</v>
      </c>
      <c r="K1562" s="34">
        <v>1040</v>
      </c>
      <c r="L1562" s="3">
        <f t="shared" si="171"/>
        <v>0.92774308652988402</v>
      </c>
      <c r="M1562" s="34">
        <v>0</v>
      </c>
      <c r="N1562" s="34">
        <v>24</v>
      </c>
      <c r="O1562" s="51">
        <f t="shared" si="170"/>
        <v>2.0960698689956331E-2</v>
      </c>
      <c r="P1562" s="4">
        <f t="shared" si="172"/>
        <v>1145</v>
      </c>
      <c r="Q1562" s="5">
        <f t="shared" si="173"/>
        <v>1121</v>
      </c>
      <c r="R1562" s="5">
        <f t="shared" si="174"/>
        <v>24</v>
      </c>
      <c r="S1562" s="6">
        <f t="shared" si="175"/>
        <v>2.0960698689956331E-2</v>
      </c>
    </row>
    <row r="1563" spans="1:19" ht="15" customHeight="1" x14ac:dyDescent="0.2">
      <c r="A1563" s="227" t="s">
        <v>460</v>
      </c>
      <c r="B1563" s="37" t="s">
        <v>217</v>
      </c>
      <c r="C1563" s="47" t="s">
        <v>219</v>
      </c>
      <c r="D1563" s="34"/>
      <c r="E1563" s="34"/>
      <c r="F1563" s="34"/>
      <c r="G1563" s="34"/>
      <c r="H1563" s="42" t="str">
        <f t="shared" si="176"/>
        <v/>
      </c>
      <c r="I1563" s="33">
        <v>382</v>
      </c>
      <c r="J1563" s="34">
        <v>362</v>
      </c>
      <c r="K1563" s="34">
        <v>246</v>
      </c>
      <c r="L1563" s="3">
        <f t="shared" si="171"/>
        <v>0.6795580110497238</v>
      </c>
      <c r="M1563" s="34">
        <v>5</v>
      </c>
      <c r="N1563" s="34">
        <v>15</v>
      </c>
      <c r="O1563" s="51">
        <f t="shared" si="170"/>
        <v>3.9267015706806283E-2</v>
      </c>
      <c r="P1563" s="4">
        <f t="shared" si="172"/>
        <v>382</v>
      </c>
      <c r="Q1563" s="5">
        <f t="shared" si="173"/>
        <v>367</v>
      </c>
      <c r="R1563" s="5">
        <f t="shared" si="174"/>
        <v>15</v>
      </c>
      <c r="S1563" s="6">
        <f t="shared" si="175"/>
        <v>3.9267015706806283E-2</v>
      </c>
    </row>
    <row r="1564" spans="1:19" ht="15" customHeight="1" x14ac:dyDescent="0.2">
      <c r="A1564" s="227" t="s">
        <v>460</v>
      </c>
      <c r="B1564" s="37" t="s">
        <v>222</v>
      </c>
      <c r="C1564" s="47" t="s">
        <v>226</v>
      </c>
      <c r="D1564" s="34"/>
      <c r="E1564" s="34"/>
      <c r="F1564" s="34"/>
      <c r="G1564" s="34"/>
      <c r="H1564" s="42" t="str">
        <f t="shared" si="176"/>
        <v/>
      </c>
      <c r="I1564" s="33">
        <v>42</v>
      </c>
      <c r="J1564" s="34">
        <v>42</v>
      </c>
      <c r="K1564" s="34">
        <v>27</v>
      </c>
      <c r="L1564" s="3">
        <f t="shared" si="171"/>
        <v>0.6428571428571429</v>
      </c>
      <c r="M1564" s="34">
        <v>0</v>
      </c>
      <c r="N1564" s="34">
        <v>0</v>
      </c>
      <c r="O1564" s="51">
        <f t="shared" si="170"/>
        <v>0</v>
      </c>
      <c r="P1564" s="4">
        <f t="shared" si="172"/>
        <v>42</v>
      </c>
      <c r="Q1564" s="5">
        <f t="shared" si="173"/>
        <v>42</v>
      </c>
      <c r="R1564" s="5" t="str">
        <f t="shared" si="174"/>
        <v/>
      </c>
      <c r="S1564" s="6" t="str">
        <f t="shared" si="175"/>
        <v/>
      </c>
    </row>
    <row r="1565" spans="1:19" ht="26.25" customHeight="1" x14ac:dyDescent="0.2">
      <c r="A1565" s="227" t="s">
        <v>460</v>
      </c>
      <c r="B1565" s="37" t="s">
        <v>222</v>
      </c>
      <c r="C1565" s="47" t="s">
        <v>228</v>
      </c>
      <c r="D1565" s="34"/>
      <c r="E1565" s="34"/>
      <c r="F1565" s="34"/>
      <c r="G1565" s="34"/>
      <c r="H1565" s="42" t="str">
        <f t="shared" si="176"/>
        <v/>
      </c>
      <c r="I1565" s="33">
        <v>51</v>
      </c>
      <c r="J1565" s="34">
        <v>51</v>
      </c>
      <c r="K1565" s="34">
        <v>43</v>
      </c>
      <c r="L1565" s="3">
        <f t="shared" si="171"/>
        <v>0.84313725490196079</v>
      </c>
      <c r="M1565" s="34">
        <v>0</v>
      </c>
      <c r="N1565" s="34">
        <v>0</v>
      </c>
      <c r="O1565" s="51">
        <f t="shared" si="170"/>
        <v>0</v>
      </c>
      <c r="P1565" s="4">
        <f t="shared" si="172"/>
        <v>51</v>
      </c>
      <c r="Q1565" s="5">
        <f t="shared" si="173"/>
        <v>51</v>
      </c>
      <c r="R1565" s="5" t="str">
        <f t="shared" si="174"/>
        <v/>
      </c>
      <c r="S1565" s="6" t="str">
        <f t="shared" si="175"/>
        <v/>
      </c>
    </row>
    <row r="1566" spans="1:19" ht="15" customHeight="1" x14ac:dyDescent="0.2">
      <c r="A1566" s="227" t="s">
        <v>460</v>
      </c>
      <c r="B1566" s="37" t="s">
        <v>229</v>
      </c>
      <c r="C1566" s="47" t="s">
        <v>230</v>
      </c>
      <c r="D1566" s="34"/>
      <c r="E1566" s="34"/>
      <c r="F1566" s="34"/>
      <c r="G1566" s="34"/>
      <c r="H1566" s="42" t="str">
        <f t="shared" si="176"/>
        <v/>
      </c>
      <c r="I1566" s="33">
        <v>309</v>
      </c>
      <c r="J1566" s="34">
        <v>264</v>
      </c>
      <c r="K1566" s="34">
        <v>35</v>
      </c>
      <c r="L1566" s="3">
        <f t="shared" si="171"/>
        <v>0.13257575757575757</v>
      </c>
      <c r="M1566" s="34">
        <v>20</v>
      </c>
      <c r="N1566" s="34">
        <v>25</v>
      </c>
      <c r="O1566" s="51">
        <f t="shared" si="170"/>
        <v>8.0906148867313912E-2</v>
      </c>
      <c r="P1566" s="4">
        <f t="shared" si="172"/>
        <v>309</v>
      </c>
      <c r="Q1566" s="5">
        <f t="shared" si="173"/>
        <v>284</v>
      </c>
      <c r="R1566" s="5">
        <f t="shared" si="174"/>
        <v>25</v>
      </c>
      <c r="S1566" s="6">
        <f t="shared" si="175"/>
        <v>8.0906148867313912E-2</v>
      </c>
    </row>
    <row r="1567" spans="1:19" ht="15" customHeight="1" x14ac:dyDescent="0.2">
      <c r="A1567" s="227" t="s">
        <v>460</v>
      </c>
      <c r="B1567" s="37" t="s">
        <v>524</v>
      </c>
      <c r="C1567" s="47" t="s">
        <v>233</v>
      </c>
      <c r="D1567" s="34"/>
      <c r="E1567" s="34"/>
      <c r="F1567" s="34"/>
      <c r="G1567" s="34"/>
      <c r="H1567" s="42" t="str">
        <f t="shared" si="176"/>
        <v/>
      </c>
      <c r="I1567" s="33">
        <v>263</v>
      </c>
      <c r="J1567" s="34">
        <v>242</v>
      </c>
      <c r="K1567" s="34">
        <v>22</v>
      </c>
      <c r="L1567" s="3">
        <f t="shared" si="171"/>
        <v>9.0909090909090912E-2</v>
      </c>
      <c r="M1567" s="34">
        <v>3</v>
      </c>
      <c r="N1567" s="34">
        <v>18</v>
      </c>
      <c r="O1567" s="51">
        <f t="shared" ref="O1567:O1630" si="177">IF(I1567&lt;&gt;0,N1567/I1567,"")</f>
        <v>6.8441064638783272E-2</v>
      </c>
      <c r="P1567" s="4">
        <f t="shared" si="172"/>
        <v>263</v>
      </c>
      <c r="Q1567" s="5">
        <f t="shared" si="173"/>
        <v>245</v>
      </c>
      <c r="R1567" s="5">
        <f t="shared" si="174"/>
        <v>18</v>
      </c>
      <c r="S1567" s="6">
        <f t="shared" si="175"/>
        <v>6.8441064638783272E-2</v>
      </c>
    </row>
    <row r="1568" spans="1:19" ht="15" customHeight="1" x14ac:dyDescent="0.2">
      <c r="A1568" s="227" t="s">
        <v>422</v>
      </c>
      <c r="B1568" s="37" t="s">
        <v>2</v>
      </c>
      <c r="C1568" s="47" t="s">
        <v>3</v>
      </c>
      <c r="D1568" s="34"/>
      <c r="E1568" s="34"/>
      <c r="F1568" s="34"/>
      <c r="G1568" s="34"/>
      <c r="H1568" s="42" t="str">
        <f t="shared" si="176"/>
        <v/>
      </c>
      <c r="I1568" s="33">
        <v>27</v>
      </c>
      <c r="J1568" s="34">
        <v>11</v>
      </c>
      <c r="K1568" s="34">
        <v>10</v>
      </c>
      <c r="L1568" s="3">
        <f t="shared" si="171"/>
        <v>0.90909090909090906</v>
      </c>
      <c r="M1568" s="34">
        <v>15</v>
      </c>
      <c r="N1568" s="34">
        <v>1</v>
      </c>
      <c r="O1568" s="51">
        <f t="shared" si="177"/>
        <v>3.7037037037037035E-2</v>
      </c>
      <c r="P1568" s="4">
        <f t="shared" si="172"/>
        <v>27</v>
      </c>
      <c r="Q1568" s="5">
        <f t="shared" si="173"/>
        <v>26</v>
      </c>
      <c r="R1568" s="5">
        <f t="shared" si="174"/>
        <v>1</v>
      </c>
      <c r="S1568" s="6">
        <f t="shared" si="175"/>
        <v>3.7037037037037035E-2</v>
      </c>
    </row>
    <row r="1569" spans="1:19" ht="15" customHeight="1" x14ac:dyDescent="0.2">
      <c r="A1569" s="227" t="s">
        <v>422</v>
      </c>
      <c r="B1569" s="37" t="s">
        <v>8</v>
      </c>
      <c r="C1569" s="47" t="s">
        <v>9</v>
      </c>
      <c r="D1569" s="34"/>
      <c r="E1569" s="34"/>
      <c r="F1569" s="34"/>
      <c r="G1569" s="34"/>
      <c r="H1569" s="42" t="str">
        <f t="shared" si="176"/>
        <v/>
      </c>
      <c r="I1569" s="33">
        <v>3</v>
      </c>
      <c r="J1569" s="34"/>
      <c r="K1569" s="34"/>
      <c r="L1569" s="3" t="str">
        <f t="shared" si="171"/>
        <v/>
      </c>
      <c r="M1569" s="34"/>
      <c r="N1569" s="34">
        <v>3</v>
      </c>
      <c r="O1569" s="51">
        <f t="shared" si="177"/>
        <v>1</v>
      </c>
      <c r="P1569" s="4">
        <f t="shared" si="172"/>
        <v>3</v>
      </c>
      <c r="Q1569" s="5" t="str">
        <f t="shared" si="173"/>
        <v/>
      </c>
      <c r="R1569" s="5">
        <f t="shared" si="174"/>
        <v>3</v>
      </c>
      <c r="S1569" s="6">
        <f t="shared" si="175"/>
        <v>1</v>
      </c>
    </row>
    <row r="1570" spans="1:19" ht="15" customHeight="1" x14ac:dyDescent="0.2">
      <c r="A1570" s="227" t="s">
        <v>422</v>
      </c>
      <c r="B1570" s="37" t="s">
        <v>10</v>
      </c>
      <c r="C1570" s="47" t="s">
        <v>11</v>
      </c>
      <c r="D1570" s="34"/>
      <c r="E1570" s="34"/>
      <c r="F1570" s="34"/>
      <c r="G1570" s="34"/>
      <c r="H1570" s="42" t="str">
        <f t="shared" si="176"/>
        <v/>
      </c>
      <c r="I1570" s="33">
        <v>34</v>
      </c>
      <c r="J1570" s="34">
        <v>34</v>
      </c>
      <c r="K1570" s="34">
        <v>30</v>
      </c>
      <c r="L1570" s="3">
        <f t="shared" si="171"/>
        <v>0.88235294117647056</v>
      </c>
      <c r="M1570" s="34"/>
      <c r="N1570" s="34"/>
      <c r="O1570" s="51">
        <f t="shared" si="177"/>
        <v>0</v>
      </c>
      <c r="P1570" s="4">
        <f t="shared" si="172"/>
        <v>34</v>
      </c>
      <c r="Q1570" s="5">
        <f t="shared" si="173"/>
        <v>34</v>
      </c>
      <c r="R1570" s="5" t="str">
        <f t="shared" si="174"/>
        <v/>
      </c>
      <c r="S1570" s="6" t="str">
        <f t="shared" si="175"/>
        <v/>
      </c>
    </row>
    <row r="1571" spans="1:19" ht="26.25" customHeight="1" x14ac:dyDescent="0.2">
      <c r="A1571" s="227" t="s">
        <v>422</v>
      </c>
      <c r="B1571" s="37" t="s">
        <v>26</v>
      </c>
      <c r="C1571" s="47" t="s">
        <v>481</v>
      </c>
      <c r="D1571" s="34"/>
      <c r="E1571" s="34"/>
      <c r="F1571" s="34"/>
      <c r="G1571" s="34"/>
      <c r="H1571" s="42" t="str">
        <f t="shared" si="176"/>
        <v/>
      </c>
      <c r="I1571" s="33">
        <v>8</v>
      </c>
      <c r="J1571" s="34">
        <v>6</v>
      </c>
      <c r="K1571" s="34">
        <v>6</v>
      </c>
      <c r="L1571" s="3">
        <f t="shared" si="171"/>
        <v>1</v>
      </c>
      <c r="M1571" s="34">
        <v>1</v>
      </c>
      <c r="N1571" s="34">
        <v>1</v>
      </c>
      <c r="O1571" s="51">
        <f t="shared" si="177"/>
        <v>0.125</v>
      </c>
      <c r="P1571" s="4">
        <f t="shared" si="172"/>
        <v>8</v>
      </c>
      <c r="Q1571" s="5">
        <f t="shared" si="173"/>
        <v>7</v>
      </c>
      <c r="R1571" s="5">
        <f t="shared" si="174"/>
        <v>1</v>
      </c>
      <c r="S1571" s="6">
        <f t="shared" si="175"/>
        <v>0.125</v>
      </c>
    </row>
    <row r="1572" spans="1:19" ht="26.25" customHeight="1" x14ac:dyDescent="0.2">
      <c r="A1572" s="227" t="s">
        <v>422</v>
      </c>
      <c r="B1572" s="37" t="s">
        <v>26</v>
      </c>
      <c r="C1572" s="47" t="s">
        <v>27</v>
      </c>
      <c r="D1572" s="34"/>
      <c r="E1572" s="34"/>
      <c r="F1572" s="34"/>
      <c r="G1572" s="34"/>
      <c r="H1572" s="42" t="str">
        <f t="shared" si="176"/>
        <v/>
      </c>
      <c r="I1572" s="33">
        <v>56</v>
      </c>
      <c r="J1572" s="34">
        <v>46</v>
      </c>
      <c r="K1572" s="34">
        <v>46</v>
      </c>
      <c r="L1572" s="3">
        <f t="shared" si="171"/>
        <v>1</v>
      </c>
      <c r="M1572" s="34">
        <v>2</v>
      </c>
      <c r="N1572" s="34">
        <v>8</v>
      </c>
      <c r="O1572" s="51">
        <f t="shared" si="177"/>
        <v>0.14285714285714285</v>
      </c>
      <c r="P1572" s="4">
        <f t="shared" si="172"/>
        <v>56</v>
      </c>
      <c r="Q1572" s="5">
        <f t="shared" si="173"/>
        <v>48</v>
      </c>
      <c r="R1572" s="5">
        <f t="shared" si="174"/>
        <v>8</v>
      </c>
      <c r="S1572" s="6">
        <f t="shared" si="175"/>
        <v>0.14285714285714285</v>
      </c>
    </row>
    <row r="1573" spans="1:19" ht="15" customHeight="1" x14ac:dyDescent="0.2">
      <c r="A1573" s="227" t="s">
        <v>422</v>
      </c>
      <c r="B1573" s="37" t="s">
        <v>32</v>
      </c>
      <c r="C1573" s="47" t="s">
        <v>33</v>
      </c>
      <c r="D1573" s="34"/>
      <c r="E1573" s="34"/>
      <c r="F1573" s="34"/>
      <c r="G1573" s="34"/>
      <c r="H1573" s="42" t="str">
        <f t="shared" si="176"/>
        <v/>
      </c>
      <c r="I1573" s="33">
        <v>6</v>
      </c>
      <c r="J1573" s="34">
        <v>6</v>
      </c>
      <c r="K1573" s="34">
        <v>6</v>
      </c>
      <c r="L1573" s="3">
        <f t="shared" si="171"/>
        <v>1</v>
      </c>
      <c r="M1573" s="34"/>
      <c r="N1573" s="34"/>
      <c r="O1573" s="51">
        <f t="shared" si="177"/>
        <v>0</v>
      </c>
      <c r="P1573" s="4">
        <f t="shared" si="172"/>
        <v>6</v>
      </c>
      <c r="Q1573" s="5">
        <f t="shared" si="173"/>
        <v>6</v>
      </c>
      <c r="R1573" s="5" t="str">
        <f t="shared" si="174"/>
        <v/>
      </c>
      <c r="S1573" s="6" t="str">
        <f t="shared" si="175"/>
        <v/>
      </c>
    </row>
    <row r="1574" spans="1:19" ht="15" customHeight="1" x14ac:dyDescent="0.2">
      <c r="A1574" s="227" t="s">
        <v>422</v>
      </c>
      <c r="B1574" s="37" t="s">
        <v>35</v>
      </c>
      <c r="C1574" s="47" t="s">
        <v>36</v>
      </c>
      <c r="D1574" s="34"/>
      <c r="E1574" s="34"/>
      <c r="F1574" s="34"/>
      <c r="G1574" s="34"/>
      <c r="H1574" s="42" t="str">
        <f t="shared" si="176"/>
        <v/>
      </c>
      <c r="I1574" s="33">
        <v>20</v>
      </c>
      <c r="J1574" s="34">
        <v>13</v>
      </c>
      <c r="K1574" s="34">
        <v>13</v>
      </c>
      <c r="L1574" s="3">
        <f t="shared" si="171"/>
        <v>1</v>
      </c>
      <c r="M1574" s="34">
        <v>5</v>
      </c>
      <c r="N1574" s="34">
        <v>2</v>
      </c>
      <c r="O1574" s="51">
        <f t="shared" si="177"/>
        <v>0.1</v>
      </c>
      <c r="P1574" s="4">
        <f t="shared" si="172"/>
        <v>20</v>
      </c>
      <c r="Q1574" s="5">
        <f t="shared" si="173"/>
        <v>18</v>
      </c>
      <c r="R1574" s="5">
        <f t="shared" si="174"/>
        <v>2</v>
      </c>
      <c r="S1574" s="6">
        <f t="shared" si="175"/>
        <v>0.1</v>
      </c>
    </row>
    <row r="1575" spans="1:19" ht="15" customHeight="1" x14ac:dyDescent="0.2">
      <c r="A1575" s="227" t="s">
        <v>422</v>
      </c>
      <c r="B1575" s="37" t="s">
        <v>42</v>
      </c>
      <c r="C1575" s="47" t="s">
        <v>43</v>
      </c>
      <c r="D1575" s="34"/>
      <c r="E1575" s="34"/>
      <c r="F1575" s="34"/>
      <c r="G1575" s="34"/>
      <c r="H1575" s="42" t="str">
        <f t="shared" si="176"/>
        <v/>
      </c>
      <c r="I1575" s="33">
        <v>3879</v>
      </c>
      <c r="J1575" s="34">
        <v>3632</v>
      </c>
      <c r="K1575" s="34">
        <v>2536</v>
      </c>
      <c r="L1575" s="3">
        <f t="shared" si="171"/>
        <v>0.69823788546255505</v>
      </c>
      <c r="M1575" s="34">
        <v>3</v>
      </c>
      <c r="N1575" s="34">
        <v>244</v>
      </c>
      <c r="O1575" s="51">
        <f t="shared" si="177"/>
        <v>6.2902810002577983E-2</v>
      </c>
      <c r="P1575" s="4">
        <f t="shared" si="172"/>
        <v>3879</v>
      </c>
      <c r="Q1575" s="5">
        <f t="shared" si="173"/>
        <v>3635</v>
      </c>
      <c r="R1575" s="5">
        <f t="shared" si="174"/>
        <v>244</v>
      </c>
      <c r="S1575" s="6">
        <f t="shared" si="175"/>
        <v>6.2902810002577983E-2</v>
      </c>
    </row>
    <row r="1576" spans="1:19" ht="15" customHeight="1" x14ac:dyDescent="0.2">
      <c r="A1576" s="227" t="s">
        <v>422</v>
      </c>
      <c r="B1576" s="37" t="s">
        <v>53</v>
      </c>
      <c r="C1576" s="47" t="s">
        <v>54</v>
      </c>
      <c r="D1576" s="34"/>
      <c r="E1576" s="34"/>
      <c r="F1576" s="34"/>
      <c r="G1576" s="34"/>
      <c r="H1576" s="42" t="str">
        <f t="shared" si="176"/>
        <v/>
      </c>
      <c r="I1576" s="33">
        <v>336</v>
      </c>
      <c r="J1576" s="34">
        <v>268</v>
      </c>
      <c r="K1576" s="34">
        <v>257</v>
      </c>
      <c r="L1576" s="3">
        <f t="shared" si="171"/>
        <v>0.95895522388059706</v>
      </c>
      <c r="M1576" s="34">
        <v>63</v>
      </c>
      <c r="N1576" s="34">
        <v>5</v>
      </c>
      <c r="O1576" s="51">
        <f t="shared" si="177"/>
        <v>1.488095238095238E-2</v>
      </c>
      <c r="P1576" s="4">
        <f t="shared" si="172"/>
        <v>336</v>
      </c>
      <c r="Q1576" s="5">
        <f t="shared" si="173"/>
        <v>331</v>
      </c>
      <c r="R1576" s="5">
        <f t="shared" si="174"/>
        <v>5</v>
      </c>
      <c r="S1576" s="6">
        <f t="shared" si="175"/>
        <v>1.488095238095238E-2</v>
      </c>
    </row>
    <row r="1577" spans="1:19" ht="15" customHeight="1" x14ac:dyDescent="0.2">
      <c r="A1577" s="227" t="s">
        <v>422</v>
      </c>
      <c r="B1577" s="37" t="s">
        <v>65</v>
      </c>
      <c r="C1577" s="47" t="s">
        <v>66</v>
      </c>
      <c r="D1577" s="34"/>
      <c r="E1577" s="34"/>
      <c r="F1577" s="34"/>
      <c r="G1577" s="34"/>
      <c r="H1577" s="42" t="str">
        <f t="shared" si="176"/>
        <v/>
      </c>
      <c r="I1577" s="33">
        <v>540</v>
      </c>
      <c r="J1577" s="34">
        <v>411</v>
      </c>
      <c r="K1577" s="34">
        <v>411</v>
      </c>
      <c r="L1577" s="3">
        <f t="shared" si="171"/>
        <v>1</v>
      </c>
      <c r="M1577" s="34">
        <v>3</v>
      </c>
      <c r="N1577" s="34">
        <v>126</v>
      </c>
      <c r="O1577" s="51">
        <f t="shared" si="177"/>
        <v>0.23333333333333334</v>
      </c>
      <c r="P1577" s="4">
        <f t="shared" si="172"/>
        <v>540</v>
      </c>
      <c r="Q1577" s="5">
        <f t="shared" si="173"/>
        <v>414</v>
      </c>
      <c r="R1577" s="5">
        <f t="shared" si="174"/>
        <v>126</v>
      </c>
      <c r="S1577" s="6">
        <f t="shared" si="175"/>
        <v>0.23333333333333334</v>
      </c>
    </row>
    <row r="1578" spans="1:19" ht="26.25" customHeight="1" x14ac:dyDescent="0.2">
      <c r="A1578" s="227" t="s">
        <v>422</v>
      </c>
      <c r="B1578" s="37" t="s">
        <v>74</v>
      </c>
      <c r="C1578" s="47" t="s">
        <v>249</v>
      </c>
      <c r="D1578" s="34"/>
      <c r="E1578" s="34"/>
      <c r="F1578" s="34"/>
      <c r="G1578" s="34"/>
      <c r="H1578" s="42" t="str">
        <f t="shared" si="176"/>
        <v/>
      </c>
      <c r="I1578" s="33">
        <v>4</v>
      </c>
      <c r="J1578" s="34"/>
      <c r="K1578" s="34"/>
      <c r="L1578" s="3" t="str">
        <f t="shared" si="171"/>
        <v/>
      </c>
      <c r="M1578" s="34">
        <v>4</v>
      </c>
      <c r="N1578" s="34"/>
      <c r="O1578" s="51">
        <f t="shared" si="177"/>
        <v>0</v>
      </c>
      <c r="P1578" s="4">
        <f t="shared" si="172"/>
        <v>4</v>
      </c>
      <c r="Q1578" s="5">
        <f t="shared" si="173"/>
        <v>4</v>
      </c>
      <c r="R1578" s="5" t="str">
        <f t="shared" si="174"/>
        <v/>
      </c>
      <c r="S1578" s="6" t="str">
        <f t="shared" si="175"/>
        <v/>
      </c>
    </row>
    <row r="1579" spans="1:19" ht="15" customHeight="1" x14ac:dyDescent="0.2">
      <c r="A1579" s="227" t="s">
        <v>422</v>
      </c>
      <c r="B1579" s="37" t="s">
        <v>93</v>
      </c>
      <c r="C1579" s="47" t="s">
        <v>94</v>
      </c>
      <c r="D1579" s="34"/>
      <c r="E1579" s="34"/>
      <c r="F1579" s="34"/>
      <c r="G1579" s="34"/>
      <c r="H1579" s="42" t="str">
        <f t="shared" si="176"/>
        <v/>
      </c>
      <c r="I1579" s="33">
        <v>2630</v>
      </c>
      <c r="J1579" s="34">
        <v>2117</v>
      </c>
      <c r="K1579" s="34">
        <v>2056</v>
      </c>
      <c r="L1579" s="3">
        <f t="shared" si="171"/>
        <v>0.97118564005668395</v>
      </c>
      <c r="M1579" s="34">
        <v>15</v>
      </c>
      <c r="N1579" s="34">
        <v>498</v>
      </c>
      <c r="O1579" s="51">
        <f t="shared" si="177"/>
        <v>0.18935361216730037</v>
      </c>
      <c r="P1579" s="4">
        <f t="shared" si="172"/>
        <v>2630</v>
      </c>
      <c r="Q1579" s="5">
        <f t="shared" si="173"/>
        <v>2132</v>
      </c>
      <c r="R1579" s="5">
        <f t="shared" si="174"/>
        <v>498</v>
      </c>
      <c r="S1579" s="6">
        <f t="shared" si="175"/>
        <v>0.18935361216730037</v>
      </c>
    </row>
    <row r="1580" spans="1:19" ht="15" customHeight="1" x14ac:dyDescent="0.2">
      <c r="A1580" s="227" t="s">
        <v>422</v>
      </c>
      <c r="B1580" s="37" t="s">
        <v>517</v>
      </c>
      <c r="C1580" s="47" t="s">
        <v>101</v>
      </c>
      <c r="D1580" s="34"/>
      <c r="E1580" s="34"/>
      <c r="F1580" s="34"/>
      <c r="G1580" s="34"/>
      <c r="H1580" s="42" t="str">
        <f t="shared" si="176"/>
        <v/>
      </c>
      <c r="I1580" s="33">
        <v>280</v>
      </c>
      <c r="J1580" s="34">
        <v>197</v>
      </c>
      <c r="K1580" s="34">
        <v>92</v>
      </c>
      <c r="L1580" s="3">
        <f t="shared" si="171"/>
        <v>0.46700507614213199</v>
      </c>
      <c r="M1580" s="34"/>
      <c r="N1580" s="34">
        <v>83</v>
      </c>
      <c r="O1580" s="51">
        <f t="shared" si="177"/>
        <v>0.29642857142857143</v>
      </c>
      <c r="P1580" s="4">
        <f t="shared" si="172"/>
        <v>280</v>
      </c>
      <c r="Q1580" s="5">
        <f t="shared" si="173"/>
        <v>197</v>
      </c>
      <c r="R1580" s="5">
        <f t="shared" si="174"/>
        <v>83</v>
      </c>
      <c r="S1580" s="6">
        <f t="shared" si="175"/>
        <v>0.29642857142857143</v>
      </c>
    </row>
    <row r="1581" spans="1:19" ht="15" customHeight="1" x14ac:dyDescent="0.2">
      <c r="A1581" s="227" t="s">
        <v>422</v>
      </c>
      <c r="B1581" s="37" t="s">
        <v>106</v>
      </c>
      <c r="C1581" s="47" t="s">
        <v>107</v>
      </c>
      <c r="D1581" s="34"/>
      <c r="E1581" s="34"/>
      <c r="F1581" s="34"/>
      <c r="G1581" s="34"/>
      <c r="H1581" s="42" t="str">
        <f t="shared" si="176"/>
        <v/>
      </c>
      <c r="I1581" s="33">
        <v>108</v>
      </c>
      <c r="J1581" s="34">
        <v>74</v>
      </c>
      <c r="K1581" s="34">
        <v>73</v>
      </c>
      <c r="L1581" s="3">
        <f t="shared" si="171"/>
        <v>0.98648648648648651</v>
      </c>
      <c r="M1581" s="34">
        <v>32</v>
      </c>
      <c r="N1581" s="34">
        <v>2</v>
      </c>
      <c r="O1581" s="51">
        <f t="shared" si="177"/>
        <v>1.8518518518518517E-2</v>
      </c>
      <c r="P1581" s="4">
        <f t="shared" si="172"/>
        <v>108</v>
      </c>
      <c r="Q1581" s="5">
        <f t="shared" si="173"/>
        <v>106</v>
      </c>
      <c r="R1581" s="5">
        <f t="shared" si="174"/>
        <v>2</v>
      </c>
      <c r="S1581" s="6">
        <f t="shared" si="175"/>
        <v>1.8518518518518517E-2</v>
      </c>
    </row>
    <row r="1582" spans="1:19" ht="15" customHeight="1" x14ac:dyDescent="0.2">
      <c r="A1582" s="227" t="s">
        <v>422</v>
      </c>
      <c r="B1582" s="37" t="s">
        <v>111</v>
      </c>
      <c r="C1582" s="47" t="s">
        <v>112</v>
      </c>
      <c r="D1582" s="34"/>
      <c r="E1582" s="34"/>
      <c r="F1582" s="34"/>
      <c r="G1582" s="34"/>
      <c r="H1582" s="42" t="str">
        <f t="shared" si="176"/>
        <v/>
      </c>
      <c r="I1582" s="33">
        <v>43</v>
      </c>
      <c r="J1582" s="34">
        <v>41</v>
      </c>
      <c r="K1582" s="34">
        <v>23</v>
      </c>
      <c r="L1582" s="3">
        <f t="shared" si="171"/>
        <v>0.56097560975609762</v>
      </c>
      <c r="M1582" s="34"/>
      <c r="N1582" s="34">
        <v>2</v>
      </c>
      <c r="O1582" s="51">
        <f t="shared" si="177"/>
        <v>4.6511627906976744E-2</v>
      </c>
      <c r="P1582" s="4">
        <f t="shared" si="172"/>
        <v>43</v>
      </c>
      <c r="Q1582" s="5">
        <f t="shared" si="173"/>
        <v>41</v>
      </c>
      <c r="R1582" s="5">
        <f t="shared" si="174"/>
        <v>2</v>
      </c>
      <c r="S1582" s="6">
        <f t="shared" si="175"/>
        <v>4.6511627906976744E-2</v>
      </c>
    </row>
    <row r="1583" spans="1:19" ht="15" customHeight="1" x14ac:dyDescent="0.2">
      <c r="A1583" s="227" t="s">
        <v>422</v>
      </c>
      <c r="B1583" s="37" t="s">
        <v>121</v>
      </c>
      <c r="C1583" s="47" t="s">
        <v>122</v>
      </c>
      <c r="D1583" s="34"/>
      <c r="E1583" s="34"/>
      <c r="F1583" s="34"/>
      <c r="G1583" s="34"/>
      <c r="H1583" s="42" t="str">
        <f t="shared" si="176"/>
        <v/>
      </c>
      <c r="I1583" s="33">
        <v>4692</v>
      </c>
      <c r="J1583" s="34">
        <v>50</v>
      </c>
      <c r="K1583" s="34">
        <v>43</v>
      </c>
      <c r="L1583" s="3">
        <f t="shared" si="171"/>
        <v>0.86</v>
      </c>
      <c r="M1583" s="34">
        <v>3371</v>
      </c>
      <c r="N1583" s="34">
        <v>1271</v>
      </c>
      <c r="O1583" s="51">
        <f t="shared" si="177"/>
        <v>0.27088661551577153</v>
      </c>
      <c r="P1583" s="4">
        <f t="shared" si="172"/>
        <v>4692</v>
      </c>
      <c r="Q1583" s="5">
        <f t="shared" si="173"/>
        <v>3421</v>
      </c>
      <c r="R1583" s="5">
        <f t="shared" si="174"/>
        <v>1271</v>
      </c>
      <c r="S1583" s="6">
        <f t="shared" si="175"/>
        <v>0.27088661551577153</v>
      </c>
    </row>
    <row r="1584" spans="1:19" ht="15" customHeight="1" x14ac:dyDescent="0.2">
      <c r="A1584" s="227" t="s">
        <v>422</v>
      </c>
      <c r="B1584" s="37" t="s">
        <v>398</v>
      </c>
      <c r="C1584" s="47" t="s">
        <v>399</v>
      </c>
      <c r="D1584" s="34"/>
      <c r="E1584" s="34"/>
      <c r="F1584" s="34"/>
      <c r="G1584" s="34"/>
      <c r="H1584" s="42" t="str">
        <f t="shared" si="176"/>
        <v/>
      </c>
      <c r="I1584" s="33">
        <v>604</v>
      </c>
      <c r="J1584" s="34">
        <v>564</v>
      </c>
      <c r="K1584" s="34">
        <v>557</v>
      </c>
      <c r="L1584" s="3">
        <f t="shared" si="171"/>
        <v>0.98758865248226946</v>
      </c>
      <c r="M1584" s="34">
        <v>30</v>
      </c>
      <c r="N1584" s="34">
        <v>10</v>
      </c>
      <c r="O1584" s="51">
        <f t="shared" si="177"/>
        <v>1.6556291390728478E-2</v>
      </c>
      <c r="P1584" s="4">
        <f t="shared" si="172"/>
        <v>604</v>
      </c>
      <c r="Q1584" s="5">
        <f t="shared" si="173"/>
        <v>594</v>
      </c>
      <c r="R1584" s="5">
        <f t="shared" si="174"/>
        <v>10</v>
      </c>
      <c r="S1584" s="6">
        <f t="shared" si="175"/>
        <v>1.6556291390728478E-2</v>
      </c>
    </row>
    <row r="1585" spans="1:19" ht="15" customHeight="1" x14ac:dyDescent="0.2">
      <c r="A1585" s="227" t="s">
        <v>422</v>
      </c>
      <c r="B1585" s="37" t="s">
        <v>575</v>
      </c>
      <c r="C1585" s="47" t="s">
        <v>73</v>
      </c>
      <c r="D1585" s="34"/>
      <c r="E1585" s="34"/>
      <c r="F1585" s="34"/>
      <c r="G1585" s="34"/>
      <c r="H1585" s="42" t="str">
        <f t="shared" si="176"/>
        <v/>
      </c>
      <c r="I1585" s="33">
        <v>32</v>
      </c>
      <c r="J1585" s="34">
        <v>29</v>
      </c>
      <c r="K1585" s="34">
        <v>29</v>
      </c>
      <c r="L1585" s="3">
        <f t="shared" ref="L1585:L1648" si="178">IF(J1585&lt;&gt;0,K1585/J1585,"")</f>
        <v>1</v>
      </c>
      <c r="M1585" s="34">
        <v>2</v>
      </c>
      <c r="N1585" s="34">
        <v>1</v>
      </c>
      <c r="O1585" s="51">
        <f t="shared" si="177"/>
        <v>3.125E-2</v>
      </c>
      <c r="P1585" s="4">
        <f t="shared" si="172"/>
        <v>32</v>
      </c>
      <c r="Q1585" s="5">
        <f t="shared" si="173"/>
        <v>31</v>
      </c>
      <c r="R1585" s="5">
        <f t="shared" si="174"/>
        <v>1</v>
      </c>
      <c r="S1585" s="6">
        <f t="shared" si="175"/>
        <v>3.125E-2</v>
      </c>
    </row>
    <row r="1586" spans="1:19" ht="26.25" customHeight="1" x14ac:dyDescent="0.2">
      <c r="A1586" s="227" t="s">
        <v>422</v>
      </c>
      <c r="B1586" s="37" t="s">
        <v>170</v>
      </c>
      <c r="C1586" s="47" t="s">
        <v>172</v>
      </c>
      <c r="D1586" s="34"/>
      <c r="E1586" s="34"/>
      <c r="F1586" s="34"/>
      <c r="G1586" s="34"/>
      <c r="H1586" s="42" t="str">
        <f t="shared" si="176"/>
        <v/>
      </c>
      <c r="I1586" s="33">
        <v>10696</v>
      </c>
      <c r="J1586" s="34">
        <v>10539</v>
      </c>
      <c r="K1586" s="34">
        <v>10187</v>
      </c>
      <c r="L1586" s="3">
        <f t="shared" si="178"/>
        <v>0.96660024670272326</v>
      </c>
      <c r="M1586" s="34">
        <v>5</v>
      </c>
      <c r="N1586" s="34">
        <v>152</v>
      </c>
      <c r="O1586" s="51">
        <f t="shared" si="177"/>
        <v>1.4210919970082274E-2</v>
      </c>
      <c r="P1586" s="4">
        <f t="shared" si="172"/>
        <v>10696</v>
      </c>
      <c r="Q1586" s="5">
        <f t="shared" si="173"/>
        <v>10544</v>
      </c>
      <c r="R1586" s="5">
        <f t="shared" si="174"/>
        <v>152</v>
      </c>
      <c r="S1586" s="6">
        <f t="shared" si="175"/>
        <v>1.4210919970082274E-2</v>
      </c>
    </row>
    <row r="1587" spans="1:19" ht="15" customHeight="1" x14ac:dyDescent="0.2">
      <c r="A1587" s="227" t="s">
        <v>422</v>
      </c>
      <c r="B1587" s="37" t="s">
        <v>180</v>
      </c>
      <c r="C1587" s="47" t="s">
        <v>537</v>
      </c>
      <c r="D1587" s="34"/>
      <c r="E1587" s="34"/>
      <c r="F1587" s="34"/>
      <c r="G1587" s="34"/>
      <c r="H1587" s="42" t="str">
        <f t="shared" si="176"/>
        <v/>
      </c>
      <c r="I1587" s="33">
        <v>656</v>
      </c>
      <c r="J1587" s="34">
        <v>602</v>
      </c>
      <c r="K1587" s="34">
        <v>561</v>
      </c>
      <c r="L1587" s="3">
        <f t="shared" si="178"/>
        <v>0.93189368770764125</v>
      </c>
      <c r="M1587" s="34">
        <v>30</v>
      </c>
      <c r="N1587" s="34">
        <v>24</v>
      </c>
      <c r="O1587" s="51">
        <f t="shared" si="177"/>
        <v>3.6585365853658534E-2</v>
      </c>
      <c r="P1587" s="4">
        <f t="shared" si="172"/>
        <v>656</v>
      </c>
      <c r="Q1587" s="5">
        <f t="shared" si="173"/>
        <v>632</v>
      </c>
      <c r="R1587" s="5">
        <f t="shared" si="174"/>
        <v>24</v>
      </c>
      <c r="S1587" s="6">
        <f t="shared" si="175"/>
        <v>3.6585365853658534E-2</v>
      </c>
    </row>
    <row r="1588" spans="1:19" ht="15" customHeight="1" x14ac:dyDescent="0.2">
      <c r="A1588" s="227" t="s">
        <v>422</v>
      </c>
      <c r="B1588" s="37" t="s">
        <v>206</v>
      </c>
      <c r="C1588" s="47" t="s">
        <v>207</v>
      </c>
      <c r="D1588" s="34"/>
      <c r="E1588" s="34"/>
      <c r="F1588" s="34"/>
      <c r="G1588" s="34"/>
      <c r="H1588" s="42" t="str">
        <f t="shared" si="176"/>
        <v/>
      </c>
      <c r="I1588" s="33">
        <v>1095</v>
      </c>
      <c r="J1588" s="34">
        <v>906</v>
      </c>
      <c r="K1588" s="34">
        <v>846</v>
      </c>
      <c r="L1588" s="3">
        <f t="shared" si="178"/>
        <v>0.93377483443708609</v>
      </c>
      <c r="M1588" s="34"/>
      <c r="N1588" s="34">
        <v>189</v>
      </c>
      <c r="O1588" s="51">
        <f t="shared" si="177"/>
        <v>0.17260273972602741</v>
      </c>
      <c r="P1588" s="4">
        <f t="shared" si="172"/>
        <v>1095</v>
      </c>
      <c r="Q1588" s="5">
        <f t="shared" si="173"/>
        <v>906</v>
      </c>
      <c r="R1588" s="5">
        <f t="shared" si="174"/>
        <v>189</v>
      </c>
      <c r="S1588" s="6">
        <f t="shared" si="175"/>
        <v>0.17260273972602741</v>
      </c>
    </row>
    <row r="1589" spans="1:19" ht="15" customHeight="1" x14ac:dyDescent="0.2">
      <c r="A1589" s="227" t="s">
        <v>422</v>
      </c>
      <c r="B1589" s="37" t="s">
        <v>211</v>
      </c>
      <c r="C1589" s="47" t="s">
        <v>533</v>
      </c>
      <c r="D1589" s="34"/>
      <c r="E1589" s="34"/>
      <c r="F1589" s="34"/>
      <c r="G1589" s="34"/>
      <c r="H1589" s="42" t="str">
        <f t="shared" si="176"/>
        <v/>
      </c>
      <c r="I1589" s="33">
        <v>251</v>
      </c>
      <c r="J1589" s="34">
        <v>240</v>
      </c>
      <c r="K1589" s="34">
        <v>235</v>
      </c>
      <c r="L1589" s="3">
        <f t="shared" si="178"/>
        <v>0.97916666666666663</v>
      </c>
      <c r="M1589" s="34">
        <v>3</v>
      </c>
      <c r="N1589" s="34">
        <v>8</v>
      </c>
      <c r="O1589" s="51">
        <f t="shared" si="177"/>
        <v>3.1872509960159362E-2</v>
      </c>
      <c r="P1589" s="4">
        <f t="shared" si="172"/>
        <v>251</v>
      </c>
      <c r="Q1589" s="5">
        <f t="shared" si="173"/>
        <v>243</v>
      </c>
      <c r="R1589" s="5">
        <f t="shared" si="174"/>
        <v>8</v>
      </c>
      <c r="S1589" s="6">
        <f t="shared" si="175"/>
        <v>3.1872509960159362E-2</v>
      </c>
    </row>
    <row r="1590" spans="1:19" ht="15" customHeight="1" x14ac:dyDescent="0.2">
      <c r="A1590" s="227" t="s">
        <v>422</v>
      </c>
      <c r="B1590" s="37" t="s">
        <v>217</v>
      </c>
      <c r="C1590" s="47" t="s">
        <v>219</v>
      </c>
      <c r="D1590" s="34"/>
      <c r="E1590" s="34"/>
      <c r="F1590" s="34"/>
      <c r="G1590" s="34"/>
      <c r="H1590" s="42" t="str">
        <f t="shared" si="176"/>
        <v/>
      </c>
      <c r="I1590" s="33">
        <v>244</v>
      </c>
      <c r="J1590" s="34">
        <v>230</v>
      </c>
      <c r="K1590" s="34">
        <v>215</v>
      </c>
      <c r="L1590" s="3">
        <f t="shared" si="178"/>
        <v>0.93478260869565222</v>
      </c>
      <c r="M1590" s="34">
        <v>13</v>
      </c>
      <c r="N1590" s="34">
        <v>1</v>
      </c>
      <c r="O1590" s="51">
        <f t="shared" si="177"/>
        <v>4.0983606557377051E-3</v>
      </c>
      <c r="P1590" s="4">
        <f t="shared" si="172"/>
        <v>244</v>
      </c>
      <c r="Q1590" s="5">
        <f t="shared" si="173"/>
        <v>243</v>
      </c>
      <c r="R1590" s="5">
        <f t="shared" si="174"/>
        <v>1</v>
      </c>
      <c r="S1590" s="6">
        <f t="shared" si="175"/>
        <v>4.0983606557377051E-3</v>
      </c>
    </row>
    <row r="1591" spans="1:19" ht="15" customHeight="1" x14ac:dyDescent="0.2">
      <c r="A1591" s="227" t="s">
        <v>422</v>
      </c>
      <c r="B1591" s="37" t="s">
        <v>222</v>
      </c>
      <c r="C1591" s="47" t="s">
        <v>423</v>
      </c>
      <c r="D1591" s="34"/>
      <c r="E1591" s="34"/>
      <c r="F1591" s="34"/>
      <c r="G1591" s="34"/>
      <c r="H1591" s="42" t="str">
        <f t="shared" si="176"/>
        <v/>
      </c>
      <c r="I1591" s="33">
        <v>55</v>
      </c>
      <c r="J1591" s="34">
        <v>55</v>
      </c>
      <c r="K1591" s="34">
        <v>53</v>
      </c>
      <c r="L1591" s="3">
        <f t="shared" si="178"/>
        <v>0.96363636363636362</v>
      </c>
      <c r="M1591" s="34"/>
      <c r="N1591" s="34"/>
      <c r="O1591" s="51">
        <f t="shared" si="177"/>
        <v>0</v>
      </c>
      <c r="P1591" s="4">
        <f t="shared" si="172"/>
        <v>55</v>
      </c>
      <c r="Q1591" s="5">
        <f t="shared" si="173"/>
        <v>55</v>
      </c>
      <c r="R1591" s="5" t="str">
        <f t="shared" si="174"/>
        <v/>
      </c>
      <c r="S1591" s="6" t="str">
        <f t="shared" si="175"/>
        <v/>
      </c>
    </row>
    <row r="1592" spans="1:19" ht="26.25" customHeight="1" x14ac:dyDescent="0.2">
      <c r="A1592" s="227" t="s">
        <v>422</v>
      </c>
      <c r="B1592" s="37" t="s">
        <v>222</v>
      </c>
      <c r="C1592" s="47" t="s">
        <v>228</v>
      </c>
      <c r="D1592" s="34"/>
      <c r="E1592" s="34"/>
      <c r="F1592" s="34"/>
      <c r="G1592" s="34"/>
      <c r="H1592" s="42" t="str">
        <f t="shared" si="176"/>
        <v/>
      </c>
      <c r="I1592" s="33">
        <v>104</v>
      </c>
      <c r="J1592" s="34">
        <v>100</v>
      </c>
      <c r="K1592" s="34">
        <v>100</v>
      </c>
      <c r="L1592" s="3">
        <f t="shared" si="178"/>
        <v>1</v>
      </c>
      <c r="M1592" s="34">
        <v>3</v>
      </c>
      <c r="N1592" s="34">
        <v>1</v>
      </c>
      <c r="O1592" s="51">
        <f t="shared" si="177"/>
        <v>9.6153846153846159E-3</v>
      </c>
      <c r="P1592" s="4">
        <f t="shared" si="172"/>
        <v>104</v>
      </c>
      <c r="Q1592" s="5">
        <f t="shared" si="173"/>
        <v>103</v>
      </c>
      <c r="R1592" s="5">
        <f t="shared" si="174"/>
        <v>1</v>
      </c>
      <c r="S1592" s="6">
        <f t="shared" si="175"/>
        <v>9.6153846153846159E-3</v>
      </c>
    </row>
    <row r="1593" spans="1:19" ht="15" customHeight="1" x14ac:dyDescent="0.2">
      <c r="A1593" s="227" t="s">
        <v>409</v>
      </c>
      <c r="B1593" s="37" t="s">
        <v>0</v>
      </c>
      <c r="C1593" s="47" t="s">
        <v>1</v>
      </c>
      <c r="D1593" s="34">
        <v>1</v>
      </c>
      <c r="E1593" s="34">
        <v>1</v>
      </c>
      <c r="F1593" s="34"/>
      <c r="G1593" s="34"/>
      <c r="H1593" s="42">
        <f t="shared" si="176"/>
        <v>0</v>
      </c>
      <c r="I1593" s="33">
        <v>60</v>
      </c>
      <c r="J1593" s="34">
        <v>4</v>
      </c>
      <c r="K1593" s="34">
        <v>3</v>
      </c>
      <c r="L1593" s="3">
        <f t="shared" si="178"/>
        <v>0.75</v>
      </c>
      <c r="M1593" s="34">
        <v>50</v>
      </c>
      <c r="N1593" s="34">
        <v>4</v>
      </c>
      <c r="O1593" s="51">
        <f t="shared" si="177"/>
        <v>6.6666666666666666E-2</v>
      </c>
      <c r="P1593" s="4">
        <f t="shared" si="172"/>
        <v>61</v>
      </c>
      <c r="Q1593" s="5">
        <f t="shared" si="173"/>
        <v>55</v>
      </c>
      <c r="R1593" s="5">
        <f t="shared" si="174"/>
        <v>4</v>
      </c>
      <c r="S1593" s="6">
        <f t="shared" si="175"/>
        <v>6.5573770491803282E-2</v>
      </c>
    </row>
    <row r="1594" spans="1:19" ht="15" customHeight="1" x14ac:dyDescent="0.2">
      <c r="A1594" s="227" t="s">
        <v>409</v>
      </c>
      <c r="B1594" s="37" t="s">
        <v>2</v>
      </c>
      <c r="C1594" s="47" t="s">
        <v>3</v>
      </c>
      <c r="D1594" s="34">
        <v>1</v>
      </c>
      <c r="E1594" s="34">
        <v>1</v>
      </c>
      <c r="F1594" s="34"/>
      <c r="G1594" s="34"/>
      <c r="H1594" s="42">
        <f t="shared" si="176"/>
        <v>0</v>
      </c>
      <c r="I1594" s="33">
        <v>103</v>
      </c>
      <c r="J1594" s="34">
        <v>83</v>
      </c>
      <c r="K1594" s="34">
        <v>11</v>
      </c>
      <c r="L1594" s="3">
        <f t="shared" si="178"/>
        <v>0.13253012048192772</v>
      </c>
      <c r="M1594" s="34">
        <v>7</v>
      </c>
      <c r="N1594" s="34">
        <v>9</v>
      </c>
      <c r="O1594" s="51">
        <f t="shared" si="177"/>
        <v>8.7378640776699032E-2</v>
      </c>
      <c r="P1594" s="4">
        <f t="shared" si="172"/>
        <v>104</v>
      </c>
      <c r="Q1594" s="5">
        <f t="shared" si="173"/>
        <v>91</v>
      </c>
      <c r="R1594" s="5">
        <f t="shared" si="174"/>
        <v>9</v>
      </c>
      <c r="S1594" s="6">
        <f t="shared" si="175"/>
        <v>8.6538461538461536E-2</v>
      </c>
    </row>
    <row r="1595" spans="1:19" ht="15" customHeight="1" x14ac:dyDescent="0.2">
      <c r="A1595" s="227" t="s">
        <v>409</v>
      </c>
      <c r="B1595" s="37" t="s">
        <v>4</v>
      </c>
      <c r="C1595" s="47" t="s">
        <v>5</v>
      </c>
      <c r="D1595" s="34"/>
      <c r="E1595" s="34"/>
      <c r="F1595" s="34"/>
      <c r="G1595" s="34"/>
      <c r="H1595" s="42" t="str">
        <f t="shared" si="176"/>
        <v/>
      </c>
      <c r="I1595" s="33">
        <v>59479</v>
      </c>
      <c r="J1595" s="34">
        <v>40439</v>
      </c>
      <c r="K1595" s="34">
        <v>16809</v>
      </c>
      <c r="L1595" s="3">
        <f t="shared" si="178"/>
        <v>0.41566309750488389</v>
      </c>
      <c r="M1595" s="34">
        <v>244</v>
      </c>
      <c r="N1595" s="34">
        <v>16739</v>
      </c>
      <c r="O1595" s="51">
        <f t="shared" si="177"/>
        <v>0.28142705828948034</v>
      </c>
      <c r="P1595" s="4">
        <f t="shared" si="172"/>
        <v>59479</v>
      </c>
      <c r="Q1595" s="5">
        <f t="shared" si="173"/>
        <v>40683</v>
      </c>
      <c r="R1595" s="5">
        <f t="shared" si="174"/>
        <v>16739</v>
      </c>
      <c r="S1595" s="6">
        <f t="shared" si="175"/>
        <v>0.28142705828948034</v>
      </c>
    </row>
    <row r="1596" spans="1:19" ht="15" customHeight="1" x14ac:dyDescent="0.2">
      <c r="A1596" s="227" t="s">
        <v>409</v>
      </c>
      <c r="B1596" s="37" t="s">
        <v>4</v>
      </c>
      <c r="C1596" s="47" t="s">
        <v>257</v>
      </c>
      <c r="D1596" s="34"/>
      <c r="E1596" s="34"/>
      <c r="F1596" s="34"/>
      <c r="G1596" s="34"/>
      <c r="H1596" s="42" t="str">
        <f t="shared" si="176"/>
        <v/>
      </c>
      <c r="I1596" s="33">
        <v>44327</v>
      </c>
      <c r="J1596" s="34">
        <v>27630</v>
      </c>
      <c r="K1596" s="34">
        <v>13314</v>
      </c>
      <c r="L1596" s="3">
        <f t="shared" si="178"/>
        <v>0.48186753528773074</v>
      </c>
      <c r="M1596" s="34">
        <v>126</v>
      </c>
      <c r="N1596" s="34">
        <v>13831</v>
      </c>
      <c r="O1596" s="51">
        <f t="shared" si="177"/>
        <v>0.3120220181830487</v>
      </c>
      <c r="P1596" s="4">
        <f t="shared" si="172"/>
        <v>44327</v>
      </c>
      <c r="Q1596" s="5">
        <f t="shared" si="173"/>
        <v>27756</v>
      </c>
      <c r="R1596" s="5">
        <f t="shared" si="174"/>
        <v>13831</v>
      </c>
      <c r="S1596" s="6">
        <f t="shared" si="175"/>
        <v>0.3120220181830487</v>
      </c>
    </row>
    <row r="1597" spans="1:19" ht="26.25" customHeight="1" x14ac:dyDescent="0.2">
      <c r="A1597" s="227" t="s">
        <v>409</v>
      </c>
      <c r="B1597" s="37" t="s">
        <v>241</v>
      </c>
      <c r="C1597" s="47" t="s">
        <v>258</v>
      </c>
      <c r="D1597" s="34"/>
      <c r="E1597" s="34"/>
      <c r="F1597" s="34"/>
      <c r="G1597" s="34"/>
      <c r="H1597" s="42" t="str">
        <f t="shared" si="176"/>
        <v/>
      </c>
      <c r="I1597" s="33">
        <v>138</v>
      </c>
      <c r="J1597" s="34">
        <v>136</v>
      </c>
      <c r="K1597" s="34">
        <v>111</v>
      </c>
      <c r="L1597" s="3">
        <f t="shared" si="178"/>
        <v>0.81617647058823528</v>
      </c>
      <c r="M1597" s="34"/>
      <c r="N1597" s="34"/>
      <c r="O1597" s="51">
        <f t="shared" si="177"/>
        <v>0</v>
      </c>
      <c r="P1597" s="4">
        <f t="shared" si="172"/>
        <v>138</v>
      </c>
      <c r="Q1597" s="5">
        <f t="shared" si="173"/>
        <v>136</v>
      </c>
      <c r="R1597" s="5" t="str">
        <f t="shared" si="174"/>
        <v/>
      </c>
      <c r="S1597" s="6" t="str">
        <f t="shared" si="175"/>
        <v/>
      </c>
    </row>
    <row r="1598" spans="1:19" ht="15" customHeight="1" x14ac:dyDescent="0.2">
      <c r="A1598" s="227" t="s">
        <v>409</v>
      </c>
      <c r="B1598" s="37" t="s">
        <v>6</v>
      </c>
      <c r="C1598" s="47" t="s">
        <v>7</v>
      </c>
      <c r="D1598" s="34"/>
      <c r="E1598" s="34"/>
      <c r="F1598" s="34"/>
      <c r="G1598" s="34"/>
      <c r="H1598" s="42" t="str">
        <f t="shared" si="176"/>
        <v/>
      </c>
      <c r="I1598" s="33">
        <v>3720</v>
      </c>
      <c r="J1598" s="34">
        <v>2071</v>
      </c>
      <c r="K1598" s="34">
        <v>209</v>
      </c>
      <c r="L1598" s="3">
        <f t="shared" si="178"/>
        <v>0.10091743119266056</v>
      </c>
      <c r="M1598" s="34"/>
      <c r="N1598" s="34">
        <v>1565</v>
      </c>
      <c r="O1598" s="51">
        <f t="shared" si="177"/>
        <v>0.42069892473118281</v>
      </c>
      <c r="P1598" s="4">
        <f t="shared" si="172"/>
        <v>3720</v>
      </c>
      <c r="Q1598" s="5">
        <f t="shared" si="173"/>
        <v>2071</v>
      </c>
      <c r="R1598" s="5">
        <f t="shared" si="174"/>
        <v>1565</v>
      </c>
      <c r="S1598" s="6">
        <f t="shared" si="175"/>
        <v>0.42069892473118281</v>
      </c>
    </row>
    <row r="1599" spans="1:19" ht="15" customHeight="1" x14ac:dyDescent="0.2">
      <c r="A1599" s="227" t="s">
        <v>409</v>
      </c>
      <c r="B1599" s="37" t="s">
        <v>8</v>
      </c>
      <c r="C1599" s="47" t="s">
        <v>259</v>
      </c>
      <c r="D1599" s="34"/>
      <c r="E1599" s="34"/>
      <c r="F1599" s="34"/>
      <c r="G1599" s="34"/>
      <c r="H1599" s="42" t="str">
        <f t="shared" si="176"/>
        <v/>
      </c>
      <c r="I1599" s="33">
        <v>9</v>
      </c>
      <c r="J1599" s="34">
        <v>9</v>
      </c>
      <c r="K1599" s="34"/>
      <c r="L1599" s="3">
        <f t="shared" si="178"/>
        <v>0</v>
      </c>
      <c r="M1599" s="34"/>
      <c r="N1599" s="34"/>
      <c r="O1599" s="51">
        <f t="shared" si="177"/>
        <v>0</v>
      </c>
      <c r="P1599" s="4">
        <f t="shared" si="172"/>
        <v>9</v>
      </c>
      <c r="Q1599" s="5">
        <f t="shared" si="173"/>
        <v>9</v>
      </c>
      <c r="R1599" s="5" t="str">
        <f t="shared" si="174"/>
        <v/>
      </c>
      <c r="S1599" s="6" t="str">
        <f t="shared" si="175"/>
        <v/>
      </c>
    </row>
    <row r="1600" spans="1:19" ht="15" customHeight="1" x14ac:dyDescent="0.2">
      <c r="A1600" s="227" t="s">
        <v>409</v>
      </c>
      <c r="B1600" s="37" t="s">
        <v>8</v>
      </c>
      <c r="C1600" s="47" t="s">
        <v>9</v>
      </c>
      <c r="D1600" s="34">
        <v>1</v>
      </c>
      <c r="E1600" s="34">
        <v>1</v>
      </c>
      <c r="F1600" s="34"/>
      <c r="G1600" s="34"/>
      <c r="H1600" s="42">
        <f t="shared" si="176"/>
        <v>0</v>
      </c>
      <c r="I1600" s="33">
        <v>540</v>
      </c>
      <c r="J1600" s="34">
        <v>465</v>
      </c>
      <c r="K1600" s="34">
        <v>19</v>
      </c>
      <c r="L1600" s="3">
        <f t="shared" si="178"/>
        <v>4.0860215053763443E-2</v>
      </c>
      <c r="M1600" s="34"/>
      <c r="N1600" s="34">
        <v>46</v>
      </c>
      <c r="O1600" s="51">
        <f t="shared" si="177"/>
        <v>8.5185185185185183E-2</v>
      </c>
      <c r="P1600" s="4">
        <f t="shared" si="172"/>
        <v>541</v>
      </c>
      <c r="Q1600" s="5">
        <f t="shared" si="173"/>
        <v>466</v>
      </c>
      <c r="R1600" s="5">
        <f t="shared" si="174"/>
        <v>46</v>
      </c>
      <c r="S1600" s="6">
        <f t="shared" si="175"/>
        <v>8.5027726432532341E-2</v>
      </c>
    </row>
    <row r="1601" spans="1:19" ht="15" customHeight="1" x14ac:dyDescent="0.2">
      <c r="A1601" s="227" t="s">
        <v>409</v>
      </c>
      <c r="B1601" s="37" t="s">
        <v>8</v>
      </c>
      <c r="C1601" s="47" t="s">
        <v>260</v>
      </c>
      <c r="D1601" s="34"/>
      <c r="E1601" s="34"/>
      <c r="F1601" s="34"/>
      <c r="G1601" s="34"/>
      <c r="H1601" s="42" t="str">
        <f t="shared" si="176"/>
        <v/>
      </c>
      <c r="I1601" s="33">
        <v>35</v>
      </c>
      <c r="J1601" s="34">
        <v>35</v>
      </c>
      <c r="K1601" s="34"/>
      <c r="L1601" s="3">
        <f t="shared" si="178"/>
        <v>0</v>
      </c>
      <c r="M1601" s="34"/>
      <c r="N1601" s="34"/>
      <c r="O1601" s="51">
        <f t="shared" si="177"/>
        <v>0</v>
      </c>
      <c r="P1601" s="4">
        <f t="shared" si="172"/>
        <v>35</v>
      </c>
      <c r="Q1601" s="5">
        <f t="shared" si="173"/>
        <v>35</v>
      </c>
      <c r="R1601" s="5" t="str">
        <f t="shared" si="174"/>
        <v/>
      </c>
      <c r="S1601" s="6" t="str">
        <f t="shared" si="175"/>
        <v/>
      </c>
    </row>
    <row r="1602" spans="1:19" ht="15" customHeight="1" x14ac:dyDescent="0.2">
      <c r="A1602" s="227" t="s">
        <v>409</v>
      </c>
      <c r="B1602" s="37" t="s">
        <v>8</v>
      </c>
      <c r="C1602" s="47" t="s">
        <v>261</v>
      </c>
      <c r="D1602" s="34"/>
      <c r="E1602" s="34"/>
      <c r="F1602" s="34"/>
      <c r="G1602" s="34"/>
      <c r="H1602" s="42" t="str">
        <f t="shared" si="176"/>
        <v/>
      </c>
      <c r="I1602" s="33">
        <v>13</v>
      </c>
      <c r="J1602" s="34">
        <v>10</v>
      </c>
      <c r="K1602" s="34"/>
      <c r="L1602" s="3">
        <f t="shared" si="178"/>
        <v>0</v>
      </c>
      <c r="M1602" s="34"/>
      <c r="N1602" s="34"/>
      <c r="O1602" s="51">
        <f t="shared" si="177"/>
        <v>0</v>
      </c>
      <c r="P1602" s="4">
        <f t="shared" ref="P1602:P1665" si="179">IF(SUM(D1602,I1602)&gt;0,SUM(D1602,I1602),"")</f>
        <v>13</v>
      </c>
      <c r="Q1602" s="5">
        <f t="shared" ref="Q1602:Q1665" si="180">IF(SUM(E1602,J1602, M1602)&gt;0,SUM(E1602,J1602, M1602),"")</f>
        <v>10</v>
      </c>
      <c r="R1602" s="5" t="str">
        <f t="shared" ref="R1602:R1665" si="181">IF(SUM(G1602,N1602)&gt;0,SUM(G1602,N1602),"")</f>
        <v/>
      </c>
      <c r="S1602" s="6" t="str">
        <f t="shared" ref="S1602:S1665" si="182">IFERROR(IF(P1602&lt;&gt;0,R1602/P1602,""),"")</f>
        <v/>
      </c>
    </row>
    <row r="1603" spans="1:19" ht="26.25" customHeight="1" x14ac:dyDescent="0.2">
      <c r="A1603" s="227" t="s">
        <v>409</v>
      </c>
      <c r="B1603" s="37" t="s">
        <v>8</v>
      </c>
      <c r="C1603" s="47" t="s">
        <v>262</v>
      </c>
      <c r="D1603" s="34"/>
      <c r="E1603" s="34"/>
      <c r="F1603" s="34"/>
      <c r="G1603" s="34"/>
      <c r="H1603" s="42" t="str">
        <f t="shared" si="176"/>
        <v/>
      </c>
      <c r="I1603" s="33">
        <v>18</v>
      </c>
      <c r="J1603" s="34">
        <v>18</v>
      </c>
      <c r="K1603" s="34"/>
      <c r="L1603" s="3">
        <f t="shared" si="178"/>
        <v>0</v>
      </c>
      <c r="M1603" s="34"/>
      <c r="N1603" s="34"/>
      <c r="O1603" s="51">
        <f t="shared" si="177"/>
        <v>0</v>
      </c>
      <c r="P1603" s="4">
        <f t="shared" si="179"/>
        <v>18</v>
      </c>
      <c r="Q1603" s="5">
        <f t="shared" si="180"/>
        <v>18</v>
      </c>
      <c r="R1603" s="5" t="str">
        <f t="shared" si="181"/>
        <v/>
      </c>
      <c r="S1603" s="6" t="str">
        <f t="shared" si="182"/>
        <v/>
      </c>
    </row>
    <row r="1604" spans="1:19" ht="15" customHeight="1" x14ac:dyDescent="0.2">
      <c r="A1604" s="227" t="s">
        <v>409</v>
      </c>
      <c r="B1604" s="37" t="s">
        <v>10</v>
      </c>
      <c r="C1604" s="47" t="s">
        <v>11</v>
      </c>
      <c r="D1604" s="34"/>
      <c r="E1604" s="34"/>
      <c r="F1604" s="34"/>
      <c r="G1604" s="34"/>
      <c r="H1604" s="42" t="str">
        <f t="shared" si="176"/>
        <v/>
      </c>
      <c r="I1604" s="33">
        <v>56</v>
      </c>
      <c r="J1604" s="34">
        <v>60</v>
      </c>
      <c r="K1604" s="34">
        <v>1</v>
      </c>
      <c r="L1604" s="3">
        <f t="shared" si="178"/>
        <v>1.6666666666666666E-2</v>
      </c>
      <c r="M1604" s="34"/>
      <c r="N1604" s="34"/>
      <c r="O1604" s="51">
        <f t="shared" si="177"/>
        <v>0</v>
      </c>
      <c r="P1604" s="4">
        <f t="shared" si="179"/>
        <v>56</v>
      </c>
      <c r="Q1604" s="5">
        <f t="shared" si="180"/>
        <v>60</v>
      </c>
      <c r="R1604" s="5" t="str">
        <f t="shared" si="181"/>
        <v/>
      </c>
      <c r="S1604" s="6" t="str">
        <f t="shared" si="182"/>
        <v/>
      </c>
    </row>
    <row r="1605" spans="1:19" ht="15" customHeight="1" x14ac:dyDescent="0.2">
      <c r="A1605" s="227" t="s">
        <v>409</v>
      </c>
      <c r="B1605" s="37" t="s">
        <v>10</v>
      </c>
      <c r="C1605" s="47" t="s">
        <v>263</v>
      </c>
      <c r="D1605" s="34"/>
      <c r="E1605" s="34"/>
      <c r="F1605" s="34"/>
      <c r="G1605" s="34"/>
      <c r="H1605" s="42" t="str">
        <f t="shared" si="176"/>
        <v/>
      </c>
      <c r="I1605" s="33">
        <v>837</v>
      </c>
      <c r="J1605" s="34">
        <v>899</v>
      </c>
      <c r="K1605" s="34">
        <v>3</v>
      </c>
      <c r="L1605" s="3">
        <f t="shared" si="178"/>
        <v>3.3370411568409346E-3</v>
      </c>
      <c r="M1605" s="34">
        <v>1</v>
      </c>
      <c r="N1605" s="34">
        <v>9</v>
      </c>
      <c r="O1605" s="51">
        <f t="shared" si="177"/>
        <v>1.0752688172043012E-2</v>
      </c>
      <c r="P1605" s="4">
        <f t="shared" si="179"/>
        <v>837</v>
      </c>
      <c r="Q1605" s="5">
        <f t="shared" si="180"/>
        <v>900</v>
      </c>
      <c r="R1605" s="5">
        <f t="shared" si="181"/>
        <v>9</v>
      </c>
      <c r="S1605" s="6">
        <f t="shared" si="182"/>
        <v>1.0752688172043012E-2</v>
      </c>
    </row>
    <row r="1606" spans="1:19" ht="15" customHeight="1" x14ac:dyDescent="0.2">
      <c r="A1606" s="227" t="s">
        <v>409</v>
      </c>
      <c r="B1606" s="37" t="s">
        <v>10</v>
      </c>
      <c r="C1606" s="47" t="s">
        <v>12</v>
      </c>
      <c r="D1606" s="34"/>
      <c r="E1606" s="34"/>
      <c r="F1606" s="34"/>
      <c r="G1606" s="34"/>
      <c r="H1606" s="42" t="str">
        <f t="shared" ref="H1606:H1669" si="183">IF(D1606&lt;&gt;0,G1606/D1606,"")</f>
        <v/>
      </c>
      <c r="I1606" s="33">
        <v>493</v>
      </c>
      <c r="J1606" s="34">
        <v>491</v>
      </c>
      <c r="K1606" s="34"/>
      <c r="L1606" s="3">
        <f t="shared" si="178"/>
        <v>0</v>
      </c>
      <c r="M1606" s="34"/>
      <c r="N1606" s="34"/>
      <c r="O1606" s="51">
        <f t="shared" si="177"/>
        <v>0</v>
      </c>
      <c r="P1606" s="4">
        <f t="shared" si="179"/>
        <v>493</v>
      </c>
      <c r="Q1606" s="5">
        <f t="shared" si="180"/>
        <v>491</v>
      </c>
      <c r="R1606" s="5" t="str">
        <f t="shared" si="181"/>
        <v/>
      </c>
      <c r="S1606" s="6" t="str">
        <f t="shared" si="182"/>
        <v/>
      </c>
    </row>
    <row r="1607" spans="1:19" ht="15" customHeight="1" x14ac:dyDescent="0.2">
      <c r="A1607" s="227" t="s">
        <v>409</v>
      </c>
      <c r="B1607" s="37" t="s">
        <v>13</v>
      </c>
      <c r="C1607" s="47" t="s">
        <v>14</v>
      </c>
      <c r="D1607" s="34"/>
      <c r="E1607" s="34"/>
      <c r="F1607" s="34"/>
      <c r="G1607" s="34"/>
      <c r="H1607" s="42" t="str">
        <f t="shared" si="183"/>
        <v/>
      </c>
      <c r="I1607" s="33">
        <v>2</v>
      </c>
      <c r="J1607" s="34">
        <v>1</v>
      </c>
      <c r="K1607" s="34"/>
      <c r="L1607" s="3">
        <f t="shared" si="178"/>
        <v>0</v>
      </c>
      <c r="M1607" s="34"/>
      <c r="N1607" s="34"/>
      <c r="O1607" s="51">
        <f t="shared" si="177"/>
        <v>0</v>
      </c>
      <c r="P1607" s="4">
        <f t="shared" si="179"/>
        <v>2</v>
      </c>
      <c r="Q1607" s="5">
        <f t="shared" si="180"/>
        <v>1</v>
      </c>
      <c r="R1607" s="5" t="str">
        <f t="shared" si="181"/>
        <v/>
      </c>
      <c r="S1607" s="6" t="str">
        <f t="shared" si="182"/>
        <v/>
      </c>
    </row>
    <row r="1608" spans="1:19" ht="15" customHeight="1" x14ac:dyDescent="0.2">
      <c r="A1608" s="227" t="s">
        <v>409</v>
      </c>
      <c r="B1608" s="37" t="s">
        <v>17</v>
      </c>
      <c r="C1608" s="47" t="s">
        <v>18</v>
      </c>
      <c r="D1608" s="34">
        <v>5</v>
      </c>
      <c r="E1608" s="34">
        <v>1</v>
      </c>
      <c r="F1608" s="34"/>
      <c r="G1608" s="34">
        <v>4</v>
      </c>
      <c r="H1608" s="42">
        <f t="shared" si="183"/>
        <v>0.8</v>
      </c>
      <c r="I1608" s="33">
        <v>2217</v>
      </c>
      <c r="J1608" s="34">
        <v>1363</v>
      </c>
      <c r="K1608" s="34">
        <v>118</v>
      </c>
      <c r="L1608" s="3">
        <f t="shared" si="178"/>
        <v>8.6573734409391048E-2</v>
      </c>
      <c r="M1608" s="34">
        <v>5</v>
      </c>
      <c r="N1608" s="34">
        <v>737</v>
      </c>
      <c r="O1608" s="51">
        <f t="shared" si="177"/>
        <v>0.33243121335137571</v>
      </c>
      <c r="P1608" s="4">
        <f t="shared" si="179"/>
        <v>2222</v>
      </c>
      <c r="Q1608" s="5">
        <f t="shared" si="180"/>
        <v>1369</v>
      </c>
      <c r="R1608" s="5">
        <f t="shared" si="181"/>
        <v>741</v>
      </c>
      <c r="S1608" s="6">
        <f t="shared" si="182"/>
        <v>0.33348334833483351</v>
      </c>
    </row>
    <row r="1609" spans="1:19" ht="15" customHeight="1" x14ac:dyDescent="0.2">
      <c r="A1609" s="227" t="s">
        <v>409</v>
      </c>
      <c r="B1609" s="37" t="s">
        <v>21</v>
      </c>
      <c r="C1609" s="47" t="s">
        <v>22</v>
      </c>
      <c r="D1609" s="34"/>
      <c r="E1609" s="34"/>
      <c r="F1609" s="34"/>
      <c r="G1609" s="34"/>
      <c r="H1609" s="42" t="str">
        <f t="shared" si="183"/>
        <v/>
      </c>
      <c r="I1609" s="33">
        <v>17</v>
      </c>
      <c r="J1609" s="34">
        <v>16</v>
      </c>
      <c r="K1609" s="34"/>
      <c r="L1609" s="3">
        <f t="shared" si="178"/>
        <v>0</v>
      </c>
      <c r="M1609" s="34">
        <v>1</v>
      </c>
      <c r="N1609" s="34"/>
      <c r="O1609" s="51">
        <f t="shared" si="177"/>
        <v>0</v>
      </c>
      <c r="P1609" s="4">
        <f t="shared" si="179"/>
        <v>17</v>
      </c>
      <c r="Q1609" s="5">
        <f t="shared" si="180"/>
        <v>17</v>
      </c>
      <c r="R1609" s="5" t="str">
        <f t="shared" si="181"/>
        <v/>
      </c>
      <c r="S1609" s="6" t="str">
        <f t="shared" si="182"/>
        <v/>
      </c>
    </row>
    <row r="1610" spans="1:19" ht="15" customHeight="1" x14ac:dyDescent="0.2">
      <c r="A1610" s="227" t="s">
        <v>409</v>
      </c>
      <c r="B1610" s="37" t="s">
        <v>25</v>
      </c>
      <c r="C1610" s="47" t="s">
        <v>264</v>
      </c>
      <c r="D1610" s="34"/>
      <c r="E1610" s="34"/>
      <c r="F1610" s="34"/>
      <c r="G1610" s="34"/>
      <c r="H1610" s="42" t="str">
        <f t="shared" si="183"/>
        <v/>
      </c>
      <c r="I1610" s="33">
        <v>11145</v>
      </c>
      <c r="J1610" s="34">
        <v>8384</v>
      </c>
      <c r="K1610" s="34">
        <v>626</v>
      </c>
      <c r="L1610" s="3">
        <f t="shared" si="178"/>
        <v>7.4666030534351141E-2</v>
      </c>
      <c r="M1610" s="34"/>
      <c r="N1610" s="34">
        <v>2395</v>
      </c>
      <c r="O1610" s="51">
        <f t="shared" si="177"/>
        <v>0.2148945715567519</v>
      </c>
      <c r="P1610" s="4">
        <f t="shared" si="179"/>
        <v>11145</v>
      </c>
      <c r="Q1610" s="5">
        <f t="shared" si="180"/>
        <v>8384</v>
      </c>
      <c r="R1610" s="5">
        <f t="shared" si="181"/>
        <v>2395</v>
      </c>
      <c r="S1610" s="6">
        <f t="shared" si="182"/>
        <v>0.2148945715567519</v>
      </c>
    </row>
    <row r="1611" spans="1:19" ht="26.25" customHeight="1" x14ac:dyDescent="0.2">
      <c r="A1611" s="227" t="s">
        <v>409</v>
      </c>
      <c r="B1611" s="37" t="s">
        <v>25</v>
      </c>
      <c r="C1611" s="47" t="s">
        <v>265</v>
      </c>
      <c r="D1611" s="34">
        <v>6</v>
      </c>
      <c r="E1611" s="34">
        <v>6</v>
      </c>
      <c r="F1611" s="34"/>
      <c r="G1611" s="34"/>
      <c r="H1611" s="42">
        <f t="shared" si="183"/>
        <v>0</v>
      </c>
      <c r="I1611" s="33">
        <v>8033</v>
      </c>
      <c r="J1611" s="34">
        <v>5243</v>
      </c>
      <c r="K1611" s="34">
        <v>277</v>
      </c>
      <c r="L1611" s="3">
        <f t="shared" si="178"/>
        <v>5.2832347892428001E-2</v>
      </c>
      <c r="M1611" s="34"/>
      <c r="N1611" s="34">
        <v>2229</v>
      </c>
      <c r="O1611" s="51">
        <f t="shared" si="177"/>
        <v>0.27748039337731856</v>
      </c>
      <c r="P1611" s="4">
        <f t="shared" si="179"/>
        <v>8039</v>
      </c>
      <c r="Q1611" s="5">
        <f t="shared" si="180"/>
        <v>5249</v>
      </c>
      <c r="R1611" s="5">
        <f t="shared" si="181"/>
        <v>2229</v>
      </c>
      <c r="S1611" s="6">
        <f t="shared" si="182"/>
        <v>0.27727329269809675</v>
      </c>
    </row>
    <row r="1612" spans="1:19" ht="26.25" customHeight="1" x14ac:dyDescent="0.2">
      <c r="A1612" s="227" t="s">
        <v>409</v>
      </c>
      <c r="B1612" s="37" t="s">
        <v>26</v>
      </c>
      <c r="C1612" s="47" t="s">
        <v>27</v>
      </c>
      <c r="D1612" s="34"/>
      <c r="E1612" s="34"/>
      <c r="F1612" s="34"/>
      <c r="G1612" s="34"/>
      <c r="H1612" s="42" t="str">
        <f t="shared" si="183"/>
        <v/>
      </c>
      <c r="I1612" s="33">
        <v>24</v>
      </c>
      <c r="J1612" s="34">
        <v>24</v>
      </c>
      <c r="K1612" s="34">
        <v>3</v>
      </c>
      <c r="L1612" s="3">
        <f t="shared" si="178"/>
        <v>0.125</v>
      </c>
      <c r="M1612" s="34"/>
      <c r="N1612" s="34"/>
      <c r="O1612" s="51">
        <f t="shared" si="177"/>
        <v>0</v>
      </c>
      <c r="P1612" s="4">
        <f t="shared" si="179"/>
        <v>24</v>
      </c>
      <c r="Q1612" s="5">
        <f t="shared" si="180"/>
        <v>24</v>
      </c>
      <c r="R1612" s="5" t="str">
        <f t="shared" si="181"/>
        <v/>
      </c>
      <c r="S1612" s="6" t="str">
        <f t="shared" si="182"/>
        <v/>
      </c>
    </row>
    <row r="1613" spans="1:19" ht="15" customHeight="1" x14ac:dyDescent="0.2">
      <c r="A1613" s="227" t="s">
        <v>409</v>
      </c>
      <c r="B1613" s="37" t="s">
        <v>28</v>
      </c>
      <c r="C1613" s="47" t="s">
        <v>29</v>
      </c>
      <c r="D1613" s="34">
        <v>2</v>
      </c>
      <c r="E1613" s="34">
        <v>2</v>
      </c>
      <c r="F1613" s="34"/>
      <c r="G1613" s="34"/>
      <c r="H1613" s="42">
        <f t="shared" si="183"/>
        <v>0</v>
      </c>
      <c r="I1613" s="33">
        <v>48</v>
      </c>
      <c r="J1613" s="34">
        <v>42</v>
      </c>
      <c r="K1613" s="34">
        <v>2</v>
      </c>
      <c r="L1613" s="3">
        <f t="shared" si="178"/>
        <v>4.7619047619047616E-2</v>
      </c>
      <c r="M1613" s="34"/>
      <c r="N1613" s="34"/>
      <c r="O1613" s="51">
        <f t="shared" si="177"/>
        <v>0</v>
      </c>
      <c r="P1613" s="4">
        <f t="shared" si="179"/>
        <v>50</v>
      </c>
      <c r="Q1613" s="5">
        <f t="shared" si="180"/>
        <v>44</v>
      </c>
      <c r="R1613" s="5" t="str">
        <f t="shared" si="181"/>
        <v/>
      </c>
      <c r="S1613" s="6" t="str">
        <f t="shared" si="182"/>
        <v/>
      </c>
    </row>
    <row r="1614" spans="1:19" ht="15" customHeight="1" x14ac:dyDescent="0.2">
      <c r="A1614" s="227" t="s">
        <v>409</v>
      </c>
      <c r="B1614" s="37" t="s">
        <v>28</v>
      </c>
      <c r="C1614" s="47" t="s">
        <v>266</v>
      </c>
      <c r="D1614" s="34">
        <v>3</v>
      </c>
      <c r="E1614" s="34">
        <v>3</v>
      </c>
      <c r="F1614" s="34"/>
      <c r="G1614" s="34"/>
      <c r="H1614" s="42">
        <f t="shared" si="183"/>
        <v>0</v>
      </c>
      <c r="I1614" s="33">
        <v>19</v>
      </c>
      <c r="J1614" s="34">
        <v>16</v>
      </c>
      <c r="K1614" s="34">
        <v>1</v>
      </c>
      <c r="L1614" s="3">
        <f t="shared" si="178"/>
        <v>6.25E-2</v>
      </c>
      <c r="M1614" s="34"/>
      <c r="N1614" s="34">
        <v>2</v>
      </c>
      <c r="O1614" s="51">
        <f t="shared" si="177"/>
        <v>0.10526315789473684</v>
      </c>
      <c r="P1614" s="4">
        <f t="shared" si="179"/>
        <v>22</v>
      </c>
      <c r="Q1614" s="5">
        <f t="shared" si="180"/>
        <v>19</v>
      </c>
      <c r="R1614" s="5">
        <f t="shared" si="181"/>
        <v>2</v>
      </c>
      <c r="S1614" s="6">
        <f t="shared" si="182"/>
        <v>9.0909090909090912E-2</v>
      </c>
    </row>
    <row r="1615" spans="1:19" ht="15" customHeight="1" x14ac:dyDescent="0.2">
      <c r="A1615" s="227" t="s">
        <v>409</v>
      </c>
      <c r="B1615" s="37" t="s">
        <v>28</v>
      </c>
      <c r="C1615" s="47" t="s">
        <v>30</v>
      </c>
      <c r="D1615" s="34"/>
      <c r="E1615" s="34"/>
      <c r="F1615" s="34"/>
      <c r="G1615" s="34"/>
      <c r="H1615" s="42" t="str">
        <f t="shared" si="183"/>
        <v/>
      </c>
      <c r="I1615" s="33">
        <v>89</v>
      </c>
      <c r="J1615" s="34">
        <v>78</v>
      </c>
      <c r="K1615" s="34">
        <v>23</v>
      </c>
      <c r="L1615" s="3">
        <f t="shared" si="178"/>
        <v>0.29487179487179488</v>
      </c>
      <c r="M1615" s="34"/>
      <c r="N1615" s="34">
        <v>4</v>
      </c>
      <c r="O1615" s="51">
        <f t="shared" si="177"/>
        <v>4.49438202247191E-2</v>
      </c>
      <c r="P1615" s="4">
        <f t="shared" si="179"/>
        <v>89</v>
      </c>
      <c r="Q1615" s="5">
        <f t="shared" si="180"/>
        <v>78</v>
      </c>
      <c r="R1615" s="5">
        <f t="shared" si="181"/>
        <v>4</v>
      </c>
      <c r="S1615" s="6">
        <f t="shared" si="182"/>
        <v>4.49438202247191E-2</v>
      </c>
    </row>
    <row r="1616" spans="1:19" ht="26.25" customHeight="1" x14ac:dyDescent="0.2">
      <c r="A1616" s="227" t="s">
        <v>409</v>
      </c>
      <c r="B1616" s="37" t="s">
        <v>28</v>
      </c>
      <c r="C1616" s="47" t="s">
        <v>267</v>
      </c>
      <c r="D1616" s="34">
        <v>4</v>
      </c>
      <c r="E1616" s="34">
        <v>4</v>
      </c>
      <c r="F1616" s="34"/>
      <c r="G1616" s="34"/>
      <c r="H1616" s="42">
        <f t="shared" si="183"/>
        <v>0</v>
      </c>
      <c r="I1616" s="33">
        <v>25</v>
      </c>
      <c r="J1616" s="34">
        <v>18</v>
      </c>
      <c r="K1616" s="34">
        <v>11</v>
      </c>
      <c r="L1616" s="3">
        <f t="shared" si="178"/>
        <v>0.61111111111111116</v>
      </c>
      <c r="M1616" s="34"/>
      <c r="N1616" s="34">
        <v>4</v>
      </c>
      <c r="O1616" s="51">
        <f t="shared" si="177"/>
        <v>0.16</v>
      </c>
      <c r="P1616" s="4">
        <f t="shared" si="179"/>
        <v>29</v>
      </c>
      <c r="Q1616" s="5">
        <f t="shared" si="180"/>
        <v>22</v>
      </c>
      <c r="R1616" s="5">
        <f t="shared" si="181"/>
        <v>4</v>
      </c>
      <c r="S1616" s="6">
        <f t="shared" si="182"/>
        <v>0.13793103448275862</v>
      </c>
    </row>
    <row r="1617" spans="1:19" ht="15" customHeight="1" x14ac:dyDescent="0.2">
      <c r="A1617" s="227" t="s">
        <v>409</v>
      </c>
      <c r="B1617" s="37" t="s">
        <v>28</v>
      </c>
      <c r="C1617" s="47" t="s">
        <v>31</v>
      </c>
      <c r="D1617" s="34">
        <v>3</v>
      </c>
      <c r="E1617" s="34">
        <v>3</v>
      </c>
      <c r="F1617" s="34"/>
      <c r="G1617" s="34"/>
      <c r="H1617" s="42">
        <f t="shared" si="183"/>
        <v>0</v>
      </c>
      <c r="I1617" s="33">
        <v>323</v>
      </c>
      <c r="J1617" s="34">
        <v>270</v>
      </c>
      <c r="K1617" s="34">
        <v>43</v>
      </c>
      <c r="L1617" s="3">
        <f t="shared" si="178"/>
        <v>0.15925925925925927</v>
      </c>
      <c r="M1617" s="34"/>
      <c r="N1617" s="34">
        <v>50</v>
      </c>
      <c r="O1617" s="51">
        <f t="shared" si="177"/>
        <v>0.15479876160990713</v>
      </c>
      <c r="P1617" s="4">
        <f t="shared" si="179"/>
        <v>326</v>
      </c>
      <c r="Q1617" s="5">
        <f t="shared" si="180"/>
        <v>273</v>
      </c>
      <c r="R1617" s="5">
        <f t="shared" si="181"/>
        <v>50</v>
      </c>
      <c r="S1617" s="6">
        <f t="shared" si="182"/>
        <v>0.15337423312883436</v>
      </c>
    </row>
    <row r="1618" spans="1:19" ht="15" customHeight="1" x14ac:dyDescent="0.2">
      <c r="A1618" s="227" t="s">
        <v>409</v>
      </c>
      <c r="B1618" s="37" t="s">
        <v>32</v>
      </c>
      <c r="C1618" s="47" t="s">
        <v>33</v>
      </c>
      <c r="D1618" s="34"/>
      <c r="E1618" s="34"/>
      <c r="F1618" s="34"/>
      <c r="G1618" s="34"/>
      <c r="H1618" s="42" t="str">
        <f t="shared" si="183"/>
        <v/>
      </c>
      <c r="I1618" s="33">
        <v>300</v>
      </c>
      <c r="J1618" s="34">
        <v>283</v>
      </c>
      <c r="K1618" s="34">
        <v>21</v>
      </c>
      <c r="L1618" s="3">
        <f t="shared" si="178"/>
        <v>7.4204946996466431E-2</v>
      </c>
      <c r="M1618" s="34">
        <v>2</v>
      </c>
      <c r="N1618" s="34">
        <v>9</v>
      </c>
      <c r="O1618" s="51">
        <f t="shared" si="177"/>
        <v>0.03</v>
      </c>
      <c r="P1618" s="4">
        <f t="shared" si="179"/>
        <v>300</v>
      </c>
      <c r="Q1618" s="5">
        <f t="shared" si="180"/>
        <v>285</v>
      </c>
      <c r="R1618" s="5">
        <f t="shared" si="181"/>
        <v>9</v>
      </c>
      <c r="S1618" s="6">
        <f t="shared" si="182"/>
        <v>0.03</v>
      </c>
    </row>
    <row r="1619" spans="1:19" ht="15" customHeight="1" x14ac:dyDescent="0.2">
      <c r="A1619" s="227" t="s">
        <v>409</v>
      </c>
      <c r="B1619" s="37" t="s">
        <v>34</v>
      </c>
      <c r="C1619" s="47" t="s">
        <v>268</v>
      </c>
      <c r="D1619" s="34">
        <v>3</v>
      </c>
      <c r="E1619" s="34">
        <v>3</v>
      </c>
      <c r="F1619" s="34"/>
      <c r="G1619" s="34"/>
      <c r="H1619" s="42">
        <f t="shared" si="183"/>
        <v>0</v>
      </c>
      <c r="I1619" s="33">
        <v>1728</v>
      </c>
      <c r="J1619" s="34">
        <v>847</v>
      </c>
      <c r="K1619" s="34">
        <v>44</v>
      </c>
      <c r="L1619" s="3">
        <f t="shared" si="178"/>
        <v>5.1948051948051951E-2</v>
      </c>
      <c r="M1619" s="34">
        <v>11</v>
      </c>
      <c r="N1619" s="34">
        <v>848</v>
      </c>
      <c r="O1619" s="51">
        <f t="shared" si="177"/>
        <v>0.49074074074074076</v>
      </c>
      <c r="P1619" s="4">
        <f t="shared" si="179"/>
        <v>1731</v>
      </c>
      <c r="Q1619" s="5">
        <f t="shared" si="180"/>
        <v>861</v>
      </c>
      <c r="R1619" s="5">
        <f t="shared" si="181"/>
        <v>848</v>
      </c>
      <c r="S1619" s="6">
        <f t="shared" si="182"/>
        <v>0.48989023685730793</v>
      </c>
    </row>
    <row r="1620" spans="1:19" ht="15" customHeight="1" x14ac:dyDescent="0.2">
      <c r="A1620" s="227" t="s">
        <v>409</v>
      </c>
      <c r="B1620" s="37" t="s">
        <v>35</v>
      </c>
      <c r="C1620" s="47" t="s">
        <v>269</v>
      </c>
      <c r="D1620" s="34"/>
      <c r="E1620" s="34"/>
      <c r="F1620" s="34"/>
      <c r="G1620" s="34"/>
      <c r="H1620" s="42" t="str">
        <f t="shared" si="183"/>
        <v/>
      </c>
      <c r="I1620" s="33">
        <v>523</v>
      </c>
      <c r="J1620" s="34">
        <v>491</v>
      </c>
      <c r="K1620" s="34">
        <v>16</v>
      </c>
      <c r="L1620" s="3">
        <f t="shared" si="178"/>
        <v>3.2586558044806514E-2</v>
      </c>
      <c r="M1620" s="34">
        <v>3</v>
      </c>
      <c r="N1620" s="34">
        <v>9</v>
      </c>
      <c r="O1620" s="51">
        <f t="shared" si="177"/>
        <v>1.7208413001912046E-2</v>
      </c>
      <c r="P1620" s="4">
        <f t="shared" si="179"/>
        <v>523</v>
      </c>
      <c r="Q1620" s="5">
        <f t="shared" si="180"/>
        <v>494</v>
      </c>
      <c r="R1620" s="5">
        <f t="shared" si="181"/>
        <v>9</v>
      </c>
      <c r="S1620" s="6">
        <f t="shared" si="182"/>
        <v>1.7208413001912046E-2</v>
      </c>
    </row>
    <row r="1621" spans="1:19" ht="15" customHeight="1" x14ac:dyDescent="0.2">
      <c r="A1621" s="227" t="s">
        <v>409</v>
      </c>
      <c r="B1621" s="37" t="s">
        <v>35</v>
      </c>
      <c r="C1621" s="47" t="s">
        <v>36</v>
      </c>
      <c r="D1621" s="34"/>
      <c r="E1621" s="34"/>
      <c r="F1621" s="34"/>
      <c r="G1621" s="34"/>
      <c r="H1621" s="42" t="str">
        <f t="shared" si="183"/>
        <v/>
      </c>
      <c r="I1621" s="33">
        <v>234</v>
      </c>
      <c r="J1621" s="34">
        <v>225</v>
      </c>
      <c r="K1621" s="34">
        <v>8</v>
      </c>
      <c r="L1621" s="3">
        <f t="shared" si="178"/>
        <v>3.5555555555555556E-2</v>
      </c>
      <c r="M1621" s="34">
        <v>1</v>
      </c>
      <c r="N1621" s="34">
        <v>4</v>
      </c>
      <c r="O1621" s="51">
        <f t="shared" si="177"/>
        <v>1.7094017094017096E-2</v>
      </c>
      <c r="P1621" s="4">
        <f t="shared" si="179"/>
        <v>234</v>
      </c>
      <c r="Q1621" s="5">
        <f t="shared" si="180"/>
        <v>226</v>
      </c>
      <c r="R1621" s="5">
        <f t="shared" si="181"/>
        <v>4</v>
      </c>
      <c r="S1621" s="6">
        <f t="shared" si="182"/>
        <v>1.7094017094017096E-2</v>
      </c>
    </row>
    <row r="1622" spans="1:19" ht="15" customHeight="1" x14ac:dyDescent="0.2">
      <c r="A1622" s="227" t="s">
        <v>409</v>
      </c>
      <c r="B1622" s="37" t="s">
        <v>35</v>
      </c>
      <c r="C1622" s="47" t="s">
        <v>37</v>
      </c>
      <c r="D1622" s="34"/>
      <c r="E1622" s="34"/>
      <c r="F1622" s="34"/>
      <c r="G1622" s="34"/>
      <c r="H1622" s="42" t="str">
        <f t="shared" si="183"/>
        <v/>
      </c>
      <c r="I1622" s="33">
        <v>1243</v>
      </c>
      <c r="J1622" s="34">
        <v>1206</v>
      </c>
      <c r="K1622" s="34">
        <v>26</v>
      </c>
      <c r="L1622" s="3">
        <f t="shared" si="178"/>
        <v>2.1558872305140961E-2</v>
      </c>
      <c r="M1622" s="34">
        <v>1</v>
      </c>
      <c r="N1622" s="34"/>
      <c r="O1622" s="51">
        <f t="shared" si="177"/>
        <v>0</v>
      </c>
      <c r="P1622" s="4">
        <f t="shared" si="179"/>
        <v>1243</v>
      </c>
      <c r="Q1622" s="5">
        <f t="shared" si="180"/>
        <v>1207</v>
      </c>
      <c r="R1622" s="5" t="str">
        <f t="shared" si="181"/>
        <v/>
      </c>
      <c r="S1622" s="6" t="str">
        <f t="shared" si="182"/>
        <v/>
      </c>
    </row>
    <row r="1623" spans="1:19" ht="26.25" customHeight="1" x14ac:dyDescent="0.2">
      <c r="A1623" s="227" t="s">
        <v>409</v>
      </c>
      <c r="B1623" s="37" t="s">
        <v>39</v>
      </c>
      <c r="C1623" s="47" t="s">
        <v>270</v>
      </c>
      <c r="D1623" s="34"/>
      <c r="E1623" s="34"/>
      <c r="F1623" s="34"/>
      <c r="G1623" s="34"/>
      <c r="H1623" s="42" t="str">
        <f t="shared" si="183"/>
        <v/>
      </c>
      <c r="I1623" s="33">
        <v>1097</v>
      </c>
      <c r="J1623" s="34">
        <v>679</v>
      </c>
      <c r="K1623" s="34">
        <v>173</v>
      </c>
      <c r="L1623" s="3">
        <f t="shared" si="178"/>
        <v>0.25478645066273931</v>
      </c>
      <c r="M1623" s="34"/>
      <c r="N1623" s="34">
        <v>358</v>
      </c>
      <c r="O1623" s="51">
        <f t="shared" si="177"/>
        <v>0.32634457611668188</v>
      </c>
      <c r="P1623" s="4">
        <f t="shared" si="179"/>
        <v>1097</v>
      </c>
      <c r="Q1623" s="5">
        <f t="shared" si="180"/>
        <v>679</v>
      </c>
      <c r="R1623" s="5">
        <f t="shared" si="181"/>
        <v>358</v>
      </c>
      <c r="S1623" s="6">
        <f t="shared" si="182"/>
        <v>0.32634457611668188</v>
      </c>
    </row>
    <row r="1624" spans="1:19" ht="26.25" customHeight="1" x14ac:dyDescent="0.2">
      <c r="A1624" s="227" t="s">
        <v>409</v>
      </c>
      <c r="B1624" s="37" t="s">
        <v>40</v>
      </c>
      <c r="C1624" s="47" t="s">
        <v>41</v>
      </c>
      <c r="D1624" s="34">
        <v>4</v>
      </c>
      <c r="E1624" s="34">
        <v>4</v>
      </c>
      <c r="F1624" s="34"/>
      <c r="G1624" s="34"/>
      <c r="H1624" s="42">
        <f t="shared" si="183"/>
        <v>0</v>
      </c>
      <c r="I1624" s="33">
        <v>527</v>
      </c>
      <c r="J1624" s="34">
        <v>404</v>
      </c>
      <c r="K1624" s="34">
        <v>22</v>
      </c>
      <c r="L1624" s="3">
        <f t="shared" si="178"/>
        <v>5.4455445544554455E-2</v>
      </c>
      <c r="M1624" s="34"/>
      <c r="N1624" s="34">
        <v>100</v>
      </c>
      <c r="O1624" s="51">
        <f t="shared" si="177"/>
        <v>0.18975332068311196</v>
      </c>
      <c r="P1624" s="4">
        <f t="shared" si="179"/>
        <v>531</v>
      </c>
      <c r="Q1624" s="5">
        <f t="shared" si="180"/>
        <v>408</v>
      </c>
      <c r="R1624" s="5">
        <f t="shared" si="181"/>
        <v>100</v>
      </c>
      <c r="S1624" s="6">
        <f t="shared" si="182"/>
        <v>0.18832391713747645</v>
      </c>
    </row>
    <row r="1625" spans="1:19" ht="15" customHeight="1" x14ac:dyDescent="0.2">
      <c r="A1625" s="227" t="s">
        <v>409</v>
      </c>
      <c r="B1625" s="37" t="s">
        <v>42</v>
      </c>
      <c r="C1625" s="47" t="s">
        <v>43</v>
      </c>
      <c r="D1625" s="34"/>
      <c r="E1625" s="34"/>
      <c r="F1625" s="34"/>
      <c r="G1625" s="34"/>
      <c r="H1625" s="42" t="str">
        <f t="shared" si="183"/>
        <v/>
      </c>
      <c r="I1625" s="33">
        <v>90428</v>
      </c>
      <c r="J1625" s="34">
        <v>88393</v>
      </c>
      <c r="K1625" s="34">
        <v>2331</v>
      </c>
      <c r="L1625" s="3">
        <f t="shared" si="178"/>
        <v>2.6370866471326915E-2</v>
      </c>
      <c r="M1625" s="34">
        <v>1</v>
      </c>
      <c r="N1625" s="34">
        <v>1253</v>
      </c>
      <c r="O1625" s="51">
        <f t="shared" si="177"/>
        <v>1.385632768611492E-2</v>
      </c>
      <c r="P1625" s="4">
        <f t="shared" si="179"/>
        <v>90428</v>
      </c>
      <c r="Q1625" s="5">
        <f t="shared" si="180"/>
        <v>88394</v>
      </c>
      <c r="R1625" s="5">
        <f t="shared" si="181"/>
        <v>1253</v>
      </c>
      <c r="S1625" s="6">
        <f t="shared" si="182"/>
        <v>1.385632768611492E-2</v>
      </c>
    </row>
    <row r="1626" spans="1:19" ht="26.25" customHeight="1" x14ac:dyDescent="0.2">
      <c r="A1626" s="227" t="s">
        <v>409</v>
      </c>
      <c r="B1626" s="37" t="s">
        <v>42</v>
      </c>
      <c r="C1626" s="47" t="s">
        <v>45</v>
      </c>
      <c r="D1626" s="34"/>
      <c r="E1626" s="34"/>
      <c r="F1626" s="34"/>
      <c r="G1626" s="34"/>
      <c r="H1626" s="42" t="str">
        <f t="shared" si="183"/>
        <v/>
      </c>
      <c r="I1626" s="33">
        <v>49000</v>
      </c>
      <c r="J1626" s="34">
        <v>47075</v>
      </c>
      <c r="K1626" s="34">
        <v>977</v>
      </c>
      <c r="L1626" s="3">
        <f t="shared" si="178"/>
        <v>2.0754115772703134E-2</v>
      </c>
      <c r="M1626" s="34">
        <v>1</v>
      </c>
      <c r="N1626" s="34">
        <v>1301</v>
      </c>
      <c r="O1626" s="51">
        <f t="shared" si="177"/>
        <v>2.6551020408163265E-2</v>
      </c>
      <c r="P1626" s="4">
        <f t="shared" si="179"/>
        <v>49000</v>
      </c>
      <c r="Q1626" s="5">
        <f t="shared" si="180"/>
        <v>47076</v>
      </c>
      <c r="R1626" s="5">
        <f t="shared" si="181"/>
        <v>1301</v>
      </c>
      <c r="S1626" s="6">
        <f t="shared" si="182"/>
        <v>2.6551020408163265E-2</v>
      </c>
    </row>
    <row r="1627" spans="1:19" ht="15" customHeight="1" x14ac:dyDescent="0.2">
      <c r="A1627" s="227" t="s">
        <v>409</v>
      </c>
      <c r="B1627" s="37" t="s">
        <v>42</v>
      </c>
      <c r="C1627" s="47" t="s">
        <v>46</v>
      </c>
      <c r="D1627" s="34"/>
      <c r="E1627" s="34"/>
      <c r="F1627" s="34"/>
      <c r="G1627" s="34"/>
      <c r="H1627" s="42" t="str">
        <f t="shared" si="183"/>
        <v/>
      </c>
      <c r="I1627" s="33">
        <v>102397</v>
      </c>
      <c r="J1627" s="34">
        <v>100182</v>
      </c>
      <c r="K1627" s="34">
        <v>4679</v>
      </c>
      <c r="L1627" s="3">
        <f t="shared" si="178"/>
        <v>4.6704996905631749E-2</v>
      </c>
      <c r="M1627" s="34">
        <v>175</v>
      </c>
      <c r="N1627" s="34">
        <v>1089</v>
      </c>
      <c r="O1627" s="51">
        <f t="shared" si="177"/>
        <v>1.063507719952733E-2</v>
      </c>
      <c r="P1627" s="4">
        <f t="shared" si="179"/>
        <v>102397</v>
      </c>
      <c r="Q1627" s="5">
        <f t="shared" si="180"/>
        <v>100357</v>
      </c>
      <c r="R1627" s="5">
        <f t="shared" si="181"/>
        <v>1089</v>
      </c>
      <c r="S1627" s="6">
        <f t="shared" si="182"/>
        <v>1.063507719952733E-2</v>
      </c>
    </row>
    <row r="1628" spans="1:19" ht="15" customHeight="1" x14ac:dyDescent="0.2">
      <c r="A1628" s="227" t="s">
        <v>409</v>
      </c>
      <c r="B1628" s="37" t="s">
        <v>47</v>
      </c>
      <c r="C1628" s="47" t="s">
        <v>48</v>
      </c>
      <c r="D1628" s="34"/>
      <c r="E1628" s="34"/>
      <c r="F1628" s="34"/>
      <c r="G1628" s="34"/>
      <c r="H1628" s="42" t="str">
        <f t="shared" si="183"/>
        <v/>
      </c>
      <c r="I1628" s="33">
        <v>321</v>
      </c>
      <c r="J1628" s="34">
        <v>318</v>
      </c>
      <c r="K1628" s="34">
        <v>190</v>
      </c>
      <c r="L1628" s="3">
        <f t="shared" si="178"/>
        <v>0.59748427672955973</v>
      </c>
      <c r="M1628" s="34"/>
      <c r="N1628" s="34">
        <v>2</v>
      </c>
      <c r="O1628" s="51">
        <f t="shared" si="177"/>
        <v>6.2305295950155761E-3</v>
      </c>
      <c r="P1628" s="4">
        <f t="shared" si="179"/>
        <v>321</v>
      </c>
      <c r="Q1628" s="5">
        <f t="shared" si="180"/>
        <v>318</v>
      </c>
      <c r="R1628" s="5">
        <f t="shared" si="181"/>
        <v>2</v>
      </c>
      <c r="S1628" s="6">
        <f t="shared" si="182"/>
        <v>6.2305295950155761E-3</v>
      </c>
    </row>
    <row r="1629" spans="1:19" ht="39" customHeight="1" x14ac:dyDescent="0.2">
      <c r="A1629" s="227" t="s">
        <v>409</v>
      </c>
      <c r="B1629" s="37" t="s">
        <v>520</v>
      </c>
      <c r="C1629" s="47" t="s">
        <v>49</v>
      </c>
      <c r="D1629" s="34"/>
      <c r="E1629" s="34"/>
      <c r="F1629" s="34"/>
      <c r="G1629" s="34"/>
      <c r="H1629" s="42" t="str">
        <f t="shared" si="183"/>
        <v/>
      </c>
      <c r="I1629" s="33">
        <v>2152</v>
      </c>
      <c r="J1629" s="34">
        <v>906</v>
      </c>
      <c r="K1629" s="34">
        <v>89</v>
      </c>
      <c r="L1629" s="3">
        <f t="shared" si="178"/>
        <v>9.8233995584988965E-2</v>
      </c>
      <c r="M1629" s="34">
        <v>26</v>
      </c>
      <c r="N1629" s="34">
        <v>1092</v>
      </c>
      <c r="O1629" s="51">
        <f t="shared" si="177"/>
        <v>0.50743494423791824</v>
      </c>
      <c r="P1629" s="4">
        <f t="shared" si="179"/>
        <v>2152</v>
      </c>
      <c r="Q1629" s="5">
        <f t="shared" si="180"/>
        <v>932</v>
      </c>
      <c r="R1629" s="5">
        <f t="shared" si="181"/>
        <v>1092</v>
      </c>
      <c r="S1629" s="6">
        <f t="shared" si="182"/>
        <v>0.50743494423791824</v>
      </c>
    </row>
    <row r="1630" spans="1:19" ht="15" customHeight="1" x14ac:dyDescent="0.2">
      <c r="A1630" s="227" t="s">
        <v>409</v>
      </c>
      <c r="B1630" s="37" t="s">
        <v>50</v>
      </c>
      <c r="C1630" s="47" t="s">
        <v>51</v>
      </c>
      <c r="D1630" s="34">
        <v>2</v>
      </c>
      <c r="E1630" s="34">
        <v>2</v>
      </c>
      <c r="F1630" s="34"/>
      <c r="G1630" s="34"/>
      <c r="H1630" s="42">
        <f t="shared" si="183"/>
        <v>0</v>
      </c>
      <c r="I1630" s="33">
        <v>102</v>
      </c>
      <c r="J1630" s="34">
        <v>95</v>
      </c>
      <c r="K1630" s="34">
        <v>21</v>
      </c>
      <c r="L1630" s="3">
        <f t="shared" si="178"/>
        <v>0.22105263157894736</v>
      </c>
      <c r="M1630" s="34"/>
      <c r="N1630" s="34">
        <v>2</v>
      </c>
      <c r="O1630" s="51">
        <f t="shared" si="177"/>
        <v>1.9607843137254902E-2</v>
      </c>
      <c r="P1630" s="4">
        <f t="shared" si="179"/>
        <v>104</v>
      </c>
      <c r="Q1630" s="5">
        <f t="shared" si="180"/>
        <v>97</v>
      </c>
      <c r="R1630" s="5">
        <f t="shared" si="181"/>
        <v>2</v>
      </c>
      <c r="S1630" s="6">
        <f t="shared" si="182"/>
        <v>1.9230769230769232E-2</v>
      </c>
    </row>
    <row r="1631" spans="1:19" ht="15" customHeight="1" x14ac:dyDescent="0.2">
      <c r="A1631" s="227" t="s">
        <v>409</v>
      </c>
      <c r="B1631" s="37" t="s">
        <v>52</v>
      </c>
      <c r="C1631" s="47" t="s">
        <v>271</v>
      </c>
      <c r="D1631" s="34">
        <v>1</v>
      </c>
      <c r="E1631" s="34">
        <v>1</v>
      </c>
      <c r="F1631" s="34"/>
      <c r="G1631" s="34"/>
      <c r="H1631" s="42">
        <f t="shared" si="183"/>
        <v>0</v>
      </c>
      <c r="I1631" s="33">
        <v>2189</v>
      </c>
      <c r="J1631" s="34">
        <v>1465</v>
      </c>
      <c r="K1631" s="34">
        <v>237</v>
      </c>
      <c r="L1631" s="3">
        <f t="shared" si="178"/>
        <v>0.16177474402730374</v>
      </c>
      <c r="M1631" s="34">
        <v>23</v>
      </c>
      <c r="N1631" s="34">
        <v>553</v>
      </c>
      <c r="O1631" s="51">
        <f t="shared" ref="O1631:O1694" si="184">IF(I1631&lt;&gt;0,N1631/I1631,"")</f>
        <v>0.25262677021470992</v>
      </c>
      <c r="P1631" s="4">
        <f t="shared" si="179"/>
        <v>2190</v>
      </c>
      <c r="Q1631" s="5">
        <f t="shared" si="180"/>
        <v>1489</v>
      </c>
      <c r="R1631" s="5">
        <f t="shared" si="181"/>
        <v>553</v>
      </c>
      <c r="S1631" s="6">
        <f t="shared" si="182"/>
        <v>0.25251141552511414</v>
      </c>
    </row>
    <row r="1632" spans="1:19" ht="15" customHeight="1" x14ac:dyDescent="0.2">
      <c r="A1632" s="227" t="s">
        <v>409</v>
      </c>
      <c r="B1632" s="37" t="s">
        <v>53</v>
      </c>
      <c r="C1632" s="47" t="s">
        <v>54</v>
      </c>
      <c r="D1632" s="34"/>
      <c r="E1632" s="34"/>
      <c r="F1632" s="34"/>
      <c r="G1632" s="34"/>
      <c r="H1632" s="42" t="str">
        <f t="shared" si="183"/>
        <v/>
      </c>
      <c r="I1632" s="33">
        <v>25</v>
      </c>
      <c r="J1632" s="34">
        <v>25</v>
      </c>
      <c r="K1632" s="34">
        <v>8</v>
      </c>
      <c r="L1632" s="3">
        <f t="shared" si="178"/>
        <v>0.32</v>
      </c>
      <c r="M1632" s="34"/>
      <c r="N1632" s="34"/>
      <c r="O1632" s="51">
        <f t="shared" si="184"/>
        <v>0</v>
      </c>
      <c r="P1632" s="4">
        <f t="shared" si="179"/>
        <v>25</v>
      </c>
      <c r="Q1632" s="5">
        <f t="shared" si="180"/>
        <v>25</v>
      </c>
      <c r="R1632" s="5" t="str">
        <f t="shared" si="181"/>
        <v/>
      </c>
      <c r="S1632" s="6" t="str">
        <f t="shared" si="182"/>
        <v/>
      </c>
    </row>
    <row r="1633" spans="1:19" ht="15" customHeight="1" x14ac:dyDescent="0.2">
      <c r="A1633" s="227" t="s">
        <v>409</v>
      </c>
      <c r="B1633" s="37" t="s">
        <v>55</v>
      </c>
      <c r="C1633" s="47" t="s">
        <v>56</v>
      </c>
      <c r="D1633" s="34">
        <v>44</v>
      </c>
      <c r="E1633" s="34">
        <v>43</v>
      </c>
      <c r="F1633" s="34"/>
      <c r="G1633" s="34"/>
      <c r="H1633" s="42">
        <f t="shared" si="183"/>
        <v>0</v>
      </c>
      <c r="I1633" s="33">
        <v>18094</v>
      </c>
      <c r="J1633" s="34">
        <v>14655</v>
      </c>
      <c r="K1633" s="34">
        <v>819</v>
      </c>
      <c r="L1633" s="3">
        <f t="shared" si="178"/>
        <v>5.5885363357215966E-2</v>
      </c>
      <c r="M1633" s="34">
        <v>3</v>
      </c>
      <c r="N1633" s="34">
        <v>2902</v>
      </c>
      <c r="O1633" s="51">
        <f t="shared" si="184"/>
        <v>0.16038465789764564</v>
      </c>
      <c r="P1633" s="4">
        <f t="shared" si="179"/>
        <v>18138</v>
      </c>
      <c r="Q1633" s="5">
        <f t="shared" si="180"/>
        <v>14701</v>
      </c>
      <c r="R1633" s="5">
        <f t="shared" si="181"/>
        <v>2902</v>
      </c>
      <c r="S1633" s="6">
        <f t="shared" si="182"/>
        <v>0.15999558937038263</v>
      </c>
    </row>
    <row r="1634" spans="1:19" ht="15" customHeight="1" x14ac:dyDescent="0.2">
      <c r="A1634" s="227" t="s">
        <v>409</v>
      </c>
      <c r="B1634" s="37" t="s">
        <v>57</v>
      </c>
      <c r="C1634" s="47" t="s">
        <v>58</v>
      </c>
      <c r="D1634" s="34">
        <v>2</v>
      </c>
      <c r="E1634" s="34">
        <v>2</v>
      </c>
      <c r="F1634" s="34"/>
      <c r="G1634" s="34"/>
      <c r="H1634" s="42">
        <f t="shared" si="183"/>
        <v>0</v>
      </c>
      <c r="I1634" s="33">
        <v>268</v>
      </c>
      <c r="J1634" s="34">
        <v>247</v>
      </c>
      <c r="K1634" s="34">
        <v>47</v>
      </c>
      <c r="L1634" s="3">
        <f t="shared" si="178"/>
        <v>0.19028340080971659</v>
      </c>
      <c r="M1634" s="34"/>
      <c r="N1634" s="34">
        <v>17</v>
      </c>
      <c r="O1634" s="51">
        <f t="shared" si="184"/>
        <v>6.3432835820895525E-2</v>
      </c>
      <c r="P1634" s="4">
        <f t="shared" si="179"/>
        <v>270</v>
      </c>
      <c r="Q1634" s="5">
        <f t="shared" si="180"/>
        <v>249</v>
      </c>
      <c r="R1634" s="5">
        <f t="shared" si="181"/>
        <v>17</v>
      </c>
      <c r="S1634" s="6">
        <f t="shared" si="182"/>
        <v>6.2962962962962957E-2</v>
      </c>
    </row>
    <row r="1635" spans="1:19" ht="15" customHeight="1" x14ac:dyDescent="0.2">
      <c r="A1635" s="227" t="s">
        <v>409</v>
      </c>
      <c r="B1635" s="37" t="s">
        <v>59</v>
      </c>
      <c r="C1635" s="47" t="s">
        <v>60</v>
      </c>
      <c r="D1635" s="34"/>
      <c r="E1635" s="34"/>
      <c r="F1635" s="34"/>
      <c r="G1635" s="34"/>
      <c r="H1635" s="42" t="str">
        <f t="shared" si="183"/>
        <v/>
      </c>
      <c r="I1635" s="33">
        <v>1</v>
      </c>
      <c r="J1635" s="34">
        <v>1</v>
      </c>
      <c r="K1635" s="34">
        <v>1</v>
      </c>
      <c r="L1635" s="3">
        <f t="shared" si="178"/>
        <v>1</v>
      </c>
      <c r="M1635" s="34"/>
      <c r="N1635" s="34"/>
      <c r="O1635" s="51">
        <f t="shared" si="184"/>
        <v>0</v>
      </c>
      <c r="P1635" s="4">
        <f t="shared" si="179"/>
        <v>1</v>
      </c>
      <c r="Q1635" s="5">
        <f t="shared" si="180"/>
        <v>1</v>
      </c>
      <c r="R1635" s="5" t="str">
        <f t="shared" si="181"/>
        <v/>
      </c>
      <c r="S1635" s="6" t="str">
        <f t="shared" si="182"/>
        <v/>
      </c>
    </row>
    <row r="1636" spans="1:19" ht="26.25" customHeight="1" x14ac:dyDescent="0.2">
      <c r="A1636" s="227" t="s">
        <v>409</v>
      </c>
      <c r="B1636" s="37" t="s">
        <v>62</v>
      </c>
      <c r="C1636" s="47" t="s">
        <v>63</v>
      </c>
      <c r="D1636" s="34">
        <v>5</v>
      </c>
      <c r="E1636" s="34">
        <v>4</v>
      </c>
      <c r="F1636" s="34"/>
      <c r="G1636" s="34"/>
      <c r="H1636" s="42">
        <f t="shared" si="183"/>
        <v>0</v>
      </c>
      <c r="I1636" s="33">
        <v>29634</v>
      </c>
      <c r="J1636" s="34">
        <v>21032</v>
      </c>
      <c r="K1636" s="34">
        <v>6123</v>
      </c>
      <c r="L1636" s="3">
        <f t="shared" si="178"/>
        <v>0.29112780524914417</v>
      </c>
      <c r="M1636" s="34">
        <v>2</v>
      </c>
      <c r="N1636" s="34">
        <v>8363</v>
      </c>
      <c r="O1636" s="51">
        <f t="shared" si="184"/>
        <v>0.28220962408044814</v>
      </c>
      <c r="P1636" s="4">
        <f t="shared" si="179"/>
        <v>29639</v>
      </c>
      <c r="Q1636" s="5">
        <f t="shared" si="180"/>
        <v>21038</v>
      </c>
      <c r="R1636" s="5">
        <f t="shared" si="181"/>
        <v>8363</v>
      </c>
      <c r="S1636" s="6">
        <f t="shared" si="182"/>
        <v>0.28216201626235704</v>
      </c>
    </row>
    <row r="1637" spans="1:19" ht="15" customHeight="1" x14ac:dyDescent="0.2">
      <c r="A1637" s="227" t="s">
        <v>409</v>
      </c>
      <c r="B1637" s="37" t="s">
        <v>64</v>
      </c>
      <c r="C1637" s="47" t="s">
        <v>274</v>
      </c>
      <c r="D1637" s="34">
        <v>27</v>
      </c>
      <c r="E1637" s="34">
        <v>23</v>
      </c>
      <c r="F1637" s="34"/>
      <c r="G1637" s="34"/>
      <c r="H1637" s="42">
        <f t="shared" si="183"/>
        <v>0</v>
      </c>
      <c r="I1637" s="33">
        <v>23253</v>
      </c>
      <c r="J1637" s="34">
        <v>18722</v>
      </c>
      <c r="K1637" s="34">
        <v>5051</v>
      </c>
      <c r="L1637" s="3">
        <f t="shared" si="178"/>
        <v>0.26978955239824803</v>
      </c>
      <c r="M1637" s="34"/>
      <c r="N1637" s="34">
        <v>4089</v>
      </c>
      <c r="O1637" s="51">
        <f t="shared" si="184"/>
        <v>0.17584827764159464</v>
      </c>
      <c r="P1637" s="4">
        <f t="shared" si="179"/>
        <v>23280</v>
      </c>
      <c r="Q1637" s="5">
        <f t="shared" si="180"/>
        <v>18745</v>
      </c>
      <c r="R1637" s="5">
        <f t="shared" si="181"/>
        <v>4089</v>
      </c>
      <c r="S1637" s="6">
        <f t="shared" si="182"/>
        <v>0.1756443298969072</v>
      </c>
    </row>
    <row r="1638" spans="1:19" ht="15" customHeight="1" x14ac:dyDescent="0.2">
      <c r="A1638" s="227" t="s">
        <v>409</v>
      </c>
      <c r="B1638" s="37" t="s">
        <v>64</v>
      </c>
      <c r="C1638" s="47" t="s">
        <v>273</v>
      </c>
      <c r="D1638" s="34">
        <v>3</v>
      </c>
      <c r="E1638" s="34">
        <v>3</v>
      </c>
      <c r="F1638" s="34"/>
      <c r="G1638" s="34"/>
      <c r="H1638" s="42">
        <f t="shared" si="183"/>
        <v>0</v>
      </c>
      <c r="I1638" s="33">
        <v>26863</v>
      </c>
      <c r="J1638" s="34">
        <v>22227</v>
      </c>
      <c r="K1638" s="34">
        <v>4244</v>
      </c>
      <c r="L1638" s="3">
        <f t="shared" si="178"/>
        <v>0.19093894812615289</v>
      </c>
      <c r="M1638" s="34">
        <v>1</v>
      </c>
      <c r="N1638" s="34">
        <v>4217</v>
      </c>
      <c r="O1638" s="51">
        <f t="shared" si="184"/>
        <v>0.15698172207125041</v>
      </c>
      <c r="P1638" s="4">
        <f t="shared" si="179"/>
        <v>26866</v>
      </c>
      <c r="Q1638" s="5">
        <f t="shared" si="180"/>
        <v>22231</v>
      </c>
      <c r="R1638" s="5">
        <f t="shared" si="181"/>
        <v>4217</v>
      </c>
      <c r="S1638" s="6">
        <f t="shared" si="182"/>
        <v>0.1569641926598675</v>
      </c>
    </row>
    <row r="1639" spans="1:19" ht="15" customHeight="1" x14ac:dyDescent="0.2">
      <c r="A1639" s="227" t="s">
        <v>409</v>
      </c>
      <c r="B1639" s="37" t="s">
        <v>65</v>
      </c>
      <c r="C1639" s="47" t="s">
        <v>275</v>
      </c>
      <c r="D1639" s="34"/>
      <c r="E1639" s="34"/>
      <c r="F1639" s="34"/>
      <c r="G1639" s="34"/>
      <c r="H1639" s="42" t="str">
        <f t="shared" si="183"/>
        <v/>
      </c>
      <c r="I1639" s="33">
        <v>3773</v>
      </c>
      <c r="J1639" s="34">
        <v>2815</v>
      </c>
      <c r="K1639" s="34">
        <v>303</v>
      </c>
      <c r="L1639" s="3">
        <f t="shared" si="178"/>
        <v>0.10763765541740675</v>
      </c>
      <c r="M1639" s="34">
        <v>2</v>
      </c>
      <c r="N1639" s="34">
        <v>920</v>
      </c>
      <c r="O1639" s="51">
        <f t="shared" si="184"/>
        <v>0.24383779485820303</v>
      </c>
      <c r="P1639" s="4">
        <f t="shared" si="179"/>
        <v>3773</v>
      </c>
      <c r="Q1639" s="5">
        <f t="shared" si="180"/>
        <v>2817</v>
      </c>
      <c r="R1639" s="5">
        <f t="shared" si="181"/>
        <v>920</v>
      </c>
      <c r="S1639" s="6">
        <f t="shared" si="182"/>
        <v>0.24383779485820303</v>
      </c>
    </row>
    <row r="1640" spans="1:19" ht="15" customHeight="1" x14ac:dyDescent="0.2">
      <c r="A1640" s="227" t="s">
        <v>409</v>
      </c>
      <c r="B1640" s="37" t="s">
        <v>65</v>
      </c>
      <c r="C1640" s="47" t="s">
        <v>66</v>
      </c>
      <c r="D1640" s="34">
        <v>1</v>
      </c>
      <c r="E1640" s="34"/>
      <c r="F1640" s="34"/>
      <c r="G1640" s="34"/>
      <c r="H1640" s="42">
        <f t="shared" si="183"/>
        <v>0</v>
      </c>
      <c r="I1640" s="33">
        <v>11466</v>
      </c>
      <c r="J1640" s="34">
        <v>8661</v>
      </c>
      <c r="K1640" s="34">
        <v>276</v>
      </c>
      <c r="L1640" s="3">
        <f t="shared" si="178"/>
        <v>3.1866989954970559E-2</v>
      </c>
      <c r="M1640" s="34">
        <v>33</v>
      </c>
      <c r="N1640" s="34">
        <v>1948</v>
      </c>
      <c r="O1640" s="51">
        <f t="shared" si="184"/>
        <v>0.16989359846502702</v>
      </c>
      <c r="P1640" s="4">
        <f t="shared" si="179"/>
        <v>11467</v>
      </c>
      <c r="Q1640" s="5">
        <f t="shared" si="180"/>
        <v>8694</v>
      </c>
      <c r="R1640" s="5">
        <f t="shared" si="181"/>
        <v>1948</v>
      </c>
      <c r="S1640" s="6">
        <f t="shared" si="182"/>
        <v>0.16987878259352926</v>
      </c>
    </row>
    <row r="1641" spans="1:19" ht="15" customHeight="1" x14ac:dyDescent="0.2">
      <c r="A1641" s="227" t="s">
        <v>409</v>
      </c>
      <c r="B1641" s="37" t="s">
        <v>67</v>
      </c>
      <c r="C1641" s="47" t="s">
        <v>276</v>
      </c>
      <c r="D1641" s="34"/>
      <c r="E1641" s="34"/>
      <c r="F1641" s="34"/>
      <c r="G1641" s="34"/>
      <c r="H1641" s="42" t="str">
        <f t="shared" si="183"/>
        <v/>
      </c>
      <c r="I1641" s="33">
        <v>69</v>
      </c>
      <c r="J1641" s="34">
        <v>70</v>
      </c>
      <c r="K1641" s="34">
        <v>17</v>
      </c>
      <c r="L1641" s="3">
        <f t="shared" si="178"/>
        <v>0.24285714285714285</v>
      </c>
      <c r="M1641" s="34"/>
      <c r="N1641" s="34"/>
      <c r="O1641" s="51">
        <f t="shared" si="184"/>
        <v>0</v>
      </c>
      <c r="P1641" s="4">
        <f t="shared" si="179"/>
        <v>69</v>
      </c>
      <c r="Q1641" s="5">
        <f t="shared" si="180"/>
        <v>70</v>
      </c>
      <c r="R1641" s="5" t="str">
        <f t="shared" si="181"/>
        <v/>
      </c>
      <c r="S1641" s="6" t="str">
        <f t="shared" si="182"/>
        <v/>
      </c>
    </row>
    <row r="1642" spans="1:19" ht="26.25" customHeight="1" x14ac:dyDescent="0.2">
      <c r="A1642" s="227" t="s">
        <v>409</v>
      </c>
      <c r="B1642" s="37" t="s">
        <v>242</v>
      </c>
      <c r="C1642" s="47" t="s">
        <v>277</v>
      </c>
      <c r="D1642" s="34">
        <v>63</v>
      </c>
      <c r="E1642" s="34">
        <v>62</v>
      </c>
      <c r="F1642" s="34"/>
      <c r="G1642" s="34"/>
      <c r="H1642" s="42">
        <f t="shared" si="183"/>
        <v>0</v>
      </c>
      <c r="I1642" s="33">
        <v>3876</v>
      </c>
      <c r="J1642" s="34">
        <v>2800</v>
      </c>
      <c r="K1642" s="34">
        <v>406</v>
      </c>
      <c r="L1642" s="3">
        <f t="shared" si="178"/>
        <v>0.14499999999999999</v>
      </c>
      <c r="M1642" s="34">
        <v>217</v>
      </c>
      <c r="N1642" s="34">
        <v>753</v>
      </c>
      <c r="O1642" s="51">
        <f t="shared" si="184"/>
        <v>0.19427244582043343</v>
      </c>
      <c r="P1642" s="4">
        <f t="shared" si="179"/>
        <v>3939</v>
      </c>
      <c r="Q1642" s="5">
        <f t="shared" si="180"/>
        <v>3079</v>
      </c>
      <c r="R1642" s="5">
        <f t="shared" si="181"/>
        <v>753</v>
      </c>
      <c r="S1642" s="6">
        <f t="shared" si="182"/>
        <v>0.19116527037319117</v>
      </c>
    </row>
    <row r="1643" spans="1:19" ht="26.25" customHeight="1" x14ac:dyDescent="0.2">
      <c r="A1643" s="227" t="s">
        <v>409</v>
      </c>
      <c r="B1643" s="37" t="s">
        <v>242</v>
      </c>
      <c r="C1643" s="47" t="s">
        <v>278</v>
      </c>
      <c r="D1643" s="34">
        <v>6</v>
      </c>
      <c r="E1643" s="34">
        <v>5</v>
      </c>
      <c r="F1643" s="34"/>
      <c r="G1643" s="34"/>
      <c r="H1643" s="42">
        <f t="shared" si="183"/>
        <v>0</v>
      </c>
      <c r="I1643" s="33">
        <v>8902</v>
      </c>
      <c r="J1643" s="34">
        <v>5090</v>
      </c>
      <c r="K1643" s="34">
        <v>1236</v>
      </c>
      <c r="L1643" s="3">
        <f t="shared" si="178"/>
        <v>0.24282907662082515</v>
      </c>
      <c r="M1643" s="34">
        <v>1064</v>
      </c>
      <c r="N1643" s="34">
        <v>1877</v>
      </c>
      <c r="O1643" s="51">
        <f t="shared" si="184"/>
        <v>0.21085149404628173</v>
      </c>
      <c r="P1643" s="4">
        <f t="shared" si="179"/>
        <v>8908</v>
      </c>
      <c r="Q1643" s="5">
        <f t="shared" si="180"/>
        <v>6159</v>
      </c>
      <c r="R1643" s="5">
        <f t="shared" si="181"/>
        <v>1877</v>
      </c>
      <c r="S1643" s="6">
        <f t="shared" si="182"/>
        <v>0.21070947462954648</v>
      </c>
    </row>
    <row r="1644" spans="1:19" ht="15" customHeight="1" x14ac:dyDescent="0.2">
      <c r="A1644" s="227" t="s">
        <v>409</v>
      </c>
      <c r="B1644" s="37" t="s">
        <v>68</v>
      </c>
      <c r="C1644" s="47" t="s">
        <v>279</v>
      </c>
      <c r="D1644" s="34"/>
      <c r="E1644" s="34"/>
      <c r="F1644" s="34"/>
      <c r="G1644" s="34"/>
      <c r="H1644" s="42" t="str">
        <f t="shared" si="183"/>
        <v/>
      </c>
      <c r="I1644" s="33">
        <v>1</v>
      </c>
      <c r="J1644" s="34">
        <v>1</v>
      </c>
      <c r="K1644" s="34"/>
      <c r="L1644" s="3">
        <f t="shared" si="178"/>
        <v>0</v>
      </c>
      <c r="M1644" s="34"/>
      <c r="N1644" s="34"/>
      <c r="O1644" s="51">
        <f t="shared" si="184"/>
        <v>0</v>
      </c>
      <c r="P1644" s="4">
        <f t="shared" si="179"/>
        <v>1</v>
      </c>
      <c r="Q1644" s="5">
        <f t="shared" si="180"/>
        <v>1</v>
      </c>
      <c r="R1644" s="5" t="str">
        <f t="shared" si="181"/>
        <v/>
      </c>
      <c r="S1644" s="6" t="str">
        <f t="shared" si="182"/>
        <v/>
      </c>
    </row>
    <row r="1645" spans="1:19" ht="15" customHeight="1" x14ac:dyDescent="0.2">
      <c r="A1645" s="227" t="s">
        <v>409</v>
      </c>
      <c r="B1645" s="37" t="s">
        <v>69</v>
      </c>
      <c r="C1645" s="47" t="s">
        <v>70</v>
      </c>
      <c r="D1645" s="34"/>
      <c r="E1645" s="34"/>
      <c r="F1645" s="34"/>
      <c r="G1645" s="34"/>
      <c r="H1645" s="42" t="str">
        <f t="shared" si="183"/>
        <v/>
      </c>
      <c r="I1645" s="33">
        <v>981</v>
      </c>
      <c r="J1645" s="34">
        <v>727</v>
      </c>
      <c r="K1645" s="34">
        <v>57</v>
      </c>
      <c r="L1645" s="3">
        <f t="shared" si="178"/>
        <v>7.8404401650618988E-2</v>
      </c>
      <c r="M1645" s="34">
        <v>14</v>
      </c>
      <c r="N1645" s="34">
        <v>199</v>
      </c>
      <c r="O1645" s="51">
        <f t="shared" si="184"/>
        <v>0.20285423037716616</v>
      </c>
      <c r="P1645" s="4">
        <f t="shared" si="179"/>
        <v>981</v>
      </c>
      <c r="Q1645" s="5">
        <f t="shared" si="180"/>
        <v>741</v>
      </c>
      <c r="R1645" s="5">
        <f t="shared" si="181"/>
        <v>199</v>
      </c>
      <c r="S1645" s="6">
        <f t="shared" si="182"/>
        <v>0.20285423037716616</v>
      </c>
    </row>
    <row r="1646" spans="1:19" ht="15" customHeight="1" x14ac:dyDescent="0.2">
      <c r="A1646" s="227" t="s">
        <v>409</v>
      </c>
      <c r="B1646" s="37" t="s">
        <v>71</v>
      </c>
      <c r="C1646" s="47" t="s">
        <v>72</v>
      </c>
      <c r="D1646" s="34"/>
      <c r="E1646" s="34"/>
      <c r="F1646" s="34"/>
      <c r="G1646" s="34"/>
      <c r="H1646" s="42" t="str">
        <f t="shared" si="183"/>
        <v/>
      </c>
      <c r="I1646" s="33">
        <v>6</v>
      </c>
      <c r="J1646" s="34">
        <v>5</v>
      </c>
      <c r="K1646" s="34"/>
      <c r="L1646" s="3">
        <f t="shared" si="178"/>
        <v>0</v>
      </c>
      <c r="M1646" s="34"/>
      <c r="N1646" s="34"/>
      <c r="O1646" s="51">
        <f t="shared" si="184"/>
        <v>0</v>
      </c>
      <c r="P1646" s="4">
        <f t="shared" si="179"/>
        <v>6</v>
      </c>
      <c r="Q1646" s="5">
        <f t="shared" si="180"/>
        <v>5</v>
      </c>
      <c r="R1646" s="5" t="str">
        <f t="shared" si="181"/>
        <v/>
      </c>
      <c r="S1646" s="6" t="str">
        <f t="shared" si="182"/>
        <v/>
      </c>
    </row>
    <row r="1647" spans="1:19" ht="26.25" customHeight="1" x14ac:dyDescent="0.2">
      <c r="A1647" s="227" t="s">
        <v>409</v>
      </c>
      <c r="B1647" s="37" t="s">
        <v>74</v>
      </c>
      <c r="C1647" s="47" t="s">
        <v>280</v>
      </c>
      <c r="D1647" s="34"/>
      <c r="E1647" s="34"/>
      <c r="F1647" s="34"/>
      <c r="G1647" s="34"/>
      <c r="H1647" s="42" t="str">
        <f t="shared" si="183"/>
        <v/>
      </c>
      <c r="I1647" s="33">
        <v>1</v>
      </c>
      <c r="J1647" s="34"/>
      <c r="K1647" s="34"/>
      <c r="L1647" s="3" t="str">
        <f t="shared" si="178"/>
        <v/>
      </c>
      <c r="M1647" s="34"/>
      <c r="N1647" s="34"/>
      <c r="O1647" s="51">
        <f t="shared" si="184"/>
        <v>0</v>
      </c>
      <c r="P1647" s="4">
        <f t="shared" si="179"/>
        <v>1</v>
      </c>
      <c r="Q1647" s="5" t="str">
        <f t="shared" si="180"/>
        <v/>
      </c>
      <c r="R1647" s="5" t="str">
        <f t="shared" si="181"/>
        <v/>
      </c>
      <c r="S1647" s="6" t="str">
        <f t="shared" si="182"/>
        <v/>
      </c>
    </row>
    <row r="1648" spans="1:19" ht="15" customHeight="1" x14ac:dyDescent="0.2">
      <c r="A1648" s="227" t="s">
        <v>409</v>
      </c>
      <c r="B1648" s="37" t="s">
        <v>74</v>
      </c>
      <c r="C1648" s="47" t="s">
        <v>281</v>
      </c>
      <c r="D1648" s="34"/>
      <c r="E1648" s="34"/>
      <c r="F1648" s="34"/>
      <c r="G1648" s="34"/>
      <c r="H1648" s="42" t="str">
        <f t="shared" si="183"/>
        <v/>
      </c>
      <c r="I1648" s="33"/>
      <c r="J1648" s="34">
        <v>1</v>
      </c>
      <c r="K1648" s="34"/>
      <c r="L1648" s="3">
        <f t="shared" si="178"/>
        <v>0</v>
      </c>
      <c r="M1648" s="34"/>
      <c r="N1648" s="34"/>
      <c r="O1648" s="51" t="str">
        <f t="shared" si="184"/>
        <v/>
      </c>
      <c r="P1648" s="4" t="str">
        <f t="shared" si="179"/>
        <v/>
      </c>
      <c r="Q1648" s="5">
        <f t="shared" si="180"/>
        <v>1</v>
      </c>
      <c r="R1648" s="5" t="str">
        <f t="shared" si="181"/>
        <v/>
      </c>
      <c r="S1648" s="6" t="str">
        <f t="shared" si="182"/>
        <v/>
      </c>
    </row>
    <row r="1649" spans="1:19" ht="15" customHeight="1" x14ac:dyDescent="0.2">
      <c r="A1649" s="227" t="s">
        <v>409</v>
      </c>
      <c r="B1649" s="37" t="s">
        <v>74</v>
      </c>
      <c r="C1649" s="47" t="s">
        <v>525</v>
      </c>
      <c r="D1649" s="34"/>
      <c r="E1649" s="34"/>
      <c r="F1649" s="34"/>
      <c r="G1649" s="34"/>
      <c r="H1649" s="42" t="str">
        <f t="shared" si="183"/>
        <v/>
      </c>
      <c r="I1649" s="33">
        <v>1</v>
      </c>
      <c r="J1649" s="34"/>
      <c r="K1649" s="34"/>
      <c r="L1649" s="3" t="str">
        <f t="shared" ref="L1649:L1712" si="185">IF(J1649&lt;&gt;0,K1649/J1649,"")</f>
        <v/>
      </c>
      <c r="M1649" s="34"/>
      <c r="N1649" s="34"/>
      <c r="O1649" s="51">
        <f t="shared" si="184"/>
        <v>0</v>
      </c>
      <c r="P1649" s="4">
        <f t="shared" si="179"/>
        <v>1</v>
      </c>
      <c r="Q1649" s="5" t="str">
        <f t="shared" si="180"/>
        <v/>
      </c>
      <c r="R1649" s="5" t="str">
        <f t="shared" si="181"/>
        <v/>
      </c>
      <c r="S1649" s="6" t="str">
        <f t="shared" si="182"/>
        <v/>
      </c>
    </row>
    <row r="1650" spans="1:19" ht="15" customHeight="1" x14ac:dyDescent="0.2">
      <c r="A1650" s="227" t="s">
        <v>409</v>
      </c>
      <c r="B1650" s="37" t="s">
        <v>74</v>
      </c>
      <c r="C1650" s="47" t="s">
        <v>249</v>
      </c>
      <c r="D1650" s="34"/>
      <c r="E1650" s="34"/>
      <c r="F1650" s="34"/>
      <c r="G1650" s="34"/>
      <c r="H1650" s="42" t="str">
        <f t="shared" si="183"/>
        <v/>
      </c>
      <c r="I1650" s="33">
        <v>246</v>
      </c>
      <c r="J1650" s="34">
        <v>234</v>
      </c>
      <c r="K1650" s="34">
        <v>142</v>
      </c>
      <c r="L1650" s="3">
        <f t="shared" si="185"/>
        <v>0.60683760683760679</v>
      </c>
      <c r="M1650" s="34">
        <v>3</v>
      </c>
      <c r="N1650" s="34"/>
      <c r="O1650" s="51">
        <f t="shared" si="184"/>
        <v>0</v>
      </c>
      <c r="P1650" s="4">
        <f t="shared" si="179"/>
        <v>246</v>
      </c>
      <c r="Q1650" s="5">
        <f t="shared" si="180"/>
        <v>237</v>
      </c>
      <c r="R1650" s="5" t="str">
        <f t="shared" si="181"/>
        <v/>
      </c>
      <c r="S1650" s="6" t="str">
        <f t="shared" si="182"/>
        <v/>
      </c>
    </row>
    <row r="1651" spans="1:19" ht="15" customHeight="1" x14ac:dyDescent="0.2">
      <c r="A1651" s="227" t="s">
        <v>409</v>
      </c>
      <c r="B1651" s="37" t="s">
        <v>75</v>
      </c>
      <c r="C1651" s="47" t="s">
        <v>282</v>
      </c>
      <c r="D1651" s="34"/>
      <c r="E1651" s="34"/>
      <c r="F1651" s="34"/>
      <c r="G1651" s="34"/>
      <c r="H1651" s="42" t="str">
        <f t="shared" si="183"/>
        <v/>
      </c>
      <c r="I1651" s="33">
        <v>686</v>
      </c>
      <c r="J1651" s="34">
        <v>452</v>
      </c>
      <c r="K1651" s="34">
        <v>12</v>
      </c>
      <c r="L1651" s="3">
        <f t="shared" si="185"/>
        <v>2.6548672566371681E-2</v>
      </c>
      <c r="M1651" s="34"/>
      <c r="N1651" s="34">
        <v>229</v>
      </c>
      <c r="O1651" s="51">
        <f t="shared" si="184"/>
        <v>0.33381924198250729</v>
      </c>
      <c r="P1651" s="4">
        <f t="shared" si="179"/>
        <v>686</v>
      </c>
      <c r="Q1651" s="5">
        <f t="shared" si="180"/>
        <v>452</v>
      </c>
      <c r="R1651" s="5">
        <f t="shared" si="181"/>
        <v>229</v>
      </c>
      <c r="S1651" s="6">
        <f t="shared" si="182"/>
        <v>0.33381924198250729</v>
      </c>
    </row>
    <row r="1652" spans="1:19" ht="15" customHeight="1" x14ac:dyDescent="0.2">
      <c r="A1652" s="227" t="s">
        <v>409</v>
      </c>
      <c r="B1652" s="37" t="s">
        <v>78</v>
      </c>
      <c r="C1652" s="47" t="s">
        <v>79</v>
      </c>
      <c r="D1652" s="34"/>
      <c r="E1652" s="34"/>
      <c r="F1652" s="34"/>
      <c r="G1652" s="34"/>
      <c r="H1652" s="42" t="str">
        <f t="shared" si="183"/>
        <v/>
      </c>
      <c r="I1652" s="33">
        <v>3</v>
      </c>
      <c r="J1652" s="34">
        <v>3</v>
      </c>
      <c r="K1652" s="34"/>
      <c r="L1652" s="3">
        <f t="shared" si="185"/>
        <v>0</v>
      </c>
      <c r="M1652" s="34"/>
      <c r="N1652" s="34"/>
      <c r="O1652" s="51">
        <f t="shared" si="184"/>
        <v>0</v>
      </c>
      <c r="P1652" s="4">
        <f t="shared" si="179"/>
        <v>3</v>
      </c>
      <c r="Q1652" s="5">
        <f t="shared" si="180"/>
        <v>3</v>
      </c>
      <c r="R1652" s="5" t="str">
        <f t="shared" si="181"/>
        <v/>
      </c>
      <c r="S1652" s="6" t="str">
        <f t="shared" si="182"/>
        <v/>
      </c>
    </row>
    <row r="1653" spans="1:19" ht="15" customHeight="1" x14ac:dyDescent="0.2">
      <c r="A1653" s="227" t="s">
        <v>409</v>
      </c>
      <c r="B1653" s="37" t="s">
        <v>78</v>
      </c>
      <c r="C1653" s="47" t="s">
        <v>80</v>
      </c>
      <c r="D1653" s="34"/>
      <c r="E1653" s="34"/>
      <c r="F1653" s="34"/>
      <c r="G1653" s="34"/>
      <c r="H1653" s="42" t="str">
        <f t="shared" si="183"/>
        <v/>
      </c>
      <c r="I1653" s="33">
        <v>9</v>
      </c>
      <c r="J1653" s="34">
        <v>8</v>
      </c>
      <c r="K1653" s="34"/>
      <c r="L1653" s="3">
        <f t="shared" si="185"/>
        <v>0</v>
      </c>
      <c r="M1653" s="34"/>
      <c r="N1653" s="34"/>
      <c r="O1653" s="51">
        <f t="shared" si="184"/>
        <v>0</v>
      </c>
      <c r="P1653" s="4">
        <f t="shared" si="179"/>
        <v>9</v>
      </c>
      <c r="Q1653" s="5">
        <f t="shared" si="180"/>
        <v>8</v>
      </c>
      <c r="R1653" s="5" t="str">
        <f t="shared" si="181"/>
        <v/>
      </c>
      <c r="S1653" s="6" t="str">
        <f t="shared" si="182"/>
        <v/>
      </c>
    </row>
    <row r="1654" spans="1:19" ht="15" customHeight="1" x14ac:dyDescent="0.2">
      <c r="A1654" s="227" t="s">
        <v>409</v>
      </c>
      <c r="B1654" s="37" t="s">
        <v>78</v>
      </c>
      <c r="C1654" s="47" t="s">
        <v>283</v>
      </c>
      <c r="D1654" s="34"/>
      <c r="E1654" s="34"/>
      <c r="F1654" s="34"/>
      <c r="G1654" s="34"/>
      <c r="H1654" s="42" t="str">
        <f t="shared" si="183"/>
        <v/>
      </c>
      <c r="I1654" s="33">
        <v>5</v>
      </c>
      <c r="J1654" s="34">
        <v>4</v>
      </c>
      <c r="K1654" s="34"/>
      <c r="L1654" s="3">
        <f t="shared" si="185"/>
        <v>0</v>
      </c>
      <c r="M1654" s="34">
        <v>1</v>
      </c>
      <c r="N1654" s="34"/>
      <c r="O1654" s="51">
        <f t="shared" si="184"/>
        <v>0</v>
      </c>
      <c r="P1654" s="4">
        <f t="shared" si="179"/>
        <v>5</v>
      </c>
      <c r="Q1654" s="5">
        <f t="shared" si="180"/>
        <v>5</v>
      </c>
      <c r="R1654" s="5" t="str">
        <f t="shared" si="181"/>
        <v/>
      </c>
      <c r="S1654" s="6" t="str">
        <f t="shared" si="182"/>
        <v/>
      </c>
    </row>
    <row r="1655" spans="1:19" ht="26.25" customHeight="1" x14ac:dyDescent="0.2">
      <c r="A1655" s="227" t="s">
        <v>409</v>
      </c>
      <c r="B1655" s="37" t="s">
        <v>78</v>
      </c>
      <c r="C1655" s="47" t="s">
        <v>284</v>
      </c>
      <c r="D1655" s="34"/>
      <c r="E1655" s="34"/>
      <c r="F1655" s="34"/>
      <c r="G1655" s="34"/>
      <c r="H1655" s="42" t="str">
        <f t="shared" si="183"/>
        <v/>
      </c>
      <c r="I1655" s="33">
        <v>7</v>
      </c>
      <c r="J1655" s="34">
        <v>3</v>
      </c>
      <c r="K1655" s="34"/>
      <c r="L1655" s="3">
        <f t="shared" si="185"/>
        <v>0</v>
      </c>
      <c r="M1655" s="34">
        <v>4</v>
      </c>
      <c r="N1655" s="34"/>
      <c r="O1655" s="51">
        <f t="shared" si="184"/>
        <v>0</v>
      </c>
      <c r="P1655" s="4">
        <f t="shared" si="179"/>
        <v>7</v>
      </c>
      <c r="Q1655" s="5">
        <f t="shared" si="180"/>
        <v>7</v>
      </c>
      <c r="R1655" s="5" t="str">
        <f t="shared" si="181"/>
        <v/>
      </c>
      <c r="S1655" s="6" t="str">
        <f t="shared" si="182"/>
        <v/>
      </c>
    </row>
    <row r="1656" spans="1:19" ht="15" customHeight="1" x14ac:dyDescent="0.2">
      <c r="A1656" s="227" t="s">
        <v>409</v>
      </c>
      <c r="B1656" s="37" t="s">
        <v>78</v>
      </c>
      <c r="C1656" s="47" t="s">
        <v>285</v>
      </c>
      <c r="D1656" s="34"/>
      <c r="E1656" s="34"/>
      <c r="F1656" s="34"/>
      <c r="G1656" s="34"/>
      <c r="H1656" s="42" t="str">
        <f t="shared" si="183"/>
        <v/>
      </c>
      <c r="I1656" s="33">
        <v>2</v>
      </c>
      <c r="J1656" s="34">
        <v>2</v>
      </c>
      <c r="K1656" s="34"/>
      <c r="L1656" s="3">
        <f t="shared" si="185"/>
        <v>0</v>
      </c>
      <c r="M1656" s="34"/>
      <c r="N1656" s="34"/>
      <c r="O1656" s="51">
        <f t="shared" si="184"/>
        <v>0</v>
      </c>
      <c r="P1656" s="4">
        <f t="shared" si="179"/>
        <v>2</v>
      </c>
      <c r="Q1656" s="5">
        <f t="shared" si="180"/>
        <v>2</v>
      </c>
      <c r="R1656" s="5" t="str">
        <f t="shared" si="181"/>
        <v/>
      </c>
      <c r="S1656" s="6" t="str">
        <f t="shared" si="182"/>
        <v/>
      </c>
    </row>
    <row r="1657" spans="1:19" ht="15" customHeight="1" x14ac:dyDescent="0.2">
      <c r="A1657" s="227" t="s">
        <v>409</v>
      </c>
      <c r="B1657" s="37" t="s">
        <v>81</v>
      </c>
      <c r="C1657" s="47" t="s">
        <v>82</v>
      </c>
      <c r="D1657" s="34"/>
      <c r="E1657" s="34"/>
      <c r="F1657" s="34"/>
      <c r="G1657" s="34"/>
      <c r="H1657" s="42" t="str">
        <f t="shared" si="183"/>
        <v/>
      </c>
      <c r="I1657" s="33">
        <v>3152</v>
      </c>
      <c r="J1657" s="34">
        <v>1615</v>
      </c>
      <c r="K1657" s="34">
        <v>261</v>
      </c>
      <c r="L1657" s="3">
        <f t="shared" si="185"/>
        <v>0.16160990712074302</v>
      </c>
      <c r="M1657" s="34">
        <v>31</v>
      </c>
      <c r="N1657" s="34">
        <v>1293</v>
      </c>
      <c r="O1657" s="51">
        <f t="shared" si="184"/>
        <v>0.41021573604060912</v>
      </c>
      <c r="P1657" s="4">
        <f t="shared" si="179"/>
        <v>3152</v>
      </c>
      <c r="Q1657" s="5">
        <f t="shared" si="180"/>
        <v>1646</v>
      </c>
      <c r="R1657" s="5">
        <f t="shared" si="181"/>
        <v>1293</v>
      </c>
      <c r="S1657" s="6">
        <f t="shared" si="182"/>
        <v>0.41021573604060912</v>
      </c>
    </row>
    <row r="1658" spans="1:19" ht="15" customHeight="1" x14ac:dyDescent="0.2">
      <c r="A1658" s="227" t="s">
        <v>409</v>
      </c>
      <c r="B1658" s="37" t="s">
        <v>83</v>
      </c>
      <c r="C1658" s="47" t="s">
        <v>84</v>
      </c>
      <c r="D1658" s="34"/>
      <c r="E1658" s="34"/>
      <c r="F1658" s="34"/>
      <c r="G1658" s="34"/>
      <c r="H1658" s="42" t="str">
        <f t="shared" si="183"/>
        <v/>
      </c>
      <c r="I1658" s="33">
        <v>13</v>
      </c>
      <c r="J1658" s="34">
        <v>11</v>
      </c>
      <c r="K1658" s="34"/>
      <c r="L1658" s="3">
        <f t="shared" si="185"/>
        <v>0</v>
      </c>
      <c r="M1658" s="34">
        <v>1</v>
      </c>
      <c r="N1658" s="34"/>
      <c r="O1658" s="51">
        <f t="shared" si="184"/>
        <v>0</v>
      </c>
      <c r="P1658" s="4">
        <f t="shared" si="179"/>
        <v>13</v>
      </c>
      <c r="Q1658" s="5">
        <f t="shared" si="180"/>
        <v>12</v>
      </c>
      <c r="R1658" s="5" t="str">
        <f t="shared" si="181"/>
        <v/>
      </c>
      <c r="S1658" s="6" t="str">
        <f t="shared" si="182"/>
        <v/>
      </c>
    </row>
    <row r="1659" spans="1:19" ht="15" customHeight="1" x14ac:dyDescent="0.2">
      <c r="A1659" s="227" t="s">
        <v>409</v>
      </c>
      <c r="B1659" s="37" t="s">
        <v>85</v>
      </c>
      <c r="C1659" s="47" t="s">
        <v>286</v>
      </c>
      <c r="D1659" s="34">
        <v>2</v>
      </c>
      <c r="E1659" s="34">
        <v>2</v>
      </c>
      <c r="F1659" s="34"/>
      <c r="G1659" s="34"/>
      <c r="H1659" s="42">
        <f t="shared" si="183"/>
        <v>0</v>
      </c>
      <c r="I1659" s="33">
        <v>141</v>
      </c>
      <c r="J1659" s="34">
        <v>134</v>
      </c>
      <c r="K1659" s="34">
        <v>10</v>
      </c>
      <c r="L1659" s="3">
        <f t="shared" si="185"/>
        <v>7.4626865671641784E-2</v>
      </c>
      <c r="M1659" s="34">
        <v>1</v>
      </c>
      <c r="N1659" s="34"/>
      <c r="O1659" s="51">
        <f t="shared" si="184"/>
        <v>0</v>
      </c>
      <c r="P1659" s="4">
        <f t="shared" si="179"/>
        <v>143</v>
      </c>
      <c r="Q1659" s="5">
        <f t="shared" si="180"/>
        <v>137</v>
      </c>
      <c r="R1659" s="5" t="str">
        <f t="shared" si="181"/>
        <v/>
      </c>
      <c r="S1659" s="6" t="str">
        <f t="shared" si="182"/>
        <v/>
      </c>
    </row>
    <row r="1660" spans="1:19" ht="26.25" customHeight="1" x14ac:dyDescent="0.2">
      <c r="A1660" s="227" t="s">
        <v>409</v>
      </c>
      <c r="B1660" s="37" t="s">
        <v>86</v>
      </c>
      <c r="C1660" s="47" t="s">
        <v>287</v>
      </c>
      <c r="D1660" s="34">
        <v>12</v>
      </c>
      <c r="E1660" s="34">
        <v>10</v>
      </c>
      <c r="F1660" s="34"/>
      <c r="G1660" s="34"/>
      <c r="H1660" s="42">
        <f t="shared" si="183"/>
        <v>0</v>
      </c>
      <c r="I1660" s="33">
        <v>545</v>
      </c>
      <c r="J1660" s="34">
        <v>225</v>
      </c>
      <c r="K1660" s="34">
        <v>1</v>
      </c>
      <c r="L1660" s="3">
        <f t="shared" si="185"/>
        <v>4.4444444444444444E-3</v>
      </c>
      <c r="M1660" s="34"/>
      <c r="N1660" s="34">
        <v>286</v>
      </c>
      <c r="O1660" s="51">
        <f t="shared" si="184"/>
        <v>0.52477064220183489</v>
      </c>
      <c r="P1660" s="4">
        <f t="shared" si="179"/>
        <v>557</v>
      </c>
      <c r="Q1660" s="5">
        <f t="shared" si="180"/>
        <v>235</v>
      </c>
      <c r="R1660" s="5">
        <f t="shared" si="181"/>
        <v>286</v>
      </c>
      <c r="S1660" s="6">
        <f t="shared" si="182"/>
        <v>0.51346499102333931</v>
      </c>
    </row>
    <row r="1661" spans="1:19" ht="15" customHeight="1" x14ac:dyDescent="0.2">
      <c r="A1661" s="227" t="s">
        <v>409</v>
      </c>
      <c r="B1661" s="37" t="s">
        <v>87</v>
      </c>
      <c r="C1661" s="47" t="s">
        <v>288</v>
      </c>
      <c r="D1661" s="34">
        <v>14</v>
      </c>
      <c r="E1661" s="34">
        <v>9</v>
      </c>
      <c r="F1661" s="34"/>
      <c r="G1661" s="34">
        <v>4</v>
      </c>
      <c r="H1661" s="42">
        <f t="shared" si="183"/>
        <v>0.2857142857142857</v>
      </c>
      <c r="I1661" s="33">
        <v>1383</v>
      </c>
      <c r="J1661" s="34">
        <v>887</v>
      </c>
      <c r="K1661" s="34">
        <v>97</v>
      </c>
      <c r="L1661" s="3">
        <f t="shared" si="185"/>
        <v>0.10935738444193913</v>
      </c>
      <c r="M1661" s="34">
        <v>4</v>
      </c>
      <c r="N1661" s="34">
        <v>407</v>
      </c>
      <c r="O1661" s="51">
        <f t="shared" si="184"/>
        <v>0.29428778018799712</v>
      </c>
      <c r="P1661" s="4">
        <f t="shared" si="179"/>
        <v>1397</v>
      </c>
      <c r="Q1661" s="5">
        <f t="shared" si="180"/>
        <v>900</v>
      </c>
      <c r="R1661" s="5">
        <f t="shared" si="181"/>
        <v>411</v>
      </c>
      <c r="S1661" s="6">
        <f t="shared" si="182"/>
        <v>0.294201861130995</v>
      </c>
    </row>
    <row r="1662" spans="1:19" ht="15" customHeight="1" x14ac:dyDescent="0.2">
      <c r="A1662" s="227" t="s">
        <v>409</v>
      </c>
      <c r="B1662" s="37" t="s">
        <v>243</v>
      </c>
      <c r="C1662" s="47" t="s">
        <v>289</v>
      </c>
      <c r="D1662" s="34">
        <v>28</v>
      </c>
      <c r="E1662" s="34">
        <v>15</v>
      </c>
      <c r="F1662" s="34"/>
      <c r="G1662" s="34">
        <v>13</v>
      </c>
      <c r="H1662" s="42">
        <f t="shared" si="183"/>
        <v>0.4642857142857143</v>
      </c>
      <c r="I1662" s="33">
        <v>1153</v>
      </c>
      <c r="J1662" s="34">
        <v>790</v>
      </c>
      <c r="K1662" s="34">
        <v>176</v>
      </c>
      <c r="L1662" s="3">
        <f t="shared" si="185"/>
        <v>0.22278481012658227</v>
      </c>
      <c r="M1662" s="34"/>
      <c r="N1662" s="34">
        <v>321</v>
      </c>
      <c r="O1662" s="51">
        <f t="shared" si="184"/>
        <v>0.27840416305290544</v>
      </c>
      <c r="P1662" s="4">
        <f t="shared" si="179"/>
        <v>1181</v>
      </c>
      <c r="Q1662" s="5">
        <f t="shared" si="180"/>
        <v>805</v>
      </c>
      <c r="R1662" s="5">
        <f t="shared" si="181"/>
        <v>334</v>
      </c>
      <c r="S1662" s="6">
        <f t="shared" si="182"/>
        <v>0.28281117696867064</v>
      </c>
    </row>
    <row r="1663" spans="1:19" ht="26.25" customHeight="1" x14ac:dyDescent="0.2">
      <c r="A1663" s="227" t="s">
        <v>409</v>
      </c>
      <c r="B1663" s="37" t="s">
        <v>88</v>
      </c>
      <c r="C1663" s="47" t="s">
        <v>290</v>
      </c>
      <c r="D1663" s="34">
        <v>1</v>
      </c>
      <c r="E1663" s="34">
        <v>1</v>
      </c>
      <c r="F1663" s="34"/>
      <c r="G1663" s="34"/>
      <c r="H1663" s="42">
        <f t="shared" si="183"/>
        <v>0</v>
      </c>
      <c r="I1663" s="33">
        <v>29</v>
      </c>
      <c r="J1663" s="34">
        <v>27</v>
      </c>
      <c r="K1663" s="34">
        <v>3</v>
      </c>
      <c r="L1663" s="3">
        <f t="shared" si="185"/>
        <v>0.1111111111111111</v>
      </c>
      <c r="M1663" s="34"/>
      <c r="N1663" s="34"/>
      <c r="O1663" s="51">
        <f t="shared" si="184"/>
        <v>0</v>
      </c>
      <c r="P1663" s="4">
        <f t="shared" si="179"/>
        <v>30</v>
      </c>
      <c r="Q1663" s="5">
        <f t="shared" si="180"/>
        <v>28</v>
      </c>
      <c r="R1663" s="5" t="str">
        <f t="shared" si="181"/>
        <v/>
      </c>
      <c r="S1663" s="6" t="str">
        <f t="shared" si="182"/>
        <v/>
      </c>
    </row>
    <row r="1664" spans="1:19" ht="15" customHeight="1" x14ac:dyDescent="0.2">
      <c r="A1664" s="227" t="s">
        <v>409</v>
      </c>
      <c r="B1664" s="37" t="s">
        <v>89</v>
      </c>
      <c r="C1664" s="47" t="s">
        <v>90</v>
      </c>
      <c r="D1664" s="34"/>
      <c r="E1664" s="34"/>
      <c r="F1664" s="34"/>
      <c r="G1664" s="34"/>
      <c r="H1664" s="42" t="str">
        <f t="shared" si="183"/>
        <v/>
      </c>
      <c r="I1664" s="33">
        <v>1318</v>
      </c>
      <c r="J1664" s="34">
        <v>1298</v>
      </c>
      <c r="K1664" s="34">
        <v>280</v>
      </c>
      <c r="L1664" s="3">
        <f t="shared" si="185"/>
        <v>0.21571648690292758</v>
      </c>
      <c r="M1664" s="34"/>
      <c r="N1664" s="34">
        <v>15</v>
      </c>
      <c r="O1664" s="51">
        <f t="shared" si="184"/>
        <v>1.1380880121396054E-2</v>
      </c>
      <c r="P1664" s="4">
        <f t="shared" si="179"/>
        <v>1318</v>
      </c>
      <c r="Q1664" s="5">
        <f t="shared" si="180"/>
        <v>1298</v>
      </c>
      <c r="R1664" s="5">
        <f t="shared" si="181"/>
        <v>15</v>
      </c>
      <c r="S1664" s="6">
        <f t="shared" si="182"/>
        <v>1.1380880121396054E-2</v>
      </c>
    </row>
    <row r="1665" spans="1:19" ht="26.25" customHeight="1" x14ac:dyDescent="0.2">
      <c r="A1665" s="227" t="s">
        <v>409</v>
      </c>
      <c r="B1665" s="37" t="s">
        <v>91</v>
      </c>
      <c r="C1665" s="47" t="s">
        <v>92</v>
      </c>
      <c r="D1665" s="34">
        <v>3</v>
      </c>
      <c r="E1665" s="34">
        <v>3</v>
      </c>
      <c r="F1665" s="34"/>
      <c r="G1665" s="34"/>
      <c r="H1665" s="42">
        <f t="shared" si="183"/>
        <v>0</v>
      </c>
      <c r="I1665" s="33">
        <v>2</v>
      </c>
      <c r="J1665" s="34">
        <v>1</v>
      </c>
      <c r="K1665" s="34"/>
      <c r="L1665" s="3">
        <f t="shared" si="185"/>
        <v>0</v>
      </c>
      <c r="M1665" s="34"/>
      <c r="N1665" s="34"/>
      <c r="O1665" s="51">
        <f t="shared" si="184"/>
        <v>0</v>
      </c>
      <c r="P1665" s="4">
        <f t="shared" si="179"/>
        <v>5</v>
      </c>
      <c r="Q1665" s="5">
        <f t="shared" si="180"/>
        <v>4</v>
      </c>
      <c r="R1665" s="5" t="str">
        <f t="shared" si="181"/>
        <v/>
      </c>
      <c r="S1665" s="6" t="str">
        <f t="shared" si="182"/>
        <v/>
      </c>
    </row>
    <row r="1666" spans="1:19" ht="15" customHeight="1" x14ac:dyDescent="0.2">
      <c r="A1666" s="227" t="s">
        <v>409</v>
      </c>
      <c r="B1666" s="37" t="s">
        <v>93</v>
      </c>
      <c r="C1666" s="47" t="s">
        <v>97</v>
      </c>
      <c r="D1666" s="34">
        <v>7</v>
      </c>
      <c r="E1666" s="34">
        <v>7</v>
      </c>
      <c r="F1666" s="34"/>
      <c r="G1666" s="34"/>
      <c r="H1666" s="42">
        <f t="shared" si="183"/>
        <v>0</v>
      </c>
      <c r="I1666" s="33">
        <v>40958</v>
      </c>
      <c r="J1666" s="34">
        <v>38838</v>
      </c>
      <c r="K1666" s="34">
        <v>409</v>
      </c>
      <c r="L1666" s="3">
        <f t="shared" si="185"/>
        <v>1.0530923322519183E-2</v>
      </c>
      <c r="M1666" s="34">
        <v>1</v>
      </c>
      <c r="N1666" s="34">
        <v>2070</v>
      </c>
      <c r="O1666" s="51">
        <f t="shared" si="184"/>
        <v>5.0539577127789441E-2</v>
      </c>
      <c r="P1666" s="4">
        <f t="shared" ref="P1666:P1729" si="186">IF(SUM(D1666,I1666)&gt;0,SUM(D1666,I1666),"")</f>
        <v>40965</v>
      </c>
      <c r="Q1666" s="5">
        <f t="shared" ref="Q1666:Q1729" si="187">IF(SUM(E1666,J1666, M1666)&gt;0,SUM(E1666,J1666, M1666),"")</f>
        <v>38846</v>
      </c>
      <c r="R1666" s="5">
        <f t="shared" ref="R1666:R1729" si="188">IF(SUM(G1666,N1666)&gt;0,SUM(G1666,N1666),"")</f>
        <v>2070</v>
      </c>
      <c r="S1666" s="6">
        <f t="shared" ref="S1666:S1729" si="189">IFERROR(IF(P1666&lt;&gt;0,R1666/P1666,""),"")</f>
        <v>5.0530941047235448E-2</v>
      </c>
    </row>
    <row r="1667" spans="1:19" ht="15" customHeight="1" x14ac:dyDescent="0.2">
      <c r="A1667" s="227" t="s">
        <v>409</v>
      </c>
      <c r="B1667" s="37" t="s">
        <v>93</v>
      </c>
      <c r="C1667" s="47" t="s">
        <v>94</v>
      </c>
      <c r="D1667" s="34">
        <v>1</v>
      </c>
      <c r="E1667" s="34">
        <v>1</v>
      </c>
      <c r="F1667" s="34"/>
      <c r="G1667" s="34"/>
      <c r="H1667" s="42">
        <f t="shared" si="183"/>
        <v>0</v>
      </c>
      <c r="I1667" s="33">
        <v>26290</v>
      </c>
      <c r="J1667" s="34">
        <v>22555</v>
      </c>
      <c r="K1667" s="34">
        <v>812</v>
      </c>
      <c r="L1667" s="3">
        <f t="shared" si="185"/>
        <v>3.6000886721347818E-2</v>
      </c>
      <c r="M1667" s="34">
        <v>8</v>
      </c>
      <c r="N1667" s="34">
        <v>3089</v>
      </c>
      <c r="O1667" s="51">
        <f t="shared" si="184"/>
        <v>0.11749714720426017</v>
      </c>
      <c r="P1667" s="4">
        <f t="shared" si="186"/>
        <v>26291</v>
      </c>
      <c r="Q1667" s="5">
        <f t="shared" si="187"/>
        <v>22564</v>
      </c>
      <c r="R1667" s="5">
        <f t="shared" si="188"/>
        <v>3089</v>
      </c>
      <c r="S1667" s="6">
        <f t="shared" si="189"/>
        <v>0.11749267810277281</v>
      </c>
    </row>
    <row r="1668" spans="1:19" ht="15" customHeight="1" x14ac:dyDescent="0.2">
      <c r="A1668" s="227" t="s">
        <v>409</v>
      </c>
      <c r="B1668" s="37" t="s">
        <v>99</v>
      </c>
      <c r="C1668" s="47" t="s">
        <v>100</v>
      </c>
      <c r="D1668" s="34"/>
      <c r="E1668" s="34"/>
      <c r="F1668" s="34"/>
      <c r="G1668" s="34"/>
      <c r="H1668" s="42" t="str">
        <f t="shared" si="183"/>
        <v/>
      </c>
      <c r="I1668" s="33">
        <v>16126</v>
      </c>
      <c r="J1668" s="34">
        <v>15598</v>
      </c>
      <c r="K1668" s="34">
        <v>175</v>
      </c>
      <c r="L1668" s="3">
        <f t="shared" si="185"/>
        <v>1.1219387100910373E-2</v>
      </c>
      <c r="M1668" s="34">
        <v>6</v>
      </c>
      <c r="N1668" s="34">
        <v>416</v>
      </c>
      <c r="O1668" s="51">
        <f t="shared" si="184"/>
        <v>2.5796849807763859E-2</v>
      </c>
      <c r="P1668" s="4">
        <f t="shared" si="186"/>
        <v>16126</v>
      </c>
      <c r="Q1668" s="5">
        <f t="shared" si="187"/>
        <v>15604</v>
      </c>
      <c r="R1668" s="5">
        <f t="shared" si="188"/>
        <v>416</v>
      </c>
      <c r="S1668" s="6">
        <f t="shared" si="189"/>
        <v>2.5796849807763859E-2</v>
      </c>
    </row>
    <row r="1669" spans="1:19" ht="15" customHeight="1" x14ac:dyDescent="0.2">
      <c r="A1669" s="227" t="s">
        <v>409</v>
      </c>
      <c r="B1669" s="37" t="s">
        <v>517</v>
      </c>
      <c r="C1669" s="47" t="s">
        <v>101</v>
      </c>
      <c r="D1669" s="34"/>
      <c r="E1669" s="34"/>
      <c r="F1669" s="34"/>
      <c r="G1669" s="34"/>
      <c r="H1669" s="42" t="str">
        <f t="shared" si="183"/>
        <v/>
      </c>
      <c r="I1669" s="33">
        <v>23219</v>
      </c>
      <c r="J1669" s="34">
        <v>14649</v>
      </c>
      <c r="K1669" s="34">
        <v>828</v>
      </c>
      <c r="L1669" s="3">
        <f t="shared" si="185"/>
        <v>5.6522629531026006E-2</v>
      </c>
      <c r="M1669" s="34">
        <v>65</v>
      </c>
      <c r="N1669" s="34">
        <v>7581</v>
      </c>
      <c r="O1669" s="51">
        <f t="shared" si="184"/>
        <v>0.32649984926138076</v>
      </c>
      <c r="P1669" s="4">
        <f t="shared" si="186"/>
        <v>23219</v>
      </c>
      <c r="Q1669" s="5">
        <f t="shared" si="187"/>
        <v>14714</v>
      </c>
      <c r="R1669" s="5">
        <f t="shared" si="188"/>
        <v>7581</v>
      </c>
      <c r="S1669" s="6">
        <f t="shared" si="189"/>
        <v>0.32649984926138076</v>
      </c>
    </row>
    <row r="1670" spans="1:19" ht="15" customHeight="1" x14ac:dyDescent="0.2">
      <c r="A1670" s="227" t="s">
        <v>409</v>
      </c>
      <c r="B1670" s="37" t="s">
        <v>102</v>
      </c>
      <c r="C1670" s="47" t="s">
        <v>544</v>
      </c>
      <c r="D1670" s="34"/>
      <c r="E1670" s="34"/>
      <c r="F1670" s="34"/>
      <c r="G1670" s="34"/>
      <c r="H1670" s="42" t="str">
        <f t="shared" ref="H1670:H1733" si="190">IF(D1670&lt;&gt;0,G1670/D1670,"")</f>
        <v/>
      </c>
      <c r="I1670" s="33">
        <v>1352</v>
      </c>
      <c r="J1670" s="34">
        <v>1184</v>
      </c>
      <c r="K1670" s="34">
        <v>476</v>
      </c>
      <c r="L1670" s="3">
        <f t="shared" si="185"/>
        <v>0.40202702702702703</v>
      </c>
      <c r="M1670" s="34">
        <v>9</v>
      </c>
      <c r="N1670" s="34">
        <v>58</v>
      </c>
      <c r="O1670" s="51">
        <f t="shared" si="184"/>
        <v>4.2899408284023666E-2</v>
      </c>
      <c r="P1670" s="4">
        <f t="shared" si="186"/>
        <v>1352</v>
      </c>
      <c r="Q1670" s="5">
        <f t="shared" si="187"/>
        <v>1193</v>
      </c>
      <c r="R1670" s="5">
        <f t="shared" si="188"/>
        <v>58</v>
      </c>
      <c r="S1670" s="6">
        <f t="shared" si="189"/>
        <v>4.2899408284023666E-2</v>
      </c>
    </row>
    <row r="1671" spans="1:19" ht="15" customHeight="1" x14ac:dyDescent="0.2">
      <c r="A1671" s="227" t="s">
        <v>409</v>
      </c>
      <c r="B1671" s="37" t="s">
        <v>104</v>
      </c>
      <c r="C1671" s="47" t="s">
        <v>105</v>
      </c>
      <c r="D1671" s="34">
        <v>1</v>
      </c>
      <c r="E1671" s="34"/>
      <c r="F1671" s="34"/>
      <c r="G1671" s="34"/>
      <c r="H1671" s="42">
        <f t="shared" si="190"/>
        <v>0</v>
      </c>
      <c r="I1671" s="33">
        <v>2747</v>
      </c>
      <c r="J1671" s="34">
        <v>2602</v>
      </c>
      <c r="K1671" s="34">
        <v>282</v>
      </c>
      <c r="L1671" s="3">
        <f t="shared" si="185"/>
        <v>0.1083781706379708</v>
      </c>
      <c r="M1671" s="34">
        <v>8</v>
      </c>
      <c r="N1671" s="34">
        <v>23</v>
      </c>
      <c r="O1671" s="51">
        <f t="shared" si="184"/>
        <v>8.3727702948671271E-3</v>
      </c>
      <c r="P1671" s="4">
        <f t="shared" si="186"/>
        <v>2748</v>
      </c>
      <c r="Q1671" s="5">
        <f t="shared" si="187"/>
        <v>2610</v>
      </c>
      <c r="R1671" s="5">
        <f t="shared" si="188"/>
        <v>23</v>
      </c>
      <c r="S1671" s="6">
        <f t="shared" si="189"/>
        <v>8.3697234352256185E-3</v>
      </c>
    </row>
    <row r="1672" spans="1:19" ht="15" customHeight="1" x14ac:dyDescent="0.2">
      <c r="A1672" s="227" t="s">
        <v>409</v>
      </c>
      <c r="B1672" s="37" t="s">
        <v>106</v>
      </c>
      <c r="C1672" s="47" t="s">
        <v>291</v>
      </c>
      <c r="D1672" s="34">
        <v>8</v>
      </c>
      <c r="E1672" s="34">
        <v>7</v>
      </c>
      <c r="F1672" s="34"/>
      <c r="G1672" s="34">
        <v>1</v>
      </c>
      <c r="H1672" s="42">
        <f t="shared" si="190"/>
        <v>0.125</v>
      </c>
      <c r="I1672" s="33">
        <v>5352</v>
      </c>
      <c r="J1672" s="34">
        <v>3905</v>
      </c>
      <c r="K1672" s="34">
        <v>568</v>
      </c>
      <c r="L1672" s="3">
        <f t="shared" si="185"/>
        <v>0.14545454545454545</v>
      </c>
      <c r="M1672" s="34">
        <v>67</v>
      </c>
      <c r="N1672" s="34">
        <v>787</v>
      </c>
      <c r="O1672" s="51">
        <f t="shared" si="184"/>
        <v>0.14704783258594917</v>
      </c>
      <c r="P1672" s="4">
        <f t="shared" si="186"/>
        <v>5360</v>
      </c>
      <c r="Q1672" s="5">
        <f t="shared" si="187"/>
        <v>3979</v>
      </c>
      <c r="R1672" s="5">
        <f t="shared" si="188"/>
        <v>788</v>
      </c>
      <c r="S1672" s="6">
        <f t="shared" si="189"/>
        <v>0.14701492537313432</v>
      </c>
    </row>
    <row r="1673" spans="1:19" ht="15" customHeight="1" x14ac:dyDescent="0.2">
      <c r="A1673" s="227" t="s">
        <v>409</v>
      </c>
      <c r="B1673" s="37" t="s">
        <v>106</v>
      </c>
      <c r="C1673" s="47" t="s">
        <v>107</v>
      </c>
      <c r="D1673" s="34">
        <v>2</v>
      </c>
      <c r="E1673" s="34">
        <v>2</v>
      </c>
      <c r="F1673" s="34"/>
      <c r="G1673" s="34"/>
      <c r="H1673" s="42">
        <f t="shared" si="190"/>
        <v>0</v>
      </c>
      <c r="I1673" s="33">
        <v>568</v>
      </c>
      <c r="J1673" s="34">
        <v>543</v>
      </c>
      <c r="K1673" s="34">
        <v>74</v>
      </c>
      <c r="L1673" s="3">
        <f t="shared" si="185"/>
        <v>0.13627992633517497</v>
      </c>
      <c r="M1673" s="34">
        <v>4</v>
      </c>
      <c r="N1673" s="34">
        <v>9</v>
      </c>
      <c r="O1673" s="51">
        <f t="shared" si="184"/>
        <v>1.5845070422535211E-2</v>
      </c>
      <c r="P1673" s="4">
        <f t="shared" si="186"/>
        <v>570</v>
      </c>
      <c r="Q1673" s="5">
        <f t="shared" si="187"/>
        <v>549</v>
      </c>
      <c r="R1673" s="5">
        <f t="shared" si="188"/>
        <v>9</v>
      </c>
      <c r="S1673" s="6">
        <f t="shared" si="189"/>
        <v>1.5789473684210527E-2</v>
      </c>
    </row>
    <row r="1674" spans="1:19" ht="15" customHeight="1" x14ac:dyDescent="0.2">
      <c r="A1674" s="227" t="s">
        <v>409</v>
      </c>
      <c r="B1674" s="37" t="s">
        <v>108</v>
      </c>
      <c r="C1674" s="47" t="s">
        <v>109</v>
      </c>
      <c r="D1674" s="34"/>
      <c r="E1674" s="34"/>
      <c r="F1674" s="34"/>
      <c r="G1674" s="34"/>
      <c r="H1674" s="42" t="str">
        <f t="shared" si="190"/>
        <v/>
      </c>
      <c r="I1674" s="33">
        <v>9</v>
      </c>
      <c r="J1674" s="34">
        <v>8</v>
      </c>
      <c r="K1674" s="34"/>
      <c r="L1674" s="3">
        <f t="shared" si="185"/>
        <v>0</v>
      </c>
      <c r="M1674" s="34"/>
      <c r="N1674" s="34"/>
      <c r="O1674" s="51">
        <f t="shared" si="184"/>
        <v>0</v>
      </c>
      <c r="P1674" s="4">
        <f t="shared" si="186"/>
        <v>9</v>
      </c>
      <c r="Q1674" s="5">
        <f t="shared" si="187"/>
        <v>8</v>
      </c>
      <c r="R1674" s="5" t="str">
        <f t="shared" si="188"/>
        <v/>
      </c>
      <c r="S1674" s="6" t="str">
        <f t="shared" si="189"/>
        <v/>
      </c>
    </row>
    <row r="1675" spans="1:19" ht="15" customHeight="1" x14ac:dyDescent="0.2">
      <c r="A1675" s="227" t="s">
        <v>409</v>
      </c>
      <c r="B1675" s="37" t="s">
        <v>108</v>
      </c>
      <c r="C1675" s="47" t="s">
        <v>292</v>
      </c>
      <c r="D1675" s="34">
        <v>5</v>
      </c>
      <c r="E1675" s="34">
        <v>5</v>
      </c>
      <c r="F1675" s="34"/>
      <c r="G1675" s="34"/>
      <c r="H1675" s="42">
        <f t="shared" si="190"/>
        <v>0</v>
      </c>
      <c r="I1675" s="33">
        <v>13</v>
      </c>
      <c r="J1675" s="34">
        <v>11</v>
      </c>
      <c r="K1675" s="34"/>
      <c r="L1675" s="3">
        <f t="shared" si="185"/>
        <v>0</v>
      </c>
      <c r="M1675" s="34">
        <v>2</v>
      </c>
      <c r="N1675" s="34"/>
      <c r="O1675" s="51">
        <f t="shared" si="184"/>
        <v>0</v>
      </c>
      <c r="P1675" s="4">
        <f t="shared" si="186"/>
        <v>18</v>
      </c>
      <c r="Q1675" s="5">
        <f t="shared" si="187"/>
        <v>18</v>
      </c>
      <c r="R1675" s="5" t="str">
        <f t="shared" si="188"/>
        <v/>
      </c>
      <c r="S1675" s="6" t="str">
        <f t="shared" si="189"/>
        <v/>
      </c>
    </row>
    <row r="1676" spans="1:19" ht="15" customHeight="1" x14ac:dyDescent="0.2">
      <c r="A1676" s="227" t="s">
        <v>409</v>
      </c>
      <c r="B1676" s="37" t="s">
        <v>110</v>
      </c>
      <c r="C1676" s="47" t="s">
        <v>293</v>
      </c>
      <c r="D1676" s="34">
        <v>7</v>
      </c>
      <c r="E1676" s="34">
        <v>7</v>
      </c>
      <c r="F1676" s="34"/>
      <c r="G1676" s="34"/>
      <c r="H1676" s="42">
        <f t="shared" si="190"/>
        <v>0</v>
      </c>
      <c r="I1676" s="33">
        <v>2929</v>
      </c>
      <c r="J1676" s="34">
        <v>2848</v>
      </c>
      <c r="K1676" s="34">
        <v>470</v>
      </c>
      <c r="L1676" s="3">
        <f t="shared" si="185"/>
        <v>0.16502808988764045</v>
      </c>
      <c r="M1676" s="34"/>
      <c r="N1676" s="34">
        <v>46</v>
      </c>
      <c r="O1676" s="51">
        <f t="shared" si="184"/>
        <v>1.5705018777739842E-2</v>
      </c>
      <c r="P1676" s="4">
        <f t="shared" si="186"/>
        <v>2936</v>
      </c>
      <c r="Q1676" s="5">
        <f t="shared" si="187"/>
        <v>2855</v>
      </c>
      <c r="R1676" s="5">
        <f t="shared" si="188"/>
        <v>46</v>
      </c>
      <c r="S1676" s="6">
        <f t="shared" si="189"/>
        <v>1.5667574931880108E-2</v>
      </c>
    </row>
    <row r="1677" spans="1:19" ht="15" customHeight="1" x14ac:dyDescent="0.2">
      <c r="A1677" s="227" t="s">
        <v>409</v>
      </c>
      <c r="B1677" s="37" t="s">
        <v>111</v>
      </c>
      <c r="C1677" s="47" t="s">
        <v>112</v>
      </c>
      <c r="D1677" s="34"/>
      <c r="E1677" s="34"/>
      <c r="F1677" s="34"/>
      <c r="G1677" s="34"/>
      <c r="H1677" s="42" t="str">
        <f t="shared" si="190"/>
        <v/>
      </c>
      <c r="I1677" s="33">
        <v>1509</v>
      </c>
      <c r="J1677" s="34">
        <v>1405</v>
      </c>
      <c r="K1677" s="34">
        <v>9</v>
      </c>
      <c r="L1677" s="3">
        <f t="shared" si="185"/>
        <v>6.405693950177936E-3</v>
      </c>
      <c r="M1677" s="34"/>
      <c r="N1677" s="34">
        <v>65</v>
      </c>
      <c r="O1677" s="51">
        <f t="shared" si="184"/>
        <v>4.3074884029158385E-2</v>
      </c>
      <c r="P1677" s="4">
        <f t="shared" si="186"/>
        <v>1509</v>
      </c>
      <c r="Q1677" s="5">
        <f t="shared" si="187"/>
        <v>1405</v>
      </c>
      <c r="R1677" s="5">
        <f t="shared" si="188"/>
        <v>65</v>
      </c>
      <c r="S1677" s="6">
        <f t="shared" si="189"/>
        <v>4.3074884029158385E-2</v>
      </c>
    </row>
    <row r="1678" spans="1:19" ht="15" customHeight="1" x14ac:dyDescent="0.2">
      <c r="A1678" s="227" t="s">
        <v>409</v>
      </c>
      <c r="B1678" s="37" t="s">
        <v>113</v>
      </c>
      <c r="C1678" s="47" t="s">
        <v>114</v>
      </c>
      <c r="D1678" s="34"/>
      <c r="E1678" s="34"/>
      <c r="F1678" s="34"/>
      <c r="G1678" s="34"/>
      <c r="H1678" s="42" t="str">
        <f t="shared" si="190"/>
        <v/>
      </c>
      <c r="I1678" s="33">
        <v>7680</v>
      </c>
      <c r="J1678" s="34">
        <v>6055</v>
      </c>
      <c r="K1678" s="34">
        <v>637</v>
      </c>
      <c r="L1678" s="3">
        <f t="shared" si="185"/>
        <v>0.10520231213872833</v>
      </c>
      <c r="M1678" s="34">
        <v>116</v>
      </c>
      <c r="N1678" s="34">
        <v>1009</v>
      </c>
      <c r="O1678" s="51">
        <f t="shared" si="184"/>
        <v>0.13138020833333333</v>
      </c>
      <c r="P1678" s="4">
        <f t="shared" si="186"/>
        <v>7680</v>
      </c>
      <c r="Q1678" s="5">
        <f t="shared" si="187"/>
        <v>6171</v>
      </c>
      <c r="R1678" s="5">
        <f t="shared" si="188"/>
        <v>1009</v>
      </c>
      <c r="S1678" s="6">
        <f t="shared" si="189"/>
        <v>0.13138020833333333</v>
      </c>
    </row>
    <row r="1679" spans="1:19" ht="15" customHeight="1" x14ac:dyDescent="0.2">
      <c r="A1679" s="227" t="s">
        <v>409</v>
      </c>
      <c r="B1679" s="37" t="s">
        <v>115</v>
      </c>
      <c r="C1679" s="47" t="s">
        <v>117</v>
      </c>
      <c r="D1679" s="34"/>
      <c r="E1679" s="34"/>
      <c r="F1679" s="34"/>
      <c r="G1679" s="34"/>
      <c r="H1679" s="42" t="str">
        <f t="shared" si="190"/>
        <v/>
      </c>
      <c r="I1679" s="33">
        <v>13131</v>
      </c>
      <c r="J1679" s="34">
        <v>12871</v>
      </c>
      <c r="K1679" s="34">
        <v>954</v>
      </c>
      <c r="L1679" s="3">
        <f t="shared" si="185"/>
        <v>7.4120114987180477E-2</v>
      </c>
      <c r="M1679" s="34">
        <v>4</v>
      </c>
      <c r="N1679" s="34">
        <v>201</v>
      </c>
      <c r="O1679" s="51">
        <f t="shared" si="184"/>
        <v>1.5307288096870002E-2</v>
      </c>
      <c r="P1679" s="4">
        <f t="shared" si="186"/>
        <v>13131</v>
      </c>
      <c r="Q1679" s="5">
        <f t="shared" si="187"/>
        <v>12875</v>
      </c>
      <c r="R1679" s="5">
        <f t="shared" si="188"/>
        <v>201</v>
      </c>
      <c r="S1679" s="6">
        <f t="shared" si="189"/>
        <v>1.5307288096870002E-2</v>
      </c>
    </row>
    <row r="1680" spans="1:19" ht="15" customHeight="1" x14ac:dyDescent="0.2">
      <c r="A1680" s="227" t="s">
        <v>409</v>
      </c>
      <c r="B1680" s="37" t="s">
        <v>118</v>
      </c>
      <c r="C1680" s="47" t="s">
        <v>119</v>
      </c>
      <c r="D1680" s="34"/>
      <c r="E1680" s="34"/>
      <c r="F1680" s="34"/>
      <c r="G1680" s="34"/>
      <c r="H1680" s="42" t="str">
        <f t="shared" si="190"/>
        <v/>
      </c>
      <c r="I1680" s="33">
        <v>3927</v>
      </c>
      <c r="J1680" s="34">
        <v>3493</v>
      </c>
      <c r="K1680" s="34">
        <v>124</v>
      </c>
      <c r="L1680" s="3">
        <f t="shared" si="185"/>
        <v>3.5499570569710849E-2</v>
      </c>
      <c r="M1680" s="34">
        <v>14</v>
      </c>
      <c r="N1680" s="34">
        <v>370</v>
      </c>
      <c r="O1680" s="51">
        <f t="shared" si="184"/>
        <v>9.421950598421186E-2</v>
      </c>
      <c r="P1680" s="4">
        <f t="shared" si="186"/>
        <v>3927</v>
      </c>
      <c r="Q1680" s="5">
        <f t="shared" si="187"/>
        <v>3507</v>
      </c>
      <c r="R1680" s="5">
        <f t="shared" si="188"/>
        <v>370</v>
      </c>
      <c r="S1680" s="6">
        <f t="shared" si="189"/>
        <v>9.421950598421186E-2</v>
      </c>
    </row>
    <row r="1681" spans="1:19" ht="15" customHeight="1" x14ac:dyDescent="0.2">
      <c r="A1681" s="227" t="s">
        <v>409</v>
      </c>
      <c r="B1681" s="37" t="s">
        <v>123</v>
      </c>
      <c r="C1681" s="47" t="s">
        <v>123</v>
      </c>
      <c r="D1681" s="34"/>
      <c r="E1681" s="34"/>
      <c r="F1681" s="34"/>
      <c r="G1681" s="34"/>
      <c r="H1681" s="42" t="str">
        <f t="shared" si="190"/>
        <v/>
      </c>
      <c r="I1681" s="33">
        <v>24464</v>
      </c>
      <c r="J1681" s="34">
        <v>22184</v>
      </c>
      <c r="K1681" s="34">
        <v>18247</v>
      </c>
      <c r="L1681" s="3">
        <f t="shared" si="185"/>
        <v>0.82252975117201588</v>
      </c>
      <c r="M1681" s="34">
        <v>41</v>
      </c>
      <c r="N1681" s="34">
        <v>2012</v>
      </c>
      <c r="O1681" s="51">
        <f t="shared" si="184"/>
        <v>8.2243296272073246E-2</v>
      </c>
      <c r="P1681" s="4">
        <f t="shared" si="186"/>
        <v>24464</v>
      </c>
      <c r="Q1681" s="5">
        <f t="shared" si="187"/>
        <v>22225</v>
      </c>
      <c r="R1681" s="5">
        <f t="shared" si="188"/>
        <v>2012</v>
      </c>
      <c r="S1681" s="6">
        <f t="shared" si="189"/>
        <v>8.2243296272073246E-2</v>
      </c>
    </row>
    <row r="1682" spans="1:19" ht="15" customHeight="1" x14ac:dyDescent="0.2">
      <c r="A1682" s="227" t="s">
        <v>409</v>
      </c>
      <c r="B1682" s="37" t="s">
        <v>124</v>
      </c>
      <c r="C1682" s="47" t="s">
        <v>125</v>
      </c>
      <c r="D1682" s="34"/>
      <c r="E1682" s="34"/>
      <c r="F1682" s="34"/>
      <c r="G1682" s="34"/>
      <c r="H1682" s="42" t="str">
        <f t="shared" si="190"/>
        <v/>
      </c>
      <c r="I1682" s="33">
        <v>17055</v>
      </c>
      <c r="J1682" s="34">
        <v>14707</v>
      </c>
      <c r="K1682" s="34">
        <v>1351</v>
      </c>
      <c r="L1682" s="3">
        <f t="shared" si="185"/>
        <v>9.1861018562589242E-2</v>
      </c>
      <c r="M1682" s="34">
        <v>209</v>
      </c>
      <c r="N1682" s="34">
        <v>1650</v>
      </c>
      <c r="O1682" s="51">
        <f t="shared" si="184"/>
        <v>9.674582233948989E-2</v>
      </c>
      <c r="P1682" s="4">
        <f t="shared" si="186"/>
        <v>17055</v>
      </c>
      <c r="Q1682" s="5">
        <f t="shared" si="187"/>
        <v>14916</v>
      </c>
      <c r="R1682" s="5">
        <f t="shared" si="188"/>
        <v>1650</v>
      </c>
      <c r="S1682" s="6">
        <f t="shared" si="189"/>
        <v>9.674582233948989E-2</v>
      </c>
    </row>
    <row r="1683" spans="1:19" ht="15" customHeight="1" x14ac:dyDescent="0.2">
      <c r="A1683" s="227" t="s">
        <v>409</v>
      </c>
      <c r="B1683" s="37" t="s">
        <v>127</v>
      </c>
      <c r="C1683" s="47" t="s">
        <v>128</v>
      </c>
      <c r="D1683" s="34"/>
      <c r="E1683" s="34"/>
      <c r="F1683" s="34"/>
      <c r="G1683" s="34"/>
      <c r="H1683" s="42" t="str">
        <f t="shared" si="190"/>
        <v/>
      </c>
      <c r="I1683" s="33">
        <v>632</v>
      </c>
      <c r="J1683" s="34">
        <v>604</v>
      </c>
      <c r="K1683" s="34">
        <v>25</v>
      </c>
      <c r="L1683" s="3">
        <f t="shared" si="185"/>
        <v>4.1390728476821195E-2</v>
      </c>
      <c r="M1683" s="34"/>
      <c r="N1683" s="34">
        <v>5</v>
      </c>
      <c r="O1683" s="51">
        <f t="shared" si="184"/>
        <v>7.9113924050632917E-3</v>
      </c>
      <c r="P1683" s="4">
        <f t="shared" si="186"/>
        <v>632</v>
      </c>
      <c r="Q1683" s="5">
        <f t="shared" si="187"/>
        <v>604</v>
      </c>
      <c r="R1683" s="5">
        <f t="shared" si="188"/>
        <v>5</v>
      </c>
      <c r="S1683" s="6">
        <f t="shared" si="189"/>
        <v>7.9113924050632917E-3</v>
      </c>
    </row>
    <row r="1684" spans="1:19" ht="15" customHeight="1" x14ac:dyDescent="0.2">
      <c r="A1684" s="227" t="s">
        <v>409</v>
      </c>
      <c r="B1684" s="37" t="s">
        <v>129</v>
      </c>
      <c r="C1684" s="47" t="s">
        <v>130</v>
      </c>
      <c r="D1684" s="34">
        <v>5</v>
      </c>
      <c r="E1684" s="34">
        <v>3</v>
      </c>
      <c r="F1684" s="34"/>
      <c r="G1684" s="34">
        <v>2</v>
      </c>
      <c r="H1684" s="42">
        <f t="shared" si="190"/>
        <v>0.4</v>
      </c>
      <c r="I1684" s="33">
        <v>1497</v>
      </c>
      <c r="J1684" s="34">
        <v>1016</v>
      </c>
      <c r="K1684" s="34">
        <v>341</v>
      </c>
      <c r="L1684" s="3">
        <f t="shared" si="185"/>
        <v>0.33562992125984253</v>
      </c>
      <c r="M1684" s="34">
        <v>43</v>
      </c>
      <c r="N1684" s="34">
        <v>396</v>
      </c>
      <c r="O1684" s="51">
        <f t="shared" si="184"/>
        <v>0.26452905811623245</v>
      </c>
      <c r="P1684" s="4">
        <f t="shared" si="186"/>
        <v>1502</v>
      </c>
      <c r="Q1684" s="5">
        <f t="shared" si="187"/>
        <v>1062</v>
      </c>
      <c r="R1684" s="5">
        <f t="shared" si="188"/>
        <v>398</v>
      </c>
      <c r="S1684" s="6">
        <f t="shared" si="189"/>
        <v>0.26498002663115844</v>
      </c>
    </row>
    <row r="1685" spans="1:19" ht="15" customHeight="1" x14ac:dyDescent="0.2">
      <c r="A1685" s="227" t="s">
        <v>409</v>
      </c>
      <c r="B1685" s="37" t="s">
        <v>131</v>
      </c>
      <c r="C1685" s="47" t="s">
        <v>294</v>
      </c>
      <c r="D1685" s="34"/>
      <c r="E1685" s="34"/>
      <c r="F1685" s="34"/>
      <c r="G1685" s="34"/>
      <c r="H1685" s="42" t="str">
        <f t="shared" si="190"/>
        <v/>
      </c>
      <c r="I1685" s="33">
        <v>5</v>
      </c>
      <c r="J1685" s="34">
        <v>5</v>
      </c>
      <c r="K1685" s="34">
        <v>1</v>
      </c>
      <c r="L1685" s="3">
        <f t="shared" si="185"/>
        <v>0.2</v>
      </c>
      <c r="M1685" s="34"/>
      <c r="N1685" s="34"/>
      <c r="O1685" s="51">
        <f t="shared" si="184"/>
        <v>0</v>
      </c>
      <c r="P1685" s="4">
        <f t="shared" si="186"/>
        <v>5</v>
      </c>
      <c r="Q1685" s="5">
        <f t="shared" si="187"/>
        <v>5</v>
      </c>
      <c r="R1685" s="5" t="str">
        <f t="shared" si="188"/>
        <v/>
      </c>
      <c r="S1685" s="6" t="str">
        <f t="shared" si="189"/>
        <v/>
      </c>
    </row>
    <row r="1686" spans="1:19" ht="15" customHeight="1" x14ac:dyDescent="0.2">
      <c r="A1686" s="227" t="s">
        <v>409</v>
      </c>
      <c r="B1686" s="37" t="s">
        <v>244</v>
      </c>
      <c r="C1686" s="47" t="s">
        <v>295</v>
      </c>
      <c r="D1686" s="34">
        <v>2</v>
      </c>
      <c r="E1686" s="34">
        <v>2</v>
      </c>
      <c r="F1686" s="34"/>
      <c r="G1686" s="34"/>
      <c r="H1686" s="42">
        <f t="shared" si="190"/>
        <v>0</v>
      </c>
      <c r="I1686" s="33">
        <v>9351</v>
      </c>
      <c r="J1686" s="34">
        <v>6904</v>
      </c>
      <c r="K1686" s="34">
        <v>2993</v>
      </c>
      <c r="L1686" s="3">
        <f t="shared" si="185"/>
        <v>0.43351680185399766</v>
      </c>
      <c r="M1686" s="34">
        <v>61</v>
      </c>
      <c r="N1686" s="34">
        <v>1583</v>
      </c>
      <c r="O1686" s="51">
        <f t="shared" si="184"/>
        <v>0.16928670730403164</v>
      </c>
      <c r="P1686" s="4">
        <f t="shared" si="186"/>
        <v>9353</v>
      </c>
      <c r="Q1686" s="5">
        <f t="shared" si="187"/>
        <v>6967</v>
      </c>
      <c r="R1686" s="5">
        <f t="shared" si="188"/>
        <v>1583</v>
      </c>
      <c r="S1686" s="6">
        <f t="shared" si="189"/>
        <v>0.16925050785844115</v>
      </c>
    </row>
    <row r="1687" spans="1:19" ht="15" customHeight="1" x14ac:dyDescent="0.2">
      <c r="A1687" s="227" t="s">
        <v>409</v>
      </c>
      <c r="B1687" s="37" t="s">
        <v>132</v>
      </c>
      <c r="C1687" s="47" t="s">
        <v>296</v>
      </c>
      <c r="D1687" s="34">
        <v>6</v>
      </c>
      <c r="E1687" s="34">
        <v>5</v>
      </c>
      <c r="F1687" s="34"/>
      <c r="G1687" s="34"/>
      <c r="H1687" s="42">
        <f t="shared" si="190"/>
        <v>0</v>
      </c>
      <c r="I1687" s="33">
        <v>142</v>
      </c>
      <c r="J1687" s="34">
        <v>145</v>
      </c>
      <c r="K1687" s="34">
        <v>3</v>
      </c>
      <c r="L1687" s="3">
        <f t="shared" si="185"/>
        <v>2.0689655172413793E-2</v>
      </c>
      <c r="M1687" s="34"/>
      <c r="N1687" s="34"/>
      <c r="O1687" s="51">
        <f t="shared" si="184"/>
        <v>0</v>
      </c>
      <c r="P1687" s="4">
        <f t="shared" si="186"/>
        <v>148</v>
      </c>
      <c r="Q1687" s="5">
        <f t="shared" si="187"/>
        <v>150</v>
      </c>
      <c r="R1687" s="5" t="str">
        <f t="shared" si="188"/>
        <v/>
      </c>
      <c r="S1687" s="6" t="str">
        <f t="shared" si="189"/>
        <v/>
      </c>
    </row>
    <row r="1688" spans="1:19" ht="15" customHeight="1" x14ac:dyDescent="0.2">
      <c r="A1688" s="227" t="s">
        <v>409</v>
      </c>
      <c r="B1688" s="37" t="s">
        <v>132</v>
      </c>
      <c r="C1688" s="47" t="s">
        <v>133</v>
      </c>
      <c r="D1688" s="34">
        <v>4</v>
      </c>
      <c r="E1688" s="34">
        <v>3</v>
      </c>
      <c r="F1688" s="34"/>
      <c r="G1688" s="34"/>
      <c r="H1688" s="42">
        <f t="shared" si="190"/>
        <v>0</v>
      </c>
      <c r="I1688" s="33">
        <v>332</v>
      </c>
      <c r="J1688" s="34">
        <v>285</v>
      </c>
      <c r="K1688" s="34">
        <v>16</v>
      </c>
      <c r="L1688" s="3">
        <f t="shared" si="185"/>
        <v>5.6140350877192984E-2</v>
      </c>
      <c r="M1688" s="34"/>
      <c r="N1688" s="34">
        <v>35</v>
      </c>
      <c r="O1688" s="51">
        <f t="shared" si="184"/>
        <v>0.10542168674698796</v>
      </c>
      <c r="P1688" s="4">
        <f t="shared" si="186"/>
        <v>336</v>
      </c>
      <c r="Q1688" s="5">
        <f t="shared" si="187"/>
        <v>288</v>
      </c>
      <c r="R1688" s="5">
        <f t="shared" si="188"/>
        <v>35</v>
      </c>
      <c r="S1688" s="6">
        <f t="shared" si="189"/>
        <v>0.10416666666666667</v>
      </c>
    </row>
    <row r="1689" spans="1:19" ht="15" customHeight="1" x14ac:dyDescent="0.2">
      <c r="A1689" s="227" t="s">
        <v>409</v>
      </c>
      <c r="B1689" s="37" t="s">
        <v>132</v>
      </c>
      <c r="C1689" s="47" t="s">
        <v>297</v>
      </c>
      <c r="D1689" s="34"/>
      <c r="E1689" s="34"/>
      <c r="F1689" s="34"/>
      <c r="G1689" s="34"/>
      <c r="H1689" s="42" t="str">
        <f t="shared" si="190"/>
        <v/>
      </c>
      <c r="I1689" s="33">
        <v>98</v>
      </c>
      <c r="J1689" s="34">
        <v>80</v>
      </c>
      <c r="K1689" s="34">
        <v>2</v>
      </c>
      <c r="L1689" s="3">
        <f t="shared" si="185"/>
        <v>2.5000000000000001E-2</v>
      </c>
      <c r="M1689" s="34"/>
      <c r="N1689" s="34">
        <v>9</v>
      </c>
      <c r="O1689" s="51">
        <f t="shared" si="184"/>
        <v>9.1836734693877556E-2</v>
      </c>
      <c r="P1689" s="4">
        <f t="shared" si="186"/>
        <v>98</v>
      </c>
      <c r="Q1689" s="5">
        <f t="shared" si="187"/>
        <v>80</v>
      </c>
      <c r="R1689" s="5">
        <f t="shared" si="188"/>
        <v>9</v>
      </c>
      <c r="S1689" s="6">
        <f t="shared" si="189"/>
        <v>9.1836734693877556E-2</v>
      </c>
    </row>
    <row r="1690" spans="1:19" ht="15" customHeight="1" x14ac:dyDescent="0.2">
      <c r="A1690" s="227" t="s">
        <v>409</v>
      </c>
      <c r="B1690" s="37" t="s">
        <v>135</v>
      </c>
      <c r="C1690" s="47" t="s">
        <v>298</v>
      </c>
      <c r="D1690" s="34"/>
      <c r="E1690" s="34"/>
      <c r="F1690" s="34"/>
      <c r="G1690" s="34"/>
      <c r="H1690" s="42" t="str">
        <f t="shared" si="190"/>
        <v/>
      </c>
      <c r="I1690" s="33">
        <v>11028</v>
      </c>
      <c r="J1690" s="34">
        <v>7973</v>
      </c>
      <c r="K1690" s="34">
        <v>3239</v>
      </c>
      <c r="L1690" s="3">
        <f t="shared" si="185"/>
        <v>0.40624608052176092</v>
      </c>
      <c r="M1690" s="34">
        <v>31</v>
      </c>
      <c r="N1690" s="34">
        <v>2515</v>
      </c>
      <c r="O1690" s="51">
        <f t="shared" si="184"/>
        <v>0.22805585781646717</v>
      </c>
      <c r="P1690" s="4">
        <f t="shared" si="186"/>
        <v>11028</v>
      </c>
      <c r="Q1690" s="5">
        <f t="shared" si="187"/>
        <v>8004</v>
      </c>
      <c r="R1690" s="5">
        <f t="shared" si="188"/>
        <v>2515</v>
      </c>
      <c r="S1690" s="6">
        <f t="shared" si="189"/>
        <v>0.22805585781646717</v>
      </c>
    </row>
    <row r="1691" spans="1:19" ht="15" customHeight="1" x14ac:dyDescent="0.2">
      <c r="A1691" s="227" t="s">
        <v>409</v>
      </c>
      <c r="B1691" s="37" t="s">
        <v>135</v>
      </c>
      <c r="C1691" s="47" t="s">
        <v>299</v>
      </c>
      <c r="D1691" s="34">
        <v>2</v>
      </c>
      <c r="E1691" s="34">
        <v>2</v>
      </c>
      <c r="F1691" s="34"/>
      <c r="G1691" s="34"/>
      <c r="H1691" s="42">
        <f t="shared" si="190"/>
        <v>0</v>
      </c>
      <c r="I1691" s="33">
        <v>63314</v>
      </c>
      <c r="J1691" s="34">
        <v>55683</v>
      </c>
      <c r="K1691" s="34">
        <v>18150</v>
      </c>
      <c r="L1691" s="3">
        <f t="shared" si="185"/>
        <v>0.32595226550293627</v>
      </c>
      <c r="M1691" s="34">
        <v>66</v>
      </c>
      <c r="N1691" s="34">
        <v>4911</v>
      </c>
      <c r="O1691" s="51">
        <f t="shared" si="184"/>
        <v>7.7565783239094035E-2</v>
      </c>
      <c r="P1691" s="4">
        <f t="shared" si="186"/>
        <v>63316</v>
      </c>
      <c r="Q1691" s="5">
        <f t="shared" si="187"/>
        <v>55751</v>
      </c>
      <c r="R1691" s="5">
        <f t="shared" si="188"/>
        <v>4911</v>
      </c>
      <c r="S1691" s="6">
        <f t="shared" si="189"/>
        <v>7.7563333122749378E-2</v>
      </c>
    </row>
    <row r="1692" spans="1:19" ht="15" customHeight="1" x14ac:dyDescent="0.2">
      <c r="A1692" s="227" t="s">
        <v>409</v>
      </c>
      <c r="B1692" s="37" t="s">
        <v>135</v>
      </c>
      <c r="C1692" s="47" t="s">
        <v>300</v>
      </c>
      <c r="D1692" s="34"/>
      <c r="E1692" s="34"/>
      <c r="F1692" s="34"/>
      <c r="G1692" s="34"/>
      <c r="H1692" s="42" t="str">
        <f t="shared" si="190"/>
        <v/>
      </c>
      <c r="I1692" s="33">
        <v>26866</v>
      </c>
      <c r="J1692" s="34">
        <v>13419</v>
      </c>
      <c r="K1692" s="34">
        <v>3912</v>
      </c>
      <c r="L1692" s="3">
        <f t="shared" si="185"/>
        <v>0.29152693941426333</v>
      </c>
      <c r="M1692" s="34">
        <v>698</v>
      </c>
      <c r="N1692" s="34">
        <v>10808</v>
      </c>
      <c r="O1692" s="51">
        <f t="shared" si="184"/>
        <v>0.40229286086503385</v>
      </c>
      <c r="P1692" s="4">
        <f t="shared" si="186"/>
        <v>26866</v>
      </c>
      <c r="Q1692" s="5">
        <f t="shared" si="187"/>
        <v>14117</v>
      </c>
      <c r="R1692" s="5">
        <f t="shared" si="188"/>
        <v>10808</v>
      </c>
      <c r="S1692" s="6">
        <f t="shared" si="189"/>
        <v>0.40229286086503385</v>
      </c>
    </row>
    <row r="1693" spans="1:19" ht="15" customHeight="1" x14ac:dyDescent="0.2">
      <c r="A1693" s="227" t="s">
        <v>409</v>
      </c>
      <c r="B1693" s="37" t="s">
        <v>135</v>
      </c>
      <c r="C1693" s="47" t="s">
        <v>136</v>
      </c>
      <c r="D1693" s="34"/>
      <c r="E1693" s="34"/>
      <c r="F1693" s="34"/>
      <c r="G1693" s="34"/>
      <c r="H1693" s="42" t="str">
        <f t="shared" si="190"/>
        <v/>
      </c>
      <c r="I1693" s="33">
        <v>23342</v>
      </c>
      <c r="J1693" s="34">
        <v>16377</v>
      </c>
      <c r="K1693" s="34">
        <v>5898</v>
      </c>
      <c r="L1693" s="3">
        <f t="shared" si="185"/>
        <v>0.36013921963729623</v>
      </c>
      <c r="M1693" s="34">
        <v>64</v>
      </c>
      <c r="N1693" s="34">
        <v>5992</v>
      </c>
      <c r="O1693" s="51">
        <f t="shared" si="184"/>
        <v>0.25670465255762148</v>
      </c>
      <c r="P1693" s="4">
        <f t="shared" si="186"/>
        <v>23342</v>
      </c>
      <c r="Q1693" s="5">
        <f t="shared" si="187"/>
        <v>16441</v>
      </c>
      <c r="R1693" s="5">
        <f t="shared" si="188"/>
        <v>5992</v>
      </c>
      <c r="S1693" s="6">
        <f t="shared" si="189"/>
        <v>0.25670465255762148</v>
      </c>
    </row>
    <row r="1694" spans="1:19" ht="15" customHeight="1" x14ac:dyDescent="0.2">
      <c r="A1694" s="227" t="s">
        <v>409</v>
      </c>
      <c r="B1694" s="37" t="s">
        <v>135</v>
      </c>
      <c r="C1694" s="47" t="s">
        <v>301</v>
      </c>
      <c r="D1694" s="34">
        <v>1</v>
      </c>
      <c r="E1694" s="34"/>
      <c r="F1694" s="34"/>
      <c r="G1694" s="34"/>
      <c r="H1694" s="42">
        <f t="shared" si="190"/>
        <v>0</v>
      </c>
      <c r="I1694" s="33">
        <v>60924</v>
      </c>
      <c r="J1694" s="34">
        <v>51960</v>
      </c>
      <c r="K1694" s="34">
        <v>26526</v>
      </c>
      <c r="L1694" s="3">
        <f t="shared" si="185"/>
        <v>0.51050808314087759</v>
      </c>
      <c r="M1694" s="34">
        <v>219</v>
      </c>
      <c r="N1694" s="34">
        <v>7011</v>
      </c>
      <c r="O1694" s="51">
        <f t="shared" si="184"/>
        <v>0.1150778018514871</v>
      </c>
      <c r="P1694" s="4">
        <f t="shared" si="186"/>
        <v>60925</v>
      </c>
      <c r="Q1694" s="5">
        <f t="shared" si="187"/>
        <v>52179</v>
      </c>
      <c r="R1694" s="5">
        <f t="shared" si="188"/>
        <v>7011</v>
      </c>
      <c r="S1694" s="6">
        <f t="shared" si="189"/>
        <v>0.11507591300779647</v>
      </c>
    </row>
    <row r="1695" spans="1:19" ht="15" customHeight="1" x14ac:dyDescent="0.2">
      <c r="A1695" s="227" t="s">
        <v>409</v>
      </c>
      <c r="B1695" s="37" t="s">
        <v>135</v>
      </c>
      <c r="C1695" s="47" t="s">
        <v>302</v>
      </c>
      <c r="D1695" s="34"/>
      <c r="E1695" s="34"/>
      <c r="F1695" s="34"/>
      <c r="G1695" s="34"/>
      <c r="H1695" s="42" t="str">
        <f t="shared" si="190"/>
        <v/>
      </c>
      <c r="I1695" s="33">
        <v>15494</v>
      </c>
      <c r="J1695" s="34">
        <v>11910</v>
      </c>
      <c r="K1695" s="34">
        <v>4261</v>
      </c>
      <c r="L1695" s="3">
        <f t="shared" si="185"/>
        <v>0.35776658270361039</v>
      </c>
      <c r="M1695" s="34">
        <v>300</v>
      </c>
      <c r="N1695" s="34">
        <v>2283</v>
      </c>
      <c r="O1695" s="51">
        <f t="shared" ref="O1695:O1758" si="191">IF(I1695&lt;&gt;0,N1695/I1695,"")</f>
        <v>0.14734736026849102</v>
      </c>
      <c r="P1695" s="4">
        <f t="shared" si="186"/>
        <v>15494</v>
      </c>
      <c r="Q1695" s="5">
        <f t="shared" si="187"/>
        <v>12210</v>
      </c>
      <c r="R1695" s="5">
        <f t="shared" si="188"/>
        <v>2283</v>
      </c>
      <c r="S1695" s="6">
        <f t="shared" si="189"/>
        <v>0.14734736026849102</v>
      </c>
    </row>
    <row r="1696" spans="1:19" ht="15" customHeight="1" x14ac:dyDescent="0.2">
      <c r="A1696" s="227" t="s">
        <v>409</v>
      </c>
      <c r="B1696" s="37" t="s">
        <v>137</v>
      </c>
      <c r="C1696" s="47" t="s">
        <v>138</v>
      </c>
      <c r="D1696" s="34">
        <v>1</v>
      </c>
      <c r="E1696" s="34">
        <v>1</v>
      </c>
      <c r="F1696" s="34"/>
      <c r="G1696" s="34"/>
      <c r="H1696" s="42">
        <f t="shared" si="190"/>
        <v>0</v>
      </c>
      <c r="I1696" s="33">
        <v>1155</v>
      </c>
      <c r="J1696" s="34">
        <v>1037</v>
      </c>
      <c r="K1696" s="34">
        <v>75</v>
      </c>
      <c r="L1696" s="3">
        <f t="shared" si="185"/>
        <v>7.2324011571841845E-2</v>
      </c>
      <c r="M1696" s="34">
        <v>1</v>
      </c>
      <c r="N1696" s="34">
        <v>54</v>
      </c>
      <c r="O1696" s="51">
        <f t="shared" si="191"/>
        <v>4.6753246753246755E-2</v>
      </c>
      <c r="P1696" s="4">
        <f t="shared" si="186"/>
        <v>1156</v>
      </c>
      <c r="Q1696" s="5">
        <f t="shared" si="187"/>
        <v>1039</v>
      </c>
      <c r="R1696" s="5">
        <f t="shared" si="188"/>
        <v>54</v>
      </c>
      <c r="S1696" s="6">
        <f t="shared" si="189"/>
        <v>4.6712802768166091E-2</v>
      </c>
    </row>
    <row r="1697" spans="1:19" ht="15" customHeight="1" x14ac:dyDescent="0.2">
      <c r="A1697" s="227" t="s">
        <v>409</v>
      </c>
      <c r="B1697" s="37" t="s">
        <v>139</v>
      </c>
      <c r="C1697" s="47" t="s">
        <v>250</v>
      </c>
      <c r="D1697" s="34"/>
      <c r="E1697" s="34"/>
      <c r="F1697" s="34"/>
      <c r="G1697" s="34"/>
      <c r="H1697" s="42" t="str">
        <f t="shared" si="190"/>
        <v/>
      </c>
      <c r="I1697" s="33">
        <v>1425</v>
      </c>
      <c r="J1697" s="34">
        <v>1339</v>
      </c>
      <c r="K1697" s="34">
        <v>176</v>
      </c>
      <c r="L1697" s="3">
        <f t="shared" si="185"/>
        <v>0.13144137415982077</v>
      </c>
      <c r="M1697" s="34">
        <v>2</v>
      </c>
      <c r="N1697" s="34">
        <v>40</v>
      </c>
      <c r="O1697" s="51">
        <f t="shared" si="191"/>
        <v>2.8070175438596492E-2</v>
      </c>
      <c r="P1697" s="4">
        <f t="shared" si="186"/>
        <v>1425</v>
      </c>
      <c r="Q1697" s="5">
        <f t="shared" si="187"/>
        <v>1341</v>
      </c>
      <c r="R1697" s="5">
        <f t="shared" si="188"/>
        <v>40</v>
      </c>
      <c r="S1697" s="6">
        <f t="shared" si="189"/>
        <v>2.8070175438596492E-2</v>
      </c>
    </row>
    <row r="1698" spans="1:19" ht="15" customHeight="1" x14ac:dyDescent="0.2">
      <c r="A1698" s="227" t="s">
        <v>409</v>
      </c>
      <c r="B1698" s="37" t="s">
        <v>142</v>
      </c>
      <c r="C1698" s="47" t="s">
        <v>303</v>
      </c>
      <c r="D1698" s="34"/>
      <c r="E1698" s="34"/>
      <c r="F1698" s="34"/>
      <c r="G1698" s="34"/>
      <c r="H1698" s="42" t="str">
        <f t="shared" si="190"/>
        <v/>
      </c>
      <c r="I1698" s="33">
        <v>4</v>
      </c>
      <c r="J1698" s="34">
        <v>4</v>
      </c>
      <c r="K1698" s="34"/>
      <c r="L1698" s="3">
        <f t="shared" si="185"/>
        <v>0</v>
      </c>
      <c r="M1698" s="34"/>
      <c r="N1698" s="34"/>
      <c r="O1698" s="51">
        <f t="shared" si="191"/>
        <v>0</v>
      </c>
      <c r="P1698" s="4">
        <f t="shared" si="186"/>
        <v>4</v>
      </c>
      <c r="Q1698" s="5">
        <f t="shared" si="187"/>
        <v>4</v>
      </c>
      <c r="R1698" s="5" t="str">
        <f t="shared" si="188"/>
        <v/>
      </c>
      <c r="S1698" s="6" t="str">
        <f t="shared" si="189"/>
        <v/>
      </c>
    </row>
    <row r="1699" spans="1:19" ht="15" customHeight="1" x14ac:dyDescent="0.2">
      <c r="A1699" s="227" t="s">
        <v>409</v>
      </c>
      <c r="B1699" s="37" t="s">
        <v>146</v>
      </c>
      <c r="C1699" s="47" t="s">
        <v>147</v>
      </c>
      <c r="D1699" s="34"/>
      <c r="E1699" s="34"/>
      <c r="F1699" s="34"/>
      <c r="G1699" s="34"/>
      <c r="H1699" s="42" t="str">
        <f t="shared" si="190"/>
        <v/>
      </c>
      <c r="I1699" s="33">
        <v>198</v>
      </c>
      <c r="J1699" s="34">
        <v>233</v>
      </c>
      <c r="K1699" s="34">
        <v>11</v>
      </c>
      <c r="L1699" s="3">
        <f t="shared" si="185"/>
        <v>4.7210300429184553E-2</v>
      </c>
      <c r="M1699" s="34"/>
      <c r="N1699" s="34">
        <v>3</v>
      </c>
      <c r="O1699" s="51">
        <f t="shared" si="191"/>
        <v>1.5151515151515152E-2</v>
      </c>
      <c r="P1699" s="4">
        <f t="shared" si="186"/>
        <v>198</v>
      </c>
      <c r="Q1699" s="5">
        <f t="shared" si="187"/>
        <v>233</v>
      </c>
      <c r="R1699" s="5">
        <f t="shared" si="188"/>
        <v>3</v>
      </c>
      <c r="S1699" s="6">
        <f t="shared" si="189"/>
        <v>1.5151515151515152E-2</v>
      </c>
    </row>
    <row r="1700" spans="1:19" ht="15" customHeight="1" x14ac:dyDescent="0.2">
      <c r="A1700" s="227" t="s">
        <v>409</v>
      </c>
      <c r="B1700" s="37" t="s">
        <v>148</v>
      </c>
      <c r="C1700" s="47" t="s">
        <v>304</v>
      </c>
      <c r="D1700" s="34">
        <v>1</v>
      </c>
      <c r="E1700" s="34">
        <v>1</v>
      </c>
      <c r="F1700" s="34"/>
      <c r="G1700" s="34"/>
      <c r="H1700" s="42">
        <f t="shared" si="190"/>
        <v>0</v>
      </c>
      <c r="I1700" s="33">
        <v>28</v>
      </c>
      <c r="J1700" s="34">
        <v>23</v>
      </c>
      <c r="K1700" s="34">
        <v>6</v>
      </c>
      <c r="L1700" s="3">
        <f t="shared" si="185"/>
        <v>0.2608695652173913</v>
      </c>
      <c r="M1700" s="34"/>
      <c r="N1700" s="34"/>
      <c r="O1700" s="51">
        <f t="shared" si="191"/>
        <v>0</v>
      </c>
      <c r="P1700" s="4">
        <f t="shared" si="186"/>
        <v>29</v>
      </c>
      <c r="Q1700" s="5">
        <f t="shared" si="187"/>
        <v>24</v>
      </c>
      <c r="R1700" s="5" t="str">
        <f t="shared" si="188"/>
        <v/>
      </c>
      <c r="S1700" s="6" t="str">
        <f t="shared" si="189"/>
        <v/>
      </c>
    </row>
    <row r="1701" spans="1:19" ht="15" customHeight="1" x14ac:dyDescent="0.2">
      <c r="A1701" s="227" t="s">
        <v>409</v>
      </c>
      <c r="B1701" s="37" t="s">
        <v>245</v>
      </c>
      <c r="C1701" s="47" t="s">
        <v>305</v>
      </c>
      <c r="D1701" s="34">
        <v>2</v>
      </c>
      <c r="E1701" s="34">
        <v>1</v>
      </c>
      <c r="F1701" s="34"/>
      <c r="G1701" s="34">
        <v>1</v>
      </c>
      <c r="H1701" s="42">
        <f t="shared" si="190"/>
        <v>0.5</v>
      </c>
      <c r="I1701" s="33">
        <v>840</v>
      </c>
      <c r="J1701" s="34">
        <v>664</v>
      </c>
      <c r="K1701" s="34">
        <v>222</v>
      </c>
      <c r="L1701" s="3">
        <f t="shared" si="185"/>
        <v>0.33433734939759036</v>
      </c>
      <c r="M1701" s="34">
        <v>24</v>
      </c>
      <c r="N1701" s="34">
        <v>131</v>
      </c>
      <c r="O1701" s="51">
        <f t="shared" si="191"/>
        <v>0.15595238095238095</v>
      </c>
      <c r="P1701" s="4">
        <f t="shared" si="186"/>
        <v>842</v>
      </c>
      <c r="Q1701" s="5">
        <f t="shared" si="187"/>
        <v>689</v>
      </c>
      <c r="R1701" s="5">
        <f t="shared" si="188"/>
        <v>132</v>
      </c>
      <c r="S1701" s="6">
        <f t="shared" si="189"/>
        <v>0.15676959619952494</v>
      </c>
    </row>
    <row r="1702" spans="1:19" ht="15" customHeight="1" x14ac:dyDescent="0.2">
      <c r="A1702" s="227" t="s">
        <v>409</v>
      </c>
      <c r="B1702" s="37" t="s">
        <v>149</v>
      </c>
      <c r="C1702" s="47" t="s">
        <v>150</v>
      </c>
      <c r="D1702" s="34">
        <v>1</v>
      </c>
      <c r="E1702" s="34">
        <v>1</v>
      </c>
      <c r="F1702" s="34"/>
      <c r="G1702" s="34"/>
      <c r="H1702" s="42">
        <f t="shared" si="190"/>
        <v>0</v>
      </c>
      <c r="I1702" s="33">
        <v>128</v>
      </c>
      <c r="J1702" s="34">
        <v>107</v>
      </c>
      <c r="K1702" s="34">
        <v>7</v>
      </c>
      <c r="L1702" s="3">
        <f t="shared" si="185"/>
        <v>6.5420560747663545E-2</v>
      </c>
      <c r="M1702" s="34">
        <v>8</v>
      </c>
      <c r="N1702" s="34"/>
      <c r="O1702" s="51">
        <f t="shared" si="191"/>
        <v>0</v>
      </c>
      <c r="P1702" s="4">
        <f t="shared" si="186"/>
        <v>129</v>
      </c>
      <c r="Q1702" s="5">
        <f t="shared" si="187"/>
        <v>116</v>
      </c>
      <c r="R1702" s="5" t="str">
        <f t="shared" si="188"/>
        <v/>
      </c>
      <c r="S1702" s="6" t="str">
        <f t="shared" si="189"/>
        <v/>
      </c>
    </row>
    <row r="1703" spans="1:19" ht="15" customHeight="1" x14ac:dyDescent="0.2">
      <c r="A1703" s="227" t="s">
        <v>409</v>
      </c>
      <c r="B1703" s="37" t="s">
        <v>149</v>
      </c>
      <c r="C1703" s="47" t="s">
        <v>306</v>
      </c>
      <c r="D1703" s="34">
        <v>6</v>
      </c>
      <c r="E1703" s="34">
        <v>4</v>
      </c>
      <c r="F1703" s="34"/>
      <c r="G1703" s="34">
        <v>1</v>
      </c>
      <c r="H1703" s="42">
        <f t="shared" si="190"/>
        <v>0.16666666666666666</v>
      </c>
      <c r="I1703" s="33">
        <v>6548</v>
      </c>
      <c r="J1703" s="34">
        <v>2752</v>
      </c>
      <c r="K1703" s="34">
        <v>92</v>
      </c>
      <c r="L1703" s="3">
        <f t="shared" si="185"/>
        <v>3.3430232558139532E-2</v>
      </c>
      <c r="M1703" s="34">
        <v>35</v>
      </c>
      <c r="N1703" s="34">
        <v>3515</v>
      </c>
      <c r="O1703" s="51">
        <f t="shared" si="191"/>
        <v>0.53680513133781305</v>
      </c>
      <c r="P1703" s="4">
        <f t="shared" si="186"/>
        <v>6554</v>
      </c>
      <c r="Q1703" s="5">
        <f t="shared" si="187"/>
        <v>2791</v>
      </c>
      <c r="R1703" s="5">
        <f t="shared" si="188"/>
        <v>3516</v>
      </c>
      <c r="S1703" s="6">
        <f t="shared" si="189"/>
        <v>0.53646628013426911</v>
      </c>
    </row>
    <row r="1704" spans="1:19" ht="15" customHeight="1" x14ac:dyDescent="0.2">
      <c r="A1704" s="227" t="s">
        <v>409</v>
      </c>
      <c r="B1704" s="37" t="s">
        <v>575</v>
      </c>
      <c r="C1704" s="47" t="s">
        <v>73</v>
      </c>
      <c r="D1704" s="34"/>
      <c r="E1704" s="34"/>
      <c r="F1704" s="34"/>
      <c r="G1704" s="34"/>
      <c r="H1704" s="42" t="str">
        <f t="shared" si="190"/>
        <v/>
      </c>
      <c r="I1704" s="33">
        <v>139</v>
      </c>
      <c r="J1704" s="34">
        <v>22</v>
      </c>
      <c r="K1704" s="34"/>
      <c r="L1704" s="3">
        <f t="shared" si="185"/>
        <v>0</v>
      </c>
      <c r="M1704" s="34">
        <v>103</v>
      </c>
      <c r="N1704" s="34">
        <v>8</v>
      </c>
      <c r="O1704" s="51">
        <f t="shared" si="191"/>
        <v>5.7553956834532377E-2</v>
      </c>
      <c r="P1704" s="4">
        <f t="shared" si="186"/>
        <v>139</v>
      </c>
      <c r="Q1704" s="5">
        <f t="shared" si="187"/>
        <v>125</v>
      </c>
      <c r="R1704" s="5">
        <f t="shared" si="188"/>
        <v>8</v>
      </c>
      <c r="S1704" s="6">
        <f t="shared" si="189"/>
        <v>5.7553956834532377E-2</v>
      </c>
    </row>
    <row r="1705" spans="1:19" ht="15" customHeight="1" x14ac:dyDescent="0.2">
      <c r="A1705" s="227" t="s">
        <v>409</v>
      </c>
      <c r="B1705" s="37" t="s">
        <v>151</v>
      </c>
      <c r="C1705" s="47" t="s">
        <v>152</v>
      </c>
      <c r="D1705" s="34"/>
      <c r="E1705" s="34"/>
      <c r="F1705" s="34"/>
      <c r="G1705" s="34"/>
      <c r="H1705" s="42" t="str">
        <f t="shared" si="190"/>
        <v/>
      </c>
      <c r="I1705" s="33">
        <v>7</v>
      </c>
      <c r="J1705" s="34">
        <v>7</v>
      </c>
      <c r="K1705" s="34"/>
      <c r="L1705" s="3">
        <f t="shared" si="185"/>
        <v>0</v>
      </c>
      <c r="M1705" s="34"/>
      <c r="N1705" s="34"/>
      <c r="O1705" s="51"/>
      <c r="P1705" s="4">
        <f t="shared" si="186"/>
        <v>7</v>
      </c>
      <c r="Q1705" s="5">
        <f t="shared" si="187"/>
        <v>7</v>
      </c>
      <c r="R1705" s="5" t="str">
        <f t="shared" si="188"/>
        <v/>
      </c>
      <c r="S1705" s="6" t="str">
        <f t="shared" si="189"/>
        <v/>
      </c>
    </row>
    <row r="1706" spans="1:19" ht="15" customHeight="1" x14ac:dyDescent="0.2">
      <c r="A1706" s="227" t="s">
        <v>409</v>
      </c>
      <c r="B1706" s="37" t="s">
        <v>153</v>
      </c>
      <c r="C1706" s="47" t="s">
        <v>154</v>
      </c>
      <c r="D1706" s="34"/>
      <c r="E1706" s="34"/>
      <c r="F1706" s="34"/>
      <c r="G1706" s="34"/>
      <c r="H1706" s="42" t="str">
        <f t="shared" si="190"/>
        <v/>
      </c>
      <c r="I1706" s="33">
        <v>8419</v>
      </c>
      <c r="J1706" s="34">
        <v>7860</v>
      </c>
      <c r="K1706" s="34">
        <v>2101</v>
      </c>
      <c r="L1706" s="3">
        <f t="shared" si="185"/>
        <v>0.26730279898218828</v>
      </c>
      <c r="M1706" s="34">
        <v>59</v>
      </c>
      <c r="N1706" s="34">
        <v>278</v>
      </c>
      <c r="O1706" s="51">
        <f t="shared" ref="O1706:O1737" si="192">IF(I1706&lt;&gt;0,N1706/I1706,"")</f>
        <v>3.3020548758759947E-2</v>
      </c>
      <c r="P1706" s="4">
        <f t="shared" si="186"/>
        <v>8419</v>
      </c>
      <c r="Q1706" s="5">
        <f t="shared" si="187"/>
        <v>7919</v>
      </c>
      <c r="R1706" s="5">
        <f t="shared" si="188"/>
        <v>278</v>
      </c>
      <c r="S1706" s="6">
        <f t="shared" si="189"/>
        <v>3.3020548758759947E-2</v>
      </c>
    </row>
    <row r="1707" spans="1:19" ht="15" customHeight="1" x14ac:dyDescent="0.2">
      <c r="A1707" s="227" t="s">
        <v>409</v>
      </c>
      <c r="B1707" s="37" t="s">
        <v>155</v>
      </c>
      <c r="C1707" s="47" t="s">
        <v>156</v>
      </c>
      <c r="D1707" s="34">
        <v>33</v>
      </c>
      <c r="E1707" s="34">
        <v>26</v>
      </c>
      <c r="F1707" s="34"/>
      <c r="G1707" s="34">
        <v>6</v>
      </c>
      <c r="H1707" s="42">
        <f t="shared" si="190"/>
        <v>0.18181818181818182</v>
      </c>
      <c r="I1707" s="33">
        <v>10114</v>
      </c>
      <c r="J1707" s="34">
        <v>5545</v>
      </c>
      <c r="K1707" s="34">
        <v>758</v>
      </c>
      <c r="L1707" s="3">
        <f t="shared" si="185"/>
        <v>0.13669972948602344</v>
      </c>
      <c r="M1707" s="34">
        <v>16</v>
      </c>
      <c r="N1707" s="34">
        <v>3908</v>
      </c>
      <c r="O1707" s="51">
        <f t="shared" si="192"/>
        <v>0.38639509590666404</v>
      </c>
      <c r="P1707" s="4">
        <f t="shared" si="186"/>
        <v>10147</v>
      </c>
      <c r="Q1707" s="5">
        <f t="shared" si="187"/>
        <v>5587</v>
      </c>
      <c r="R1707" s="5">
        <f t="shared" si="188"/>
        <v>3914</v>
      </c>
      <c r="S1707" s="6">
        <f t="shared" si="189"/>
        <v>0.38572977234650635</v>
      </c>
    </row>
    <row r="1708" spans="1:19" ht="15" customHeight="1" x14ac:dyDescent="0.2">
      <c r="A1708" s="227" t="s">
        <v>409</v>
      </c>
      <c r="B1708" s="37" t="s">
        <v>158</v>
      </c>
      <c r="C1708" s="47" t="s">
        <v>307</v>
      </c>
      <c r="D1708" s="34">
        <v>1</v>
      </c>
      <c r="E1708" s="34">
        <v>1</v>
      </c>
      <c r="F1708" s="34"/>
      <c r="G1708" s="34"/>
      <c r="H1708" s="42">
        <f t="shared" si="190"/>
        <v>0</v>
      </c>
      <c r="I1708" s="33">
        <v>624</v>
      </c>
      <c r="J1708" s="34">
        <v>556</v>
      </c>
      <c r="K1708" s="34">
        <v>114</v>
      </c>
      <c r="L1708" s="3">
        <f t="shared" si="185"/>
        <v>0.20503597122302158</v>
      </c>
      <c r="M1708" s="34"/>
      <c r="N1708" s="34">
        <v>17</v>
      </c>
      <c r="O1708" s="51">
        <f t="shared" si="192"/>
        <v>2.7243589743589744E-2</v>
      </c>
      <c r="P1708" s="4">
        <f t="shared" si="186"/>
        <v>625</v>
      </c>
      <c r="Q1708" s="5">
        <f t="shared" si="187"/>
        <v>557</v>
      </c>
      <c r="R1708" s="5">
        <f t="shared" si="188"/>
        <v>17</v>
      </c>
      <c r="S1708" s="6">
        <f t="shared" si="189"/>
        <v>2.7199999999999998E-2</v>
      </c>
    </row>
    <row r="1709" spans="1:19" ht="15" customHeight="1" x14ac:dyDescent="0.2">
      <c r="A1709" s="227" t="s">
        <v>409</v>
      </c>
      <c r="B1709" s="37" t="s">
        <v>159</v>
      </c>
      <c r="C1709" s="47" t="s">
        <v>308</v>
      </c>
      <c r="D1709" s="34">
        <v>3</v>
      </c>
      <c r="E1709" s="34">
        <v>4</v>
      </c>
      <c r="F1709" s="34"/>
      <c r="G1709" s="34"/>
      <c r="H1709" s="42">
        <f t="shared" si="190"/>
        <v>0</v>
      </c>
      <c r="I1709" s="33">
        <v>42</v>
      </c>
      <c r="J1709" s="34">
        <v>38</v>
      </c>
      <c r="K1709" s="34">
        <v>5</v>
      </c>
      <c r="L1709" s="3">
        <f t="shared" si="185"/>
        <v>0.13157894736842105</v>
      </c>
      <c r="M1709" s="34"/>
      <c r="N1709" s="34">
        <v>6</v>
      </c>
      <c r="O1709" s="51">
        <f t="shared" si="192"/>
        <v>0.14285714285714285</v>
      </c>
      <c r="P1709" s="4">
        <f t="shared" si="186"/>
        <v>45</v>
      </c>
      <c r="Q1709" s="5">
        <f t="shared" si="187"/>
        <v>42</v>
      </c>
      <c r="R1709" s="5">
        <f t="shared" si="188"/>
        <v>6</v>
      </c>
      <c r="S1709" s="6">
        <f t="shared" si="189"/>
        <v>0.13333333333333333</v>
      </c>
    </row>
    <row r="1710" spans="1:19" ht="15" customHeight="1" x14ac:dyDescent="0.2">
      <c r="A1710" s="227" t="s">
        <v>409</v>
      </c>
      <c r="B1710" s="37" t="s">
        <v>160</v>
      </c>
      <c r="C1710" s="47" t="s">
        <v>161</v>
      </c>
      <c r="D1710" s="34"/>
      <c r="E1710" s="34"/>
      <c r="F1710" s="34"/>
      <c r="G1710" s="34"/>
      <c r="H1710" s="42" t="str">
        <f t="shared" si="190"/>
        <v/>
      </c>
      <c r="I1710" s="33">
        <v>272</v>
      </c>
      <c r="J1710" s="34">
        <v>248</v>
      </c>
      <c r="K1710" s="34">
        <v>95</v>
      </c>
      <c r="L1710" s="3">
        <f t="shared" si="185"/>
        <v>0.38306451612903225</v>
      </c>
      <c r="M1710" s="34"/>
      <c r="N1710" s="34">
        <v>1</v>
      </c>
      <c r="O1710" s="51">
        <f t="shared" si="192"/>
        <v>3.6764705882352941E-3</v>
      </c>
      <c r="P1710" s="4">
        <f t="shared" si="186"/>
        <v>272</v>
      </c>
      <c r="Q1710" s="5">
        <f t="shared" si="187"/>
        <v>248</v>
      </c>
      <c r="R1710" s="5">
        <f t="shared" si="188"/>
        <v>1</v>
      </c>
      <c r="S1710" s="6">
        <f t="shared" si="189"/>
        <v>3.6764705882352941E-3</v>
      </c>
    </row>
    <row r="1711" spans="1:19" ht="15" customHeight="1" x14ac:dyDescent="0.2">
      <c r="A1711" s="227" t="s">
        <v>409</v>
      </c>
      <c r="B1711" s="37" t="s">
        <v>162</v>
      </c>
      <c r="C1711" s="47" t="s">
        <v>163</v>
      </c>
      <c r="D1711" s="34">
        <v>1</v>
      </c>
      <c r="E1711" s="34">
        <v>1</v>
      </c>
      <c r="F1711" s="34"/>
      <c r="G1711" s="34"/>
      <c r="H1711" s="42">
        <f t="shared" si="190"/>
        <v>0</v>
      </c>
      <c r="I1711" s="33">
        <v>19410</v>
      </c>
      <c r="J1711" s="34">
        <v>17872</v>
      </c>
      <c r="K1711" s="34">
        <v>2787</v>
      </c>
      <c r="L1711" s="3">
        <f t="shared" si="185"/>
        <v>0.15594225604297224</v>
      </c>
      <c r="M1711" s="34">
        <v>8</v>
      </c>
      <c r="N1711" s="34">
        <v>1426</v>
      </c>
      <c r="O1711" s="51">
        <f t="shared" si="192"/>
        <v>7.3467284904688304E-2</v>
      </c>
      <c r="P1711" s="4">
        <f t="shared" si="186"/>
        <v>19411</v>
      </c>
      <c r="Q1711" s="5">
        <f t="shared" si="187"/>
        <v>17881</v>
      </c>
      <c r="R1711" s="5">
        <f t="shared" si="188"/>
        <v>1426</v>
      </c>
      <c r="S1711" s="6">
        <f t="shared" si="189"/>
        <v>7.346350007727577E-2</v>
      </c>
    </row>
    <row r="1712" spans="1:19" ht="15" customHeight="1" x14ac:dyDescent="0.2">
      <c r="A1712" s="227" t="s">
        <v>409</v>
      </c>
      <c r="B1712" s="37" t="s">
        <v>164</v>
      </c>
      <c r="C1712" s="47" t="s">
        <v>251</v>
      </c>
      <c r="D1712" s="34"/>
      <c r="E1712" s="34"/>
      <c r="F1712" s="34"/>
      <c r="G1712" s="34"/>
      <c r="H1712" s="42" t="str">
        <f t="shared" si="190"/>
        <v/>
      </c>
      <c r="I1712" s="33">
        <v>10</v>
      </c>
      <c r="J1712" s="34">
        <v>8</v>
      </c>
      <c r="K1712" s="34"/>
      <c r="L1712" s="3">
        <f t="shared" si="185"/>
        <v>0</v>
      </c>
      <c r="M1712" s="34"/>
      <c r="N1712" s="34">
        <v>2</v>
      </c>
      <c r="O1712" s="51">
        <f t="shared" si="192"/>
        <v>0.2</v>
      </c>
      <c r="P1712" s="4">
        <f t="shared" si="186"/>
        <v>10</v>
      </c>
      <c r="Q1712" s="5">
        <f t="shared" si="187"/>
        <v>8</v>
      </c>
      <c r="R1712" s="5">
        <f t="shared" si="188"/>
        <v>2</v>
      </c>
      <c r="S1712" s="6">
        <f t="shared" si="189"/>
        <v>0.2</v>
      </c>
    </row>
    <row r="1713" spans="1:19" ht="15" customHeight="1" x14ac:dyDescent="0.2">
      <c r="A1713" s="227" t="s">
        <v>409</v>
      </c>
      <c r="B1713" s="37" t="s">
        <v>165</v>
      </c>
      <c r="C1713" s="47" t="s">
        <v>252</v>
      </c>
      <c r="D1713" s="34"/>
      <c r="E1713" s="34"/>
      <c r="F1713" s="34"/>
      <c r="G1713" s="34"/>
      <c r="H1713" s="42" t="str">
        <f t="shared" si="190"/>
        <v/>
      </c>
      <c r="I1713" s="33">
        <v>8</v>
      </c>
      <c r="J1713" s="34">
        <v>8</v>
      </c>
      <c r="K1713" s="34"/>
      <c r="L1713" s="3">
        <f t="shared" ref="L1713:L1776" si="193">IF(J1713&lt;&gt;0,K1713/J1713,"")</f>
        <v>0</v>
      </c>
      <c r="M1713" s="34"/>
      <c r="N1713" s="34"/>
      <c r="O1713" s="51">
        <f t="shared" si="192"/>
        <v>0</v>
      </c>
      <c r="P1713" s="4">
        <f t="shared" si="186"/>
        <v>8</v>
      </c>
      <c r="Q1713" s="5">
        <f t="shared" si="187"/>
        <v>8</v>
      </c>
      <c r="R1713" s="5" t="str">
        <f t="shared" si="188"/>
        <v/>
      </c>
      <c r="S1713" s="6" t="str">
        <f t="shared" si="189"/>
        <v/>
      </c>
    </row>
    <row r="1714" spans="1:19" ht="15" customHeight="1" x14ac:dyDescent="0.2">
      <c r="A1714" s="227" t="s">
        <v>409</v>
      </c>
      <c r="B1714" s="37" t="s">
        <v>166</v>
      </c>
      <c r="C1714" s="47" t="s">
        <v>167</v>
      </c>
      <c r="D1714" s="34"/>
      <c r="E1714" s="34"/>
      <c r="F1714" s="34"/>
      <c r="G1714" s="34"/>
      <c r="H1714" s="42" t="str">
        <f t="shared" si="190"/>
        <v/>
      </c>
      <c r="I1714" s="33">
        <v>7531</v>
      </c>
      <c r="J1714" s="34">
        <v>6672</v>
      </c>
      <c r="K1714" s="34">
        <v>2894</v>
      </c>
      <c r="L1714" s="3">
        <f t="shared" si="193"/>
        <v>0.43375299760191849</v>
      </c>
      <c r="M1714" s="34">
        <v>140</v>
      </c>
      <c r="N1714" s="34">
        <v>340</v>
      </c>
      <c r="O1714" s="51">
        <f t="shared" si="192"/>
        <v>4.5146726862302484E-2</v>
      </c>
      <c r="P1714" s="4">
        <f t="shared" si="186"/>
        <v>7531</v>
      </c>
      <c r="Q1714" s="5">
        <f t="shared" si="187"/>
        <v>6812</v>
      </c>
      <c r="R1714" s="5">
        <f t="shared" si="188"/>
        <v>340</v>
      </c>
      <c r="S1714" s="6">
        <f t="shared" si="189"/>
        <v>4.5146726862302484E-2</v>
      </c>
    </row>
    <row r="1715" spans="1:19" ht="15" customHeight="1" x14ac:dyDescent="0.2">
      <c r="A1715" s="227" t="s">
        <v>409</v>
      </c>
      <c r="B1715" s="37" t="s">
        <v>168</v>
      </c>
      <c r="C1715" s="47" t="s">
        <v>169</v>
      </c>
      <c r="D1715" s="34">
        <v>1</v>
      </c>
      <c r="E1715" s="34"/>
      <c r="F1715" s="34"/>
      <c r="G1715" s="34"/>
      <c r="H1715" s="42">
        <f t="shared" si="190"/>
        <v>0</v>
      </c>
      <c r="I1715" s="33">
        <v>384</v>
      </c>
      <c r="J1715" s="34">
        <v>353</v>
      </c>
      <c r="K1715" s="34">
        <v>53</v>
      </c>
      <c r="L1715" s="3">
        <f t="shared" si="193"/>
        <v>0.1501416430594901</v>
      </c>
      <c r="M1715" s="34"/>
      <c r="N1715" s="34">
        <v>23</v>
      </c>
      <c r="O1715" s="51">
        <f t="shared" si="192"/>
        <v>5.9895833333333336E-2</v>
      </c>
      <c r="P1715" s="4">
        <f t="shared" si="186"/>
        <v>385</v>
      </c>
      <c r="Q1715" s="5">
        <f t="shared" si="187"/>
        <v>353</v>
      </c>
      <c r="R1715" s="5">
        <f t="shared" si="188"/>
        <v>23</v>
      </c>
      <c r="S1715" s="6">
        <f t="shared" si="189"/>
        <v>5.9740259740259739E-2</v>
      </c>
    </row>
    <row r="1716" spans="1:19" ht="26.25" customHeight="1" x14ac:dyDescent="0.2">
      <c r="A1716" s="227" t="s">
        <v>409</v>
      </c>
      <c r="B1716" s="37" t="s">
        <v>170</v>
      </c>
      <c r="C1716" s="47" t="s">
        <v>172</v>
      </c>
      <c r="D1716" s="34">
        <v>2</v>
      </c>
      <c r="E1716" s="34">
        <v>2</v>
      </c>
      <c r="F1716" s="34"/>
      <c r="G1716" s="34"/>
      <c r="H1716" s="42">
        <f t="shared" si="190"/>
        <v>0</v>
      </c>
      <c r="I1716" s="33">
        <v>484235</v>
      </c>
      <c r="J1716" s="34">
        <v>477319</v>
      </c>
      <c r="K1716" s="34">
        <v>438670</v>
      </c>
      <c r="L1716" s="3">
        <f t="shared" si="193"/>
        <v>0.9190289931890413</v>
      </c>
      <c r="M1716" s="34">
        <v>108</v>
      </c>
      <c r="N1716" s="34">
        <v>6563</v>
      </c>
      <c r="O1716" s="51">
        <f t="shared" si="192"/>
        <v>1.3553336706351254E-2</v>
      </c>
      <c r="P1716" s="4">
        <f t="shared" si="186"/>
        <v>484237</v>
      </c>
      <c r="Q1716" s="5">
        <f t="shared" si="187"/>
        <v>477429</v>
      </c>
      <c r="R1716" s="5">
        <f t="shared" si="188"/>
        <v>6563</v>
      </c>
      <c r="S1716" s="6">
        <f t="shared" si="189"/>
        <v>1.3553280728238444E-2</v>
      </c>
    </row>
    <row r="1717" spans="1:19" ht="26.25" customHeight="1" x14ac:dyDescent="0.2">
      <c r="A1717" s="227" t="s">
        <v>409</v>
      </c>
      <c r="B1717" s="37" t="s">
        <v>170</v>
      </c>
      <c r="C1717" s="47" t="s">
        <v>171</v>
      </c>
      <c r="D1717" s="34"/>
      <c r="E1717" s="34"/>
      <c r="F1717" s="34"/>
      <c r="G1717" s="34"/>
      <c r="H1717" s="42" t="str">
        <f t="shared" si="190"/>
        <v/>
      </c>
      <c r="I1717" s="33">
        <v>19973</v>
      </c>
      <c r="J1717" s="34">
        <v>19802</v>
      </c>
      <c r="K1717" s="34">
        <v>11959</v>
      </c>
      <c r="L1717" s="3">
        <f t="shared" si="193"/>
        <v>0.60392889607110389</v>
      </c>
      <c r="M1717" s="34">
        <v>4</v>
      </c>
      <c r="N1717" s="34">
        <v>64</v>
      </c>
      <c r="O1717" s="51">
        <f t="shared" si="192"/>
        <v>3.2043258398838431E-3</v>
      </c>
      <c r="P1717" s="4">
        <f t="shared" si="186"/>
        <v>19973</v>
      </c>
      <c r="Q1717" s="5">
        <f t="shared" si="187"/>
        <v>19806</v>
      </c>
      <c r="R1717" s="5">
        <f t="shared" si="188"/>
        <v>64</v>
      </c>
      <c r="S1717" s="6">
        <f t="shared" si="189"/>
        <v>3.2043258398838431E-3</v>
      </c>
    </row>
    <row r="1718" spans="1:19" ht="15" customHeight="1" x14ac:dyDescent="0.2">
      <c r="A1718" s="227" t="s">
        <v>409</v>
      </c>
      <c r="B1718" s="37" t="s">
        <v>176</v>
      </c>
      <c r="C1718" s="47" t="s">
        <v>177</v>
      </c>
      <c r="D1718" s="34"/>
      <c r="E1718" s="34"/>
      <c r="F1718" s="34"/>
      <c r="G1718" s="34"/>
      <c r="H1718" s="42" t="str">
        <f t="shared" si="190"/>
        <v/>
      </c>
      <c r="I1718" s="33">
        <v>40181</v>
      </c>
      <c r="J1718" s="34">
        <v>36046</v>
      </c>
      <c r="K1718" s="34">
        <v>29404</v>
      </c>
      <c r="L1718" s="3">
        <f t="shared" si="193"/>
        <v>0.81573544914831053</v>
      </c>
      <c r="M1718" s="34">
        <v>573</v>
      </c>
      <c r="N1718" s="34">
        <v>966</v>
      </c>
      <c r="O1718" s="51">
        <f t="shared" si="192"/>
        <v>2.4041213508872353E-2</v>
      </c>
      <c r="P1718" s="4">
        <f t="shared" si="186"/>
        <v>40181</v>
      </c>
      <c r="Q1718" s="5">
        <f t="shared" si="187"/>
        <v>36619</v>
      </c>
      <c r="R1718" s="5">
        <f t="shared" si="188"/>
        <v>966</v>
      </c>
      <c r="S1718" s="6">
        <f t="shared" si="189"/>
        <v>2.4041213508872353E-2</v>
      </c>
    </row>
    <row r="1719" spans="1:19" ht="15" customHeight="1" x14ac:dyDescent="0.2">
      <c r="A1719" s="227" t="s">
        <v>409</v>
      </c>
      <c r="B1719" s="37" t="s">
        <v>178</v>
      </c>
      <c r="C1719" s="47" t="s">
        <v>179</v>
      </c>
      <c r="D1719" s="34">
        <v>8</v>
      </c>
      <c r="E1719" s="34">
        <v>3</v>
      </c>
      <c r="F1719" s="34"/>
      <c r="G1719" s="34">
        <v>5</v>
      </c>
      <c r="H1719" s="42">
        <f t="shared" si="190"/>
        <v>0.625</v>
      </c>
      <c r="I1719" s="33">
        <v>8357</v>
      </c>
      <c r="J1719" s="34">
        <v>4239</v>
      </c>
      <c r="K1719" s="34">
        <v>357</v>
      </c>
      <c r="L1719" s="3">
        <f t="shared" si="193"/>
        <v>8.4217975937721165E-2</v>
      </c>
      <c r="M1719" s="34">
        <v>4</v>
      </c>
      <c r="N1719" s="34">
        <v>3658</v>
      </c>
      <c r="O1719" s="51">
        <f t="shared" si="192"/>
        <v>0.43771688404929998</v>
      </c>
      <c r="P1719" s="4">
        <f t="shared" si="186"/>
        <v>8365</v>
      </c>
      <c r="Q1719" s="5">
        <f t="shared" si="187"/>
        <v>4246</v>
      </c>
      <c r="R1719" s="5">
        <f t="shared" si="188"/>
        <v>3663</v>
      </c>
      <c r="S1719" s="6">
        <f t="shared" si="189"/>
        <v>0.43789599521817096</v>
      </c>
    </row>
    <row r="1720" spans="1:19" ht="15" customHeight="1" x14ac:dyDescent="0.2">
      <c r="A1720" s="227" t="s">
        <v>409</v>
      </c>
      <c r="B1720" s="37" t="s">
        <v>180</v>
      </c>
      <c r="C1720" s="47" t="s">
        <v>537</v>
      </c>
      <c r="D1720" s="34"/>
      <c r="E1720" s="34"/>
      <c r="F1720" s="34"/>
      <c r="G1720" s="34"/>
      <c r="H1720" s="42" t="str">
        <f t="shared" si="190"/>
        <v/>
      </c>
      <c r="I1720" s="33">
        <v>268</v>
      </c>
      <c r="J1720" s="34">
        <v>250</v>
      </c>
      <c r="K1720" s="34">
        <v>5</v>
      </c>
      <c r="L1720" s="3">
        <f t="shared" si="193"/>
        <v>0.02</v>
      </c>
      <c r="M1720" s="34"/>
      <c r="N1720" s="34">
        <v>11</v>
      </c>
      <c r="O1720" s="51">
        <f t="shared" si="192"/>
        <v>4.1044776119402986E-2</v>
      </c>
      <c r="P1720" s="4">
        <f t="shared" si="186"/>
        <v>268</v>
      </c>
      <c r="Q1720" s="5">
        <f t="shared" si="187"/>
        <v>250</v>
      </c>
      <c r="R1720" s="5">
        <f t="shared" si="188"/>
        <v>11</v>
      </c>
      <c r="S1720" s="6">
        <f t="shared" si="189"/>
        <v>4.1044776119402986E-2</v>
      </c>
    </row>
    <row r="1721" spans="1:19" ht="15" customHeight="1" x14ac:dyDescent="0.2">
      <c r="A1721" s="227" t="s">
        <v>409</v>
      </c>
      <c r="B1721" s="37" t="s">
        <v>182</v>
      </c>
      <c r="C1721" s="47" t="s">
        <v>182</v>
      </c>
      <c r="D1721" s="34"/>
      <c r="E1721" s="34"/>
      <c r="F1721" s="34"/>
      <c r="G1721" s="34"/>
      <c r="H1721" s="42" t="str">
        <f t="shared" si="190"/>
        <v/>
      </c>
      <c r="I1721" s="33">
        <v>2779</v>
      </c>
      <c r="J1721" s="34">
        <v>2704</v>
      </c>
      <c r="K1721" s="34">
        <v>344</v>
      </c>
      <c r="L1721" s="3">
        <f t="shared" si="193"/>
        <v>0.12721893491124261</v>
      </c>
      <c r="M1721" s="34"/>
      <c r="N1721" s="34">
        <v>55</v>
      </c>
      <c r="O1721" s="51">
        <f t="shared" si="192"/>
        <v>1.9791291831594098E-2</v>
      </c>
      <c r="P1721" s="4">
        <f t="shared" si="186"/>
        <v>2779</v>
      </c>
      <c r="Q1721" s="5">
        <f t="shared" si="187"/>
        <v>2704</v>
      </c>
      <c r="R1721" s="5">
        <f t="shared" si="188"/>
        <v>55</v>
      </c>
      <c r="S1721" s="6">
        <f t="shared" si="189"/>
        <v>1.9791291831594098E-2</v>
      </c>
    </row>
    <row r="1722" spans="1:19" ht="15" customHeight="1" x14ac:dyDescent="0.2">
      <c r="A1722" s="227" t="s">
        <v>409</v>
      </c>
      <c r="B1722" s="37" t="s">
        <v>402</v>
      </c>
      <c r="C1722" s="47" t="s">
        <v>403</v>
      </c>
      <c r="D1722" s="34"/>
      <c r="E1722" s="34"/>
      <c r="F1722" s="34"/>
      <c r="G1722" s="34"/>
      <c r="H1722" s="42" t="str">
        <f t="shared" si="190"/>
        <v/>
      </c>
      <c r="I1722" s="33">
        <v>2</v>
      </c>
      <c r="J1722" s="34">
        <v>2</v>
      </c>
      <c r="K1722" s="34">
        <v>2</v>
      </c>
      <c r="L1722" s="3">
        <f t="shared" si="193"/>
        <v>1</v>
      </c>
      <c r="M1722" s="34"/>
      <c r="N1722" s="34"/>
      <c r="O1722" s="51">
        <f t="shared" si="192"/>
        <v>0</v>
      </c>
      <c r="P1722" s="4">
        <f t="shared" si="186"/>
        <v>2</v>
      </c>
      <c r="Q1722" s="5">
        <f t="shared" si="187"/>
        <v>2</v>
      </c>
      <c r="R1722" s="5" t="str">
        <f t="shared" si="188"/>
        <v/>
      </c>
      <c r="S1722" s="6" t="str">
        <f t="shared" si="189"/>
        <v/>
      </c>
    </row>
    <row r="1723" spans="1:19" ht="15" customHeight="1" x14ac:dyDescent="0.2">
      <c r="A1723" s="227" t="s">
        <v>409</v>
      </c>
      <c r="B1723" s="37" t="s">
        <v>184</v>
      </c>
      <c r="C1723" s="47" t="s">
        <v>185</v>
      </c>
      <c r="D1723" s="34">
        <v>3</v>
      </c>
      <c r="E1723" s="34">
        <v>3</v>
      </c>
      <c r="F1723" s="34"/>
      <c r="G1723" s="34"/>
      <c r="H1723" s="42">
        <f t="shared" si="190"/>
        <v>0</v>
      </c>
      <c r="I1723" s="33">
        <v>9139</v>
      </c>
      <c r="J1723" s="34">
        <v>8876</v>
      </c>
      <c r="K1723" s="34">
        <v>582</v>
      </c>
      <c r="L1723" s="3">
        <f t="shared" si="193"/>
        <v>6.5570076611086076E-2</v>
      </c>
      <c r="M1723" s="34"/>
      <c r="N1723" s="34">
        <v>163</v>
      </c>
      <c r="O1723" s="51">
        <f t="shared" si="192"/>
        <v>1.7835649414596783E-2</v>
      </c>
      <c r="P1723" s="4">
        <f t="shared" si="186"/>
        <v>9142</v>
      </c>
      <c r="Q1723" s="5">
        <f t="shared" si="187"/>
        <v>8879</v>
      </c>
      <c r="R1723" s="5">
        <f t="shared" si="188"/>
        <v>163</v>
      </c>
      <c r="S1723" s="6">
        <f t="shared" si="189"/>
        <v>1.7829796543425945E-2</v>
      </c>
    </row>
    <row r="1724" spans="1:19" ht="15" customHeight="1" x14ac:dyDescent="0.2">
      <c r="A1724" s="227" t="s">
        <v>409</v>
      </c>
      <c r="B1724" s="37" t="s">
        <v>184</v>
      </c>
      <c r="C1724" s="47" t="s">
        <v>186</v>
      </c>
      <c r="D1724" s="34">
        <v>3</v>
      </c>
      <c r="E1724" s="34">
        <v>3</v>
      </c>
      <c r="F1724" s="34"/>
      <c r="G1724" s="34"/>
      <c r="H1724" s="42">
        <f t="shared" si="190"/>
        <v>0</v>
      </c>
      <c r="I1724" s="33">
        <v>12680</v>
      </c>
      <c r="J1724" s="34">
        <v>12377</v>
      </c>
      <c r="K1724" s="34">
        <v>1806</v>
      </c>
      <c r="L1724" s="3">
        <f t="shared" si="193"/>
        <v>0.14591581158600631</v>
      </c>
      <c r="M1724" s="34">
        <v>20</v>
      </c>
      <c r="N1724" s="34">
        <v>119</v>
      </c>
      <c r="O1724" s="51">
        <f t="shared" si="192"/>
        <v>9.3848580441640381E-3</v>
      </c>
      <c r="P1724" s="4">
        <f t="shared" si="186"/>
        <v>12683</v>
      </c>
      <c r="Q1724" s="5">
        <f t="shared" si="187"/>
        <v>12400</v>
      </c>
      <c r="R1724" s="5">
        <f t="shared" si="188"/>
        <v>119</v>
      </c>
      <c r="S1724" s="6">
        <f t="shared" si="189"/>
        <v>9.3826381770874406E-3</v>
      </c>
    </row>
    <row r="1725" spans="1:19" ht="15" customHeight="1" x14ac:dyDescent="0.2">
      <c r="A1725" s="227" t="s">
        <v>409</v>
      </c>
      <c r="B1725" s="37" t="s">
        <v>529</v>
      </c>
      <c r="C1725" s="47" t="s">
        <v>120</v>
      </c>
      <c r="D1725" s="34">
        <v>2</v>
      </c>
      <c r="E1725" s="34">
        <v>2</v>
      </c>
      <c r="F1725" s="34"/>
      <c r="G1725" s="34"/>
      <c r="H1725" s="42">
        <f t="shared" si="190"/>
        <v>0</v>
      </c>
      <c r="I1725" s="33">
        <v>332</v>
      </c>
      <c r="J1725" s="34">
        <v>309</v>
      </c>
      <c r="K1725" s="34">
        <v>3</v>
      </c>
      <c r="L1725" s="3">
        <f t="shared" si="193"/>
        <v>9.7087378640776691E-3</v>
      </c>
      <c r="M1725" s="34"/>
      <c r="N1725" s="34">
        <v>10</v>
      </c>
      <c r="O1725" s="51">
        <f t="shared" si="192"/>
        <v>3.0120481927710843E-2</v>
      </c>
      <c r="P1725" s="4">
        <f t="shared" si="186"/>
        <v>334</v>
      </c>
      <c r="Q1725" s="5">
        <f t="shared" si="187"/>
        <v>311</v>
      </c>
      <c r="R1725" s="5">
        <f t="shared" si="188"/>
        <v>10</v>
      </c>
      <c r="S1725" s="6">
        <f t="shared" si="189"/>
        <v>2.9940119760479042E-2</v>
      </c>
    </row>
    <row r="1726" spans="1:19" ht="15" customHeight="1" x14ac:dyDescent="0.2">
      <c r="A1726" s="227" t="s">
        <v>409</v>
      </c>
      <c r="B1726" s="37" t="s">
        <v>191</v>
      </c>
      <c r="C1726" s="47" t="s">
        <v>192</v>
      </c>
      <c r="D1726" s="34"/>
      <c r="E1726" s="34"/>
      <c r="F1726" s="34"/>
      <c r="G1726" s="34"/>
      <c r="H1726" s="42" t="str">
        <f t="shared" si="190"/>
        <v/>
      </c>
      <c r="I1726" s="33">
        <v>1399</v>
      </c>
      <c r="J1726" s="34">
        <v>863</v>
      </c>
      <c r="K1726" s="34">
        <v>83</v>
      </c>
      <c r="L1726" s="3">
        <f t="shared" si="193"/>
        <v>9.6176129779837777E-2</v>
      </c>
      <c r="M1726" s="34">
        <v>14</v>
      </c>
      <c r="N1726" s="34">
        <v>438</v>
      </c>
      <c r="O1726" s="51">
        <f t="shared" si="192"/>
        <v>0.31308077197998568</v>
      </c>
      <c r="P1726" s="4">
        <f t="shared" si="186"/>
        <v>1399</v>
      </c>
      <c r="Q1726" s="5">
        <f t="shared" si="187"/>
        <v>877</v>
      </c>
      <c r="R1726" s="5">
        <f t="shared" si="188"/>
        <v>438</v>
      </c>
      <c r="S1726" s="6">
        <f t="shared" si="189"/>
        <v>0.31308077197998568</v>
      </c>
    </row>
    <row r="1727" spans="1:19" ht="15" customHeight="1" x14ac:dyDescent="0.2">
      <c r="A1727" s="227" t="s">
        <v>409</v>
      </c>
      <c r="B1727" s="37" t="s">
        <v>195</v>
      </c>
      <c r="C1727" s="47" t="s">
        <v>196</v>
      </c>
      <c r="D1727" s="34">
        <v>1</v>
      </c>
      <c r="E1727" s="34">
        <v>1</v>
      </c>
      <c r="F1727" s="34"/>
      <c r="G1727" s="34"/>
      <c r="H1727" s="42">
        <f t="shared" si="190"/>
        <v>0</v>
      </c>
      <c r="I1727" s="33">
        <v>1</v>
      </c>
      <c r="J1727" s="34">
        <v>1</v>
      </c>
      <c r="K1727" s="34"/>
      <c r="L1727" s="3">
        <f t="shared" si="193"/>
        <v>0</v>
      </c>
      <c r="M1727" s="34"/>
      <c r="N1727" s="34"/>
      <c r="O1727" s="51">
        <f t="shared" si="192"/>
        <v>0</v>
      </c>
      <c r="P1727" s="4">
        <f t="shared" si="186"/>
        <v>2</v>
      </c>
      <c r="Q1727" s="5">
        <f t="shared" si="187"/>
        <v>2</v>
      </c>
      <c r="R1727" s="5" t="str">
        <f t="shared" si="188"/>
        <v/>
      </c>
      <c r="S1727" s="6" t="str">
        <f t="shared" si="189"/>
        <v/>
      </c>
    </row>
    <row r="1728" spans="1:19" ht="15" customHeight="1" x14ac:dyDescent="0.2">
      <c r="A1728" s="227" t="s">
        <v>409</v>
      </c>
      <c r="B1728" s="37" t="s">
        <v>197</v>
      </c>
      <c r="C1728" s="47" t="s">
        <v>255</v>
      </c>
      <c r="D1728" s="34"/>
      <c r="E1728" s="34"/>
      <c r="F1728" s="34"/>
      <c r="G1728" s="34"/>
      <c r="H1728" s="42" t="str">
        <f t="shared" si="190"/>
        <v/>
      </c>
      <c r="I1728" s="33">
        <v>1</v>
      </c>
      <c r="J1728" s="34">
        <v>1</v>
      </c>
      <c r="K1728" s="34"/>
      <c r="L1728" s="3">
        <f t="shared" si="193"/>
        <v>0</v>
      </c>
      <c r="M1728" s="34"/>
      <c r="N1728" s="34"/>
      <c r="O1728" s="51">
        <f t="shared" si="192"/>
        <v>0</v>
      </c>
      <c r="P1728" s="4">
        <f t="shared" si="186"/>
        <v>1</v>
      </c>
      <c r="Q1728" s="5">
        <f t="shared" si="187"/>
        <v>1</v>
      </c>
      <c r="R1728" s="5" t="str">
        <f t="shared" si="188"/>
        <v/>
      </c>
      <c r="S1728" s="6" t="str">
        <f t="shared" si="189"/>
        <v/>
      </c>
    </row>
    <row r="1729" spans="1:19" ht="15" customHeight="1" x14ac:dyDescent="0.2">
      <c r="A1729" s="227" t="s">
        <v>409</v>
      </c>
      <c r="B1729" s="37" t="s">
        <v>197</v>
      </c>
      <c r="C1729" s="47" t="s">
        <v>310</v>
      </c>
      <c r="D1729" s="34"/>
      <c r="E1729" s="34"/>
      <c r="F1729" s="34"/>
      <c r="G1729" s="34"/>
      <c r="H1729" s="42" t="str">
        <f t="shared" si="190"/>
        <v/>
      </c>
      <c r="I1729" s="33">
        <v>8</v>
      </c>
      <c r="J1729" s="34">
        <v>5</v>
      </c>
      <c r="K1729" s="34">
        <v>1</v>
      </c>
      <c r="L1729" s="3">
        <f t="shared" si="193"/>
        <v>0.2</v>
      </c>
      <c r="M1729" s="34">
        <v>2</v>
      </c>
      <c r="N1729" s="34"/>
      <c r="O1729" s="51">
        <f t="shared" si="192"/>
        <v>0</v>
      </c>
      <c r="P1729" s="4">
        <f t="shared" si="186"/>
        <v>8</v>
      </c>
      <c r="Q1729" s="5">
        <f t="shared" si="187"/>
        <v>7</v>
      </c>
      <c r="R1729" s="5" t="str">
        <f t="shared" si="188"/>
        <v/>
      </c>
      <c r="S1729" s="6" t="str">
        <f t="shared" si="189"/>
        <v/>
      </c>
    </row>
    <row r="1730" spans="1:19" ht="15" customHeight="1" x14ac:dyDescent="0.2">
      <c r="A1730" s="227" t="s">
        <v>409</v>
      </c>
      <c r="B1730" s="37" t="s">
        <v>197</v>
      </c>
      <c r="C1730" s="47" t="s">
        <v>311</v>
      </c>
      <c r="D1730" s="34"/>
      <c r="E1730" s="34"/>
      <c r="F1730" s="34"/>
      <c r="G1730" s="34"/>
      <c r="H1730" s="42" t="str">
        <f t="shared" si="190"/>
        <v/>
      </c>
      <c r="I1730" s="33">
        <v>2</v>
      </c>
      <c r="J1730" s="34">
        <v>2</v>
      </c>
      <c r="K1730" s="34"/>
      <c r="L1730" s="3">
        <f t="shared" si="193"/>
        <v>0</v>
      </c>
      <c r="M1730" s="34"/>
      <c r="N1730" s="34"/>
      <c r="O1730" s="51">
        <f t="shared" si="192"/>
        <v>0</v>
      </c>
      <c r="P1730" s="4">
        <f t="shared" ref="P1730:P1793" si="194">IF(SUM(D1730,I1730)&gt;0,SUM(D1730,I1730),"")</f>
        <v>2</v>
      </c>
      <c r="Q1730" s="5">
        <f t="shared" ref="Q1730:Q1793" si="195">IF(SUM(E1730,J1730, M1730)&gt;0,SUM(E1730,J1730, M1730),"")</f>
        <v>2</v>
      </c>
      <c r="R1730" s="5" t="str">
        <f t="shared" ref="R1730:R1793" si="196">IF(SUM(G1730,N1730)&gt;0,SUM(G1730,N1730),"")</f>
        <v/>
      </c>
      <c r="S1730" s="6" t="str">
        <f t="shared" ref="S1730:S1793" si="197">IFERROR(IF(P1730&lt;&gt;0,R1730/P1730,""),"")</f>
        <v/>
      </c>
    </row>
    <row r="1731" spans="1:19" ht="26.25" customHeight="1" x14ac:dyDescent="0.2">
      <c r="A1731" s="227" t="s">
        <v>409</v>
      </c>
      <c r="B1731" s="37" t="s">
        <v>518</v>
      </c>
      <c r="C1731" s="47" t="s">
        <v>199</v>
      </c>
      <c r="D1731" s="34"/>
      <c r="E1731" s="34"/>
      <c r="F1731" s="34"/>
      <c r="G1731" s="34"/>
      <c r="H1731" s="42" t="str">
        <f t="shared" si="190"/>
        <v/>
      </c>
      <c r="I1731" s="33">
        <v>889</v>
      </c>
      <c r="J1731" s="34">
        <v>704</v>
      </c>
      <c r="K1731" s="34">
        <v>35</v>
      </c>
      <c r="L1731" s="3">
        <f t="shared" si="193"/>
        <v>4.9715909090909088E-2</v>
      </c>
      <c r="M1731" s="34">
        <v>3</v>
      </c>
      <c r="N1731" s="34">
        <v>142</v>
      </c>
      <c r="O1731" s="51">
        <f t="shared" si="192"/>
        <v>0.15973003374578179</v>
      </c>
      <c r="P1731" s="4">
        <f t="shared" si="194"/>
        <v>889</v>
      </c>
      <c r="Q1731" s="5">
        <f t="shared" si="195"/>
        <v>707</v>
      </c>
      <c r="R1731" s="5">
        <f t="shared" si="196"/>
        <v>142</v>
      </c>
      <c r="S1731" s="6">
        <f t="shared" si="197"/>
        <v>0.15973003374578179</v>
      </c>
    </row>
    <row r="1732" spans="1:19" ht="15" customHeight="1" x14ac:dyDescent="0.2">
      <c r="A1732" s="227" t="s">
        <v>409</v>
      </c>
      <c r="B1732" s="37" t="s">
        <v>200</v>
      </c>
      <c r="C1732" s="47" t="s">
        <v>201</v>
      </c>
      <c r="D1732" s="34"/>
      <c r="E1732" s="34"/>
      <c r="F1732" s="34"/>
      <c r="G1732" s="34"/>
      <c r="H1732" s="42" t="str">
        <f t="shared" si="190"/>
        <v/>
      </c>
      <c r="I1732" s="33">
        <v>13218</v>
      </c>
      <c r="J1732" s="34">
        <v>12928</v>
      </c>
      <c r="K1732" s="34">
        <v>446</v>
      </c>
      <c r="L1732" s="3">
        <f t="shared" si="193"/>
        <v>3.4498762376237627E-2</v>
      </c>
      <c r="M1732" s="34">
        <v>33</v>
      </c>
      <c r="N1732" s="34">
        <v>189</v>
      </c>
      <c r="O1732" s="51">
        <f t="shared" si="192"/>
        <v>1.4298683613254653E-2</v>
      </c>
      <c r="P1732" s="4">
        <f t="shared" si="194"/>
        <v>13218</v>
      </c>
      <c r="Q1732" s="5">
        <f t="shared" si="195"/>
        <v>12961</v>
      </c>
      <c r="R1732" s="5">
        <f t="shared" si="196"/>
        <v>189</v>
      </c>
      <c r="S1732" s="6">
        <f t="shared" si="197"/>
        <v>1.4298683613254653E-2</v>
      </c>
    </row>
    <row r="1733" spans="1:19" ht="26.25" customHeight="1" x14ac:dyDescent="0.2">
      <c r="A1733" s="227" t="s">
        <v>409</v>
      </c>
      <c r="B1733" s="37" t="s">
        <v>202</v>
      </c>
      <c r="C1733" s="47" t="s">
        <v>203</v>
      </c>
      <c r="D1733" s="34">
        <v>3</v>
      </c>
      <c r="E1733" s="34">
        <v>4</v>
      </c>
      <c r="F1733" s="34"/>
      <c r="G1733" s="34"/>
      <c r="H1733" s="42">
        <f t="shared" si="190"/>
        <v>0</v>
      </c>
      <c r="I1733" s="33">
        <v>141</v>
      </c>
      <c r="J1733" s="34">
        <v>140</v>
      </c>
      <c r="K1733" s="34">
        <v>67</v>
      </c>
      <c r="L1733" s="3">
        <f t="shared" si="193"/>
        <v>0.47857142857142859</v>
      </c>
      <c r="M1733" s="34"/>
      <c r="N1733" s="34">
        <v>1</v>
      </c>
      <c r="O1733" s="51">
        <f t="shared" si="192"/>
        <v>7.0921985815602835E-3</v>
      </c>
      <c r="P1733" s="4">
        <f t="shared" si="194"/>
        <v>144</v>
      </c>
      <c r="Q1733" s="5">
        <f t="shared" si="195"/>
        <v>144</v>
      </c>
      <c r="R1733" s="5">
        <f t="shared" si="196"/>
        <v>1</v>
      </c>
      <c r="S1733" s="6">
        <f t="shared" si="197"/>
        <v>6.9444444444444441E-3</v>
      </c>
    </row>
    <row r="1734" spans="1:19" ht="15" customHeight="1" x14ac:dyDescent="0.2">
      <c r="A1734" s="227" t="s">
        <v>409</v>
      </c>
      <c r="B1734" s="37" t="s">
        <v>204</v>
      </c>
      <c r="C1734" s="47" t="s">
        <v>205</v>
      </c>
      <c r="D1734" s="34">
        <v>1</v>
      </c>
      <c r="E1734" s="34"/>
      <c r="F1734" s="34"/>
      <c r="G1734" s="34"/>
      <c r="H1734" s="42">
        <f t="shared" ref="H1734:H1797" si="198">IF(D1734&lt;&gt;0,G1734/D1734,"")</f>
        <v>0</v>
      </c>
      <c r="I1734" s="33">
        <v>9553</v>
      </c>
      <c r="J1734" s="34">
        <v>7174</v>
      </c>
      <c r="K1734" s="34">
        <v>1337</v>
      </c>
      <c r="L1734" s="3">
        <f t="shared" si="193"/>
        <v>0.18636743797044883</v>
      </c>
      <c r="M1734" s="34">
        <v>30</v>
      </c>
      <c r="N1734" s="34">
        <v>1931</v>
      </c>
      <c r="O1734" s="51">
        <f t="shared" si="192"/>
        <v>0.20213545483094317</v>
      </c>
      <c r="P1734" s="4">
        <f t="shared" si="194"/>
        <v>9554</v>
      </c>
      <c r="Q1734" s="5">
        <f t="shared" si="195"/>
        <v>7204</v>
      </c>
      <c r="R1734" s="5">
        <f t="shared" si="196"/>
        <v>1931</v>
      </c>
      <c r="S1734" s="6">
        <f t="shared" si="197"/>
        <v>0.20211429767636593</v>
      </c>
    </row>
    <row r="1735" spans="1:19" ht="15" customHeight="1" x14ac:dyDescent="0.2">
      <c r="A1735" s="227" t="s">
        <v>409</v>
      </c>
      <c r="B1735" s="37" t="s">
        <v>206</v>
      </c>
      <c r="C1735" s="47" t="s">
        <v>207</v>
      </c>
      <c r="D1735" s="34"/>
      <c r="E1735" s="34"/>
      <c r="F1735" s="34"/>
      <c r="G1735" s="34"/>
      <c r="H1735" s="42" t="str">
        <f t="shared" si="198"/>
        <v/>
      </c>
      <c r="I1735" s="33">
        <v>10364</v>
      </c>
      <c r="J1735" s="34">
        <v>8362</v>
      </c>
      <c r="K1735" s="34">
        <v>1359</v>
      </c>
      <c r="L1735" s="3">
        <f t="shared" si="193"/>
        <v>0.16252092800765366</v>
      </c>
      <c r="M1735" s="34">
        <v>14</v>
      </c>
      <c r="N1735" s="34">
        <v>1640</v>
      </c>
      <c r="O1735" s="51">
        <f t="shared" si="192"/>
        <v>0.15824006175221922</v>
      </c>
      <c r="P1735" s="4">
        <f t="shared" si="194"/>
        <v>10364</v>
      </c>
      <c r="Q1735" s="5">
        <f t="shared" si="195"/>
        <v>8376</v>
      </c>
      <c r="R1735" s="5">
        <f t="shared" si="196"/>
        <v>1640</v>
      </c>
      <c r="S1735" s="6">
        <f t="shared" si="197"/>
        <v>0.15824006175221922</v>
      </c>
    </row>
    <row r="1736" spans="1:19" ht="15" customHeight="1" x14ac:dyDescent="0.2">
      <c r="A1736" s="227" t="s">
        <v>409</v>
      </c>
      <c r="B1736" s="37" t="s">
        <v>206</v>
      </c>
      <c r="C1736" s="47" t="s">
        <v>208</v>
      </c>
      <c r="D1736" s="34">
        <v>6</v>
      </c>
      <c r="E1736" s="34">
        <v>6</v>
      </c>
      <c r="F1736" s="34"/>
      <c r="G1736" s="34"/>
      <c r="H1736" s="42">
        <f t="shared" si="198"/>
        <v>0</v>
      </c>
      <c r="I1736" s="33">
        <v>33507</v>
      </c>
      <c r="J1736" s="34">
        <v>32260</v>
      </c>
      <c r="K1736" s="34">
        <v>8446</v>
      </c>
      <c r="L1736" s="3">
        <f t="shared" si="193"/>
        <v>0.26181029138251705</v>
      </c>
      <c r="M1736" s="34">
        <v>5</v>
      </c>
      <c r="N1736" s="34">
        <v>791</v>
      </c>
      <c r="O1736" s="51">
        <f t="shared" si="192"/>
        <v>2.3607007490972037E-2</v>
      </c>
      <c r="P1736" s="4">
        <f t="shared" si="194"/>
        <v>33513</v>
      </c>
      <c r="Q1736" s="5">
        <f t="shared" si="195"/>
        <v>32271</v>
      </c>
      <c r="R1736" s="5">
        <f t="shared" si="196"/>
        <v>791</v>
      </c>
      <c r="S1736" s="6">
        <f t="shared" si="197"/>
        <v>2.3602781010354189E-2</v>
      </c>
    </row>
    <row r="1737" spans="1:19" ht="15" customHeight="1" x14ac:dyDescent="0.2">
      <c r="A1737" s="227" t="s">
        <v>409</v>
      </c>
      <c r="B1737" s="37" t="s">
        <v>211</v>
      </c>
      <c r="C1737" s="47" t="s">
        <v>533</v>
      </c>
      <c r="D1737" s="34">
        <v>2</v>
      </c>
      <c r="E1737" s="34">
        <v>1</v>
      </c>
      <c r="F1737" s="34"/>
      <c r="G1737" s="34"/>
      <c r="H1737" s="42">
        <f t="shared" si="198"/>
        <v>0</v>
      </c>
      <c r="I1737" s="33">
        <v>3221</v>
      </c>
      <c r="J1737" s="34">
        <v>2819</v>
      </c>
      <c r="K1737" s="34">
        <v>379</v>
      </c>
      <c r="L1737" s="3">
        <f t="shared" si="193"/>
        <v>0.13444483859524653</v>
      </c>
      <c r="M1737" s="34">
        <v>4</v>
      </c>
      <c r="N1737" s="34">
        <v>334</v>
      </c>
      <c r="O1737" s="51">
        <f t="shared" si="192"/>
        <v>0.10369450481217013</v>
      </c>
      <c r="P1737" s="4">
        <f t="shared" si="194"/>
        <v>3223</v>
      </c>
      <c r="Q1737" s="5">
        <f t="shared" si="195"/>
        <v>2824</v>
      </c>
      <c r="R1737" s="5">
        <f t="shared" si="196"/>
        <v>334</v>
      </c>
      <c r="S1737" s="6">
        <f t="shared" si="197"/>
        <v>0.10363015823766678</v>
      </c>
    </row>
    <row r="1738" spans="1:19" ht="26.25" customHeight="1" x14ac:dyDescent="0.2">
      <c r="A1738" s="227" t="s">
        <v>409</v>
      </c>
      <c r="B1738" s="37" t="s">
        <v>214</v>
      </c>
      <c r="C1738" s="47" t="s">
        <v>215</v>
      </c>
      <c r="D1738" s="34"/>
      <c r="E1738" s="34"/>
      <c r="F1738" s="34"/>
      <c r="G1738" s="34"/>
      <c r="H1738" s="42" t="str">
        <f t="shared" si="198"/>
        <v/>
      </c>
      <c r="I1738" s="33">
        <v>19999</v>
      </c>
      <c r="J1738" s="34">
        <v>15932</v>
      </c>
      <c r="K1738" s="34">
        <v>1605</v>
      </c>
      <c r="L1738" s="3">
        <f t="shared" si="193"/>
        <v>0.10074064775295004</v>
      </c>
      <c r="M1738" s="34">
        <v>453</v>
      </c>
      <c r="N1738" s="34">
        <v>2751</v>
      </c>
      <c r="O1738" s="51">
        <f t="shared" ref="O1738:O1769" si="199">IF(I1738&lt;&gt;0,N1738/I1738,"")</f>
        <v>0.1375568778438922</v>
      </c>
      <c r="P1738" s="4">
        <f t="shared" si="194"/>
        <v>19999</v>
      </c>
      <c r="Q1738" s="5">
        <f t="shared" si="195"/>
        <v>16385</v>
      </c>
      <c r="R1738" s="5">
        <f t="shared" si="196"/>
        <v>2751</v>
      </c>
      <c r="S1738" s="6">
        <f t="shared" si="197"/>
        <v>0.1375568778438922</v>
      </c>
    </row>
    <row r="1739" spans="1:19" ht="15" customHeight="1" x14ac:dyDescent="0.2">
      <c r="A1739" s="227" t="s">
        <v>409</v>
      </c>
      <c r="B1739" s="37" t="s">
        <v>217</v>
      </c>
      <c r="C1739" s="47" t="s">
        <v>218</v>
      </c>
      <c r="D1739" s="34"/>
      <c r="E1739" s="34"/>
      <c r="F1739" s="34"/>
      <c r="G1739" s="34"/>
      <c r="H1739" s="42" t="str">
        <f t="shared" si="198"/>
        <v/>
      </c>
      <c r="I1739" s="33">
        <v>5084</v>
      </c>
      <c r="J1739" s="34">
        <v>4771</v>
      </c>
      <c r="K1739" s="34">
        <v>66</v>
      </c>
      <c r="L1739" s="3">
        <f t="shared" si="193"/>
        <v>1.3833577866275414E-2</v>
      </c>
      <c r="M1739" s="34">
        <v>3</v>
      </c>
      <c r="N1739" s="34">
        <v>72</v>
      </c>
      <c r="O1739" s="51">
        <f t="shared" si="199"/>
        <v>1.4162077104642014E-2</v>
      </c>
      <c r="P1739" s="4">
        <f t="shared" si="194"/>
        <v>5084</v>
      </c>
      <c r="Q1739" s="5">
        <f t="shared" si="195"/>
        <v>4774</v>
      </c>
      <c r="R1739" s="5">
        <f t="shared" si="196"/>
        <v>72</v>
      </c>
      <c r="S1739" s="6">
        <f t="shared" si="197"/>
        <v>1.4162077104642014E-2</v>
      </c>
    </row>
    <row r="1740" spans="1:19" ht="15" customHeight="1" x14ac:dyDescent="0.2">
      <c r="A1740" s="227" t="s">
        <v>409</v>
      </c>
      <c r="B1740" s="37" t="s">
        <v>217</v>
      </c>
      <c r="C1740" s="47" t="s">
        <v>219</v>
      </c>
      <c r="D1740" s="34">
        <v>15</v>
      </c>
      <c r="E1740" s="34">
        <v>12</v>
      </c>
      <c r="F1740" s="34"/>
      <c r="G1740" s="34"/>
      <c r="H1740" s="42">
        <f t="shared" si="198"/>
        <v>0</v>
      </c>
      <c r="I1740" s="33">
        <v>20493</v>
      </c>
      <c r="J1740" s="34">
        <v>19583</v>
      </c>
      <c r="K1740" s="34">
        <v>768</v>
      </c>
      <c r="L1740" s="3">
        <f t="shared" si="193"/>
        <v>3.9217688811724452E-2</v>
      </c>
      <c r="M1740" s="34">
        <v>27</v>
      </c>
      <c r="N1740" s="34">
        <v>298</v>
      </c>
      <c r="O1740" s="51">
        <f t="shared" si="199"/>
        <v>1.4541550773434832E-2</v>
      </c>
      <c r="P1740" s="4">
        <f t="shared" si="194"/>
        <v>20508</v>
      </c>
      <c r="Q1740" s="5">
        <f t="shared" si="195"/>
        <v>19622</v>
      </c>
      <c r="R1740" s="5">
        <f t="shared" si="196"/>
        <v>298</v>
      </c>
      <c r="S1740" s="6">
        <f t="shared" si="197"/>
        <v>1.4530914764969769E-2</v>
      </c>
    </row>
    <row r="1741" spans="1:19" ht="15" customHeight="1" x14ac:dyDescent="0.2">
      <c r="A1741" s="227" t="s">
        <v>409</v>
      </c>
      <c r="B1741" s="37" t="s">
        <v>221</v>
      </c>
      <c r="C1741" s="47" t="s">
        <v>312</v>
      </c>
      <c r="D1741" s="34"/>
      <c r="E1741" s="34"/>
      <c r="F1741" s="34"/>
      <c r="G1741" s="34"/>
      <c r="H1741" s="42" t="str">
        <f t="shared" si="198"/>
        <v/>
      </c>
      <c r="I1741" s="33">
        <v>79</v>
      </c>
      <c r="J1741" s="34">
        <v>80</v>
      </c>
      <c r="K1741" s="34">
        <v>3</v>
      </c>
      <c r="L1741" s="3">
        <f t="shared" si="193"/>
        <v>3.7499999999999999E-2</v>
      </c>
      <c r="M1741" s="34"/>
      <c r="N1741" s="34"/>
      <c r="O1741" s="51">
        <f t="shared" si="199"/>
        <v>0</v>
      </c>
      <c r="P1741" s="4">
        <f t="shared" si="194"/>
        <v>79</v>
      </c>
      <c r="Q1741" s="5">
        <f t="shared" si="195"/>
        <v>80</v>
      </c>
      <c r="R1741" s="5" t="str">
        <f t="shared" si="196"/>
        <v/>
      </c>
      <c r="S1741" s="6" t="str">
        <f t="shared" si="197"/>
        <v/>
      </c>
    </row>
    <row r="1742" spans="1:19" ht="15" customHeight="1" x14ac:dyDescent="0.2">
      <c r="A1742" s="227" t="s">
        <v>409</v>
      </c>
      <c r="B1742" s="37" t="s">
        <v>222</v>
      </c>
      <c r="C1742" s="47" t="s">
        <v>313</v>
      </c>
      <c r="D1742" s="34"/>
      <c r="E1742" s="34"/>
      <c r="F1742" s="34"/>
      <c r="G1742" s="34"/>
      <c r="H1742" s="42" t="str">
        <f t="shared" si="198"/>
        <v/>
      </c>
      <c r="I1742" s="33">
        <v>1154</v>
      </c>
      <c r="J1742" s="34">
        <v>1155</v>
      </c>
      <c r="K1742" s="34">
        <v>16</v>
      </c>
      <c r="L1742" s="3">
        <f t="shared" si="193"/>
        <v>1.3852813852813853E-2</v>
      </c>
      <c r="M1742" s="34"/>
      <c r="N1742" s="34"/>
      <c r="O1742" s="51">
        <f t="shared" si="199"/>
        <v>0</v>
      </c>
      <c r="P1742" s="4">
        <f t="shared" si="194"/>
        <v>1154</v>
      </c>
      <c r="Q1742" s="5">
        <f t="shared" si="195"/>
        <v>1155</v>
      </c>
      <c r="R1742" s="5" t="str">
        <f t="shared" si="196"/>
        <v/>
      </c>
      <c r="S1742" s="6" t="str">
        <f t="shared" si="197"/>
        <v/>
      </c>
    </row>
    <row r="1743" spans="1:19" ht="15" customHeight="1" x14ac:dyDescent="0.2">
      <c r="A1743" s="227" t="s">
        <v>409</v>
      </c>
      <c r="B1743" s="37" t="s">
        <v>222</v>
      </c>
      <c r="C1743" s="47" t="s">
        <v>223</v>
      </c>
      <c r="D1743" s="34"/>
      <c r="E1743" s="34"/>
      <c r="F1743" s="34"/>
      <c r="G1743" s="34"/>
      <c r="H1743" s="42" t="str">
        <f t="shared" si="198"/>
        <v/>
      </c>
      <c r="I1743" s="33">
        <v>1887</v>
      </c>
      <c r="J1743" s="34">
        <v>1839</v>
      </c>
      <c r="K1743" s="34">
        <v>137</v>
      </c>
      <c r="L1743" s="3">
        <f t="shared" si="193"/>
        <v>7.4497009244154436E-2</v>
      </c>
      <c r="M1743" s="34"/>
      <c r="N1743" s="34">
        <v>10</v>
      </c>
      <c r="O1743" s="51">
        <f t="shared" si="199"/>
        <v>5.2994170641229464E-3</v>
      </c>
      <c r="P1743" s="4">
        <f t="shared" si="194"/>
        <v>1887</v>
      </c>
      <c r="Q1743" s="5">
        <f t="shared" si="195"/>
        <v>1839</v>
      </c>
      <c r="R1743" s="5">
        <f t="shared" si="196"/>
        <v>10</v>
      </c>
      <c r="S1743" s="6">
        <f t="shared" si="197"/>
        <v>5.2994170641229464E-3</v>
      </c>
    </row>
    <row r="1744" spans="1:19" ht="15" customHeight="1" x14ac:dyDescent="0.2">
      <c r="A1744" s="227" t="s">
        <v>409</v>
      </c>
      <c r="B1744" s="37" t="s">
        <v>222</v>
      </c>
      <c r="C1744" s="47" t="s">
        <v>314</v>
      </c>
      <c r="D1744" s="34">
        <v>1</v>
      </c>
      <c r="E1744" s="34">
        <v>1</v>
      </c>
      <c r="F1744" s="34"/>
      <c r="G1744" s="34"/>
      <c r="H1744" s="42">
        <f t="shared" si="198"/>
        <v>0</v>
      </c>
      <c r="I1744" s="33">
        <v>1075</v>
      </c>
      <c r="J1744" s="34">
        <v>1040</v>
      </c>
      <c r="K1744" s="34">
        <v>100</v>
      </c>
      <c r="L1744" s="3">
        <f t="shared" si="193"/>
        <v>9.6153846153846159E-2</v>
      </c>
      <c r="M1744" s="34"/>
      <c r="N1744" s="34">
        <v>6</v>
      </c>
      <c r="O1744" s="51">
        <f t="shared" si="199"/>
        <v>5.5813953488372094E-3</v>
      </c>
      <c r="P1744" s="4">
        <f t="shared" si="194"/>
        <v>1076</v>
      </c>
      <c r="Q1744" s="5">
        <f t="shared" si="195"/>
        <v>1041</v>
      </c>
      <c r="R1744" s="5">
        <f t="shared" si="196"/>
        <v>6</v>
      </c>
      <c r="S1744" s="6">
        <f t="shared" si="197"/>
        <v>5.5762081784386614E-3</v>
      </c>
    </row>
    <row r="1745" spans="1:19" ht="26.25" customHeight="1" x14ac:dyDescent="0.2">
      <c r="A1745" s="227" t="s">
        <v>409</v>
      </c>
      <c r="B1745" s="37" t="s">
        <v>222</v>
      </c>
      <c r="C1745" s="47" t="s">
        <v>224</v>
      </c>
      <c r="D1745" s="34"/>
      <c r="E1745" s="34"/>
      <c r="F1745" s="34"/>
      <c r="G1745" s="34"/>
      <c r="H1745" s="42" t="str">
        <f t="shared" si="198"/>
        <v/>
      </c>
      <c r="I1745" s="33">
        <v>1648</v>
      </c>
      <c r="J1745" s="34">
        <v>1624</v>
      </c>
      <c r="K1745" s="34">
        <v>182</v>
      </c>
      <c r="L1745" s="3">
        <f t="shared" si="193"/>
        <v>0.11206896551724138</v>
      </c>
      <c r="M1745" s="34"/>
      <c r="N1745" s="34"/>
      <c r="O1745" s="51">
        <f t="shared" si="199"/>
        <v>0</v>
      </c>
      <c r="P1745" s="4">
        <f t="shared" si="194"/>
        <v>1648</v>
      </c>
      <c r="Q1745" s="5">
        <f t="shared" si="195"/>
        <v>1624</v>
      </c>
      <c r="R1745" s="5" t="str">
        <f t="shared" si="196"/>
        <v/>
      </c>
      <c r="S1745" s="6" t="str">
        <f t="shared" si="197"/>
        <v/>
      </c>
    </row>
    <row r="1746" spans="1:19" ht="15" customHeight="1" x14ac:dyDescent="0.2">
      <c r="A1746" s="227" t="s">
        <v>409</v>
      </c>
      <c r="B1746" s="37" t="s">
        <v>222</v>
      </c>
      <c r="C1746" s="47" t="s">
        <v>225</v>
      </c>
      <c r="D1746" s="34"/>
      <c r="E1746" s="34"/>
      <c r="F1746" s="34"/>
      <c r="G1746" s="34"/>
      <c r="H1746" s="42" t="str">
        <f t="shared" si="198"/>
        <v/>
      </c>
      <c r="I1746" s="33">
        <v>4748</v>
      </c>
      <c r="J1746" s="34">
        <v>4718</v>
      </c>
      <c r="K1746" s="34">
        <v>139</v>
      </c>
      <c r="L1746" s="3">
        <f t="shared" si="193"/>
        <v>2.9461636286562103E-2</v>
      </c>
      <c r="M1746" s="34"/>
      <c r="N1746" s="34">
        <v>20</v>
      </c>
      <c r="O1746" s="51">
        <f t="shared" si="199"/>
        <v>4.2122999157540014E-3</v>
      </c>
      <c r="P1746" s="4">
        <f t="shared" si="194"/>
        <v>4748</v>
      </c>
      <c r="Q1746" s="5">
        <f t="shared" si="195"/>
        <v>4718</v>
      </c>
      <c r="R1746" s="5">
        <f t="shared" si="196"/>
        <v>20</v>
      </c>
      <c r="S1746" s="6">
        <f t="shared" si="197"/>
        <v>4.2122999157540014E-3</v>
      </c>
    </row>
    <row r="1747" spans="1:19" ht="15" customHeight="1" x14ac:dyDescent="0.2">
      <c r="A1747" s="227" t="s">
        <v>409</v>
      </c>
      <c r="B1747" s="37" t="s">
        <v>222</v>
      </c>
      <c r="C1747" s="47" t="s">
        <v>226</v>
      </c>
      <c r="D1747" s="34"/>
      <c r="E1747" s="34"/>
      <c r="F1747" s="34"/>
      <c r="G1747" s="34"/>
      <c r="H1747" s="42" t="str">
        <f t="shared" si="198"/>
        <v/>
      </c>
      <c r="I1747" s="33">
        <v>9904</v>
      </c>
      <c r="J1747" s="34">
        <v>9404</v>
      </c>
      <c r="K1747" s="34">
        <v>535</v>
      </c>
      <c r="L1747" s="3">
        <f t="shared" si="193"/>
        <v>5.689068481497235E-2</v>
      </c>
      <c r="M1747" s="34">
        <v>79</v>
      </c>
      <c r="N1747" s="34">
        <v>201</v>
      </c>
      <c r="O1747" s="51">
        <f t="shared" si="199"/>
        <v>2.0294830371567044E-2</v>
      </c>
      <c r="P1747" s="4">
        <f t="shared" si="194"/>
        <v>9904</v>
      </c>
      <c r="Q1747" s="5">
        <f t="shared" si="195"/>
        <v>9483</v>
      </c>
      <c r="R1747" s="5">
        <f t="shared" si="196"/>
        <v>201</v>
      </c>
      <c r="S1747" s="6">
        <f t="shared" si="197"/>
        <v>2.0294830371567044E-2</v>
      </c>
    </row>
    <row r="1748" spans="1:19" ht="26.25" customHeight="1" x14ac:dyDescent="0.2">
      <c r="A1748" s="227" t="s">
        <v>409</v>
      </c>
      <c r="B1748" s="37" t="s">
        <v>222</v>
      </c>
      <c r="C1748" s="47" t="s">
        <v>227</v>
      </c>
      <c r="D1748" s="34">
        <v>1</v>
      </c>
      <c r="E1748" s="34">
        <v>1</v>
      </c>
      <c r="F1748" s="34"/>
      <c r="G1748" s="34"/>
      <c r="H1748" s="42">
        <f t="shared" si="198"/>
        <v>0</v>
      </c>
      <c r="I1748" s="33">
        <v>2108</v>
      </c>
      <c r="J1748" s="34">
        <v>2102</v>
      </c>
      <c r="K1748" s="34">
        <v>70</v>
      </c>
      <c r="L1748" s="3">
        <f t="shared" si="193"/>
        <v>3.3301617507136061E-2</v>
      </c>
      <c r="M1748" s="34">
        <v>1</v>
      </c>
      <c r="N1748" s="34"/>
      <c r="O1748" s="51">
        <f t="shared" si="199"/>
        <v>0</v>
      </c>
      <c r="P1748" s="4">
        <f t="shared" si="194"/>
        <v>2109</v>
      </c>
      <c r="Q1748" s="5">
        <f t="shared" si="195"/>
        <v>2104</v>
      </c>
      <c r="R1748" s="5" t="str">
        <f t="shared" si="196"/>
        <v/>
      </c>
      <c r="S1748" s="6" t="str">
        <f t="shared" si="197"/>
        <v/>
      </c>
    </row>
    <row r="1749" spans="1:19" ht="15" customHeight="1" x14ac:dyDescent="0.2">
      <c r="A1749" s="227" t="s">
        <v>409</v>
      </c>
      <c r="B1749" s="37" t="s">
        <v>222</v>
      </c>
      <c r="C1749" s="47" t="s">
        <v>558</v>
      </c>
      <c r="D1749" s="34"/>
      <c r="E1749" s="34"/>
      <c r="F1749" s="34"/>
      <c r="G1749" s="34"/>
      <c r="H1749" s="42" t="str">
        <f t="shared" si="198"/>
        <v/>
      </c>
      <c r="I1749" s="33">
        <v>120</v>
      </c>
      <c r="J1749" s="34">
        <v>116</v>
      </c>
      <c r="K1749" s="34">
        <v>5</v>
      </c>
      <c r="L1749" s="3">
        <f t="shared" si="193"/>
        <v>4.3103448275862072E-2</v>
      </c>
      <c r="M1749" s="34"/>
      <c r="N1749" s="34"/>
      <c r="O1749" s="51">
        <f t="shared" si="199"/>
        <v>0</v>
      </c>
      <c r="P1749" s="4">
        <f t="shared" si="194"/>
        <v>120</v>
      </c>
      <c r="Q1749" s="5">
        <f t="shared" si="195"/>
        <v>116</v>
      </c>
      <c r="R1749" s="5" t="str">
        <f t="shared" si="196"/>
        <v/>
      </c>
      <c r="S1749" s="6" t="str">
        <f t="shared" si="197"/>
        <v/>
      </c>
    </row>
    <row r="1750" spans="1:19" ht="26.25" customHeight="1" x14ac:dyDescent="0.2">
      <c r="A1750" s="227" t="s">
        <v>409</v>
      </c>
      <c r="B1750" s="37" t="s">
        <v>222</v>
      </c>
      <c r="C1750" s="47" t="s">
        <v>228</v>
      </c>
      <c r="D1750" s="34">
        <v>5</v>
      </c>
      <c r="E1750" s="34">
        <v>5</v>
      </c>
      <c r="F1750" s="34"/>
      <c r="G1750" s="34"/>
      <c r="H1750" s="42">
        <f t="shared" si="198"/>
        <v>0</v>
      </c>
      <c r="I1750" s="33">
        <v>1900</v>
      </c>
      <c r="J1750" s="34">
        <v>1881</v>
      </c>
      <c r="K1750" s="34">
        <v>100</v>
      </c>
      <c r="L1750" s="3">
        <f t="shared" si="193"/>
        <v>5.3163211057947898E-2</v>
      </c>
      <c r="M1750" s="34">
        <v>1</v>
      </c>
      <c r="N1750" s="34"/>
      <c r="O1750" s="51">
        <f t="shared" si="199"/>
        <v>0</v>
      </c>
      <c r="P1750" s="4">
        <f t="shared" si="194"/>
        <v>1905</v>
      </c>
      <c r="Q1750" s="5">
        <f t="shared" si="195"/>
        <v>1887</v>
      </c>
      <c r="R1750" s="5" t="str">
        <f t="shared" si="196"/>
        <v/>
      </c>
      <c r="S1750" s="6" t="str">
        <f t="shared" si="197"/>
        <v/>
      </c>
    </row>
    <row r="1751" spans="1:19" ht="15" customHeight="1" x14ac:dyDescent="0.2">
      <c r="A1751" s="227" t="s">
        <v>409</v>
      </c>
      <c r="B1751" s="37" t="s">
        <v>231</v>
      </c>
      <c r="C1751" s="47" t="s">
        <v>232</v>
      </c>
      <c r="D1751" s="34">
        <v>3</v>
      </c>
      <c r="E1751" s="34">
        <v>1</v>
      </c>
      <c r="F1751" s="34"/>
      <c r="G1751" s="34">
        <v>1</v>
      </c>
      <c r="H1751" s="42">
        <f t="shared" si="198"/>
        <v>0.33333333333333331</v>
      </c>
      <c r="I1751" s="33">
        <v>143</v>
      </c>
      <c r="J1751" s="34">
        <v>90</v>
      </c>
      <c r="K1751" s="34">
        <v>13</v>
      </c>
      <c r="L1751" s="3">
        <f t="shared" si="193"/>
        <v>0.14444444444444443</v>
      </c>
      <c r="M1751" s="34"/>
      <c r="N1751" s="34">
        <v>49</v>
      </c>
      <c r="O1751" s="51">
        <f t="shared" si="199"/>
        <v>0.34265734265734266</v>
      </c>
      <c r="P1751" s="4">
        <f t="shared" si="194"/>
        <v>146</v>
      </c>
      <c r="Q1751" s="5">
        <f t="shared" si="195"/>
        <v>91</v>
      </c>
      <c r="R1751" s="5">
        <f t="shared" si="196"/>
        <v>50</v>
      </c>
      <c r="S1751" s="6">
        <f t="shared" si="197"/>
        <v>0.34246575342465752</v>
      </c>
    </row>
    <row r="1752" spans="1:19" ht="15" customHeight="1" x14ac:dyDescent="0.2">
      <c r="A1752" s="227" t="s">
        <v>409</v>
      </c>
      <c r="B1752" s="37" t="s">
        <v>524</v>
      </c>
      <c r="C1752" s="47" t="s">
        <v>233</v>
      </c>
      <c r="D1752" s="34"/>
      <c r="E1752" s="34"/>
      <c r="F1752" s="34"/>
      <c r="G1752" s="34"/>
      <c r="H1752" s="42" t="str">
        <f t="shared" si="198"/>
        <v/>
      </c>
      <c r="I1752" s="33">
        <v>2620</v>
      </c>
      <c r="J1752" s="34">
        <v>2275</v>
      </c>
      <c r="K1752" s="34">
        <v>50</v>
      </c>
      <c r="L1752" s="3">
        <f t="shared" si="193"/>
        <v>2.197802197802198E-2</v>
      </c>
      <c r="M1752" s="34">
        <v>2</v>
      </c>
      <c r="N1752" s="34">
        <v>239</v>
      </c>
      <c r="O1752" s="51">
        <f t="shared" si="199"/>
        <v>9.1221374045801523E-2</v>
      </c>
      <c r="P1752" s="4">
        <f t="shared" si="194"/>
        <v>2620</v>
      </c>
      <c r="Q1752" s="5">
        <f t="shared" si="195"/>
        <v>2277</v>
      </c>
      <c r="R1752" s="5">
        <f t="shared" si="196"/>
        <v>239</v>
      </c>
      <c r="S1752" s="6">
        <f t="shared" si="197"/>
        <v>9.1221374045801523E-2</v>
      </c>
    </row>
    <row r="1753" spans="1:19" ht="15" customHeight="1" x14ac:dyDescent="0.2">
      <c r="A1753" s="227" t="s">
        <v>409</v>
      </c>
      <c r="B1753" s="37" t="s">
        <v>236</v>
      </c>
      <c r="C1753" s="47" t="s">
        <v>237</v>
      </c>
      <c r="D1753" s="34"/>
      <c r="E1753" s="34"/>
      <c r="F1753" s="34"/>
      <c r="G1753" s="34"/>
      <c r="H1753" s="42" t="str">
        <f t="shared" si="198"/>
        <v/>
      </c>
      <c r="I1753" s="33">
        <v>608</v>
      </c>
      <c r="J1753" s="34">
        <v>591</v>
      </c>
      <c r="K1753" s="34">
        <v>39</v>
      </c>
      <c r="L1753" s="3">
        <f t="shared" si="193"/>
        <v>6.5989847715736044E-2</v>
      </c>
      <c r="M1753" s="34"/>
      <c r="N1753" s="34">
        <v>7</v>
      </c>
      <c r="O1753" s="51">
        <f t="shared" si="199"/>
        <v>1.1513157894736841E-2</v>
      </c>
      <c r="P1753" s="4">
        <f t="shared" si="194"/>
        <v>608</v>
      </c>
      <c r="Q1753" s="5">
        <f t="shared" si="195"/>
        <v>591</v>
      </c>
      <c r="R1753" s="5">
        <f t="shared" si="196"/>
        <v>7</v>
      </c>
      <c r="S1753" s="6">
        <f t="shared" si="197"/>
        <v>1.1513157894736841E-2</v>
      </c>
    </row>
    <row r="1754" spans="1:19" ht="15" customHeight="1" x14ac:dyDescent="0.2">
      <c r="A1754" s="227" t="s">
        <v>461</v>
      </c>
      <c r="B1754" s="37" t="s">
        <v>0</v>
      </c>
      <c r="C1754" s="47" t="s">
        <v>1</v>
      </c>
      <c r="D1754" s="34"/>
      <c r="E1754" s="34"/>
      <c r="F1754" s="34"/>
      <c r="G1754" s="34"/>
      <c r="H1754" s="42" t="str">
        <f t="shared" si="198"/>
        <v/>
      </c>
      <c r="I1754" s="33">
        <v>35</v>
      </c>
      <c r="J1754" s="34">
        <v>21</v>
      </c>
      <c r="K1754" s="34">
        <v>3</v>
      </c>
      <c r="L1754" s="3">
        <f t="shared" si="193"/>
        <v>0.14285714285714285</v>
      </c>
      <c r="M1754" s="34"/>
      <c r="N1754" s="34">
        <v>3</v>
      </c>
      <c r="O1754" s="51">
        <f t="shared" si="199"/>
        <v>8.5714285714285715E-2</v>
      </c>
      <c r="P1754" s="4">
        <f t="shared" si="194"/>
        <v>35</v>
      </c>
      <c r="Q1754" s="5">
        <f t="shared" si="195"/>
        <v>21</v>
      </c>
      <c r="R1754" s="5">
        <f t="shared" si="196"/>
        <v>3</v>
      </c>
      <c r="S1754" s="6">
        <f t="shared" si="197"/>
        <v>8.5714285714285715E-2</v>
      </c>
    </row>
    <row r="1755" spans="1:19" ht="15" customHeight="1" x14ac:dyDescent="0.2">
      <c r="A1755" s="227" t="s">
        <v>461</v>
      </c>
      <c r="B1755" s="37" t="s">
        <v>4</v>
      </c>
      <c r="C1755" s="47" t="s">
        <v>5</v>
      </c>
      <c r="D1755" s="34"/>
      <c r="E1755" s="34"/>
      <c r="F1755" s="34"/>
      <c r="G1755" s="34"/>
      <c r="H1755" s="42" t="str">
        <f t="shared" si="198"/>
        <v/>
      </c>
      <c r="I1755" s="33">
        <v>5</v>
      </c>
      <c r="J1755" s="34"/>
      <c r="K1755" s="34"/>
      <c r="L1755" s="3" t="str">
        <f t="shared" si="193"/>
        <v/>
      </c>
      <c r="M1755" s="34"/>
      <c r="N1755" s="34"/>
      <c r="O1755" s="51">
        <f t="shared" si="199"/>
        <v>0</v>
      </c>
      <c r="P1755" s="4">
        <f t="shared" si="194"/>
        <v>5</v>
      </c>
      <c r="Q1755" s="5" t="str">
        <f t="shared" si="195"/>
        <v/>
      </c>
      <c r="R1755" s="5" t="str">
        <f t="shared" si="196"/>
        <v/>
      </c>
      <c r="S1755" s="6" t="str">
        <f t="shared" si="197"/>
        <v/>
      </c>
    </row>
    <row r="1756" spans="1:19" ht="15" customHeight="1" x14ac:dyDescent="0.2">
      <c r="A1756" s="227" t="s">
        <v>461</v>
      </c>
      <c r="B1756" s="37" t="s">
        <v>8</v>
      </c>
      <c r="C1756" s="47" t="s">
        <v>9</v>
      </c>
      <c r="D1756" s="34"/>
      <c r="E1756" s="34"/>
      <c r="F1756" s="34"/>
      <c r="G1756" s="34"/>
      <c r="H1756" s="42" t="str">
        <f t="shared" si="198"/>
        <v/>
      </c>
      <c r="I1756" s="33">
        <v>1</v>
      </c>
      <c r="J1756" s="34"/>
      <c r="K1756" s="34"/>
      <c r="L1756" s="3" t="str">
        <f t="shared" si="193"/>
        <v/>
      </c>
      <c r="M1756" s="34"/>
      <c r="N1756" s="34"/>
      <c r="O1756" s="51">
        <f t="shared" si="199"/>
        <v>0</v>
      </c>
      <c r="P1756" s="4">
        <f t="shared" si="194"/>
        <v>1</v>
      </c>
      <c r="Q1756" s="5" t="str">
        <f t="shared" si="195"/>
        <v/>
      </c>
      <c r="R1756" s="5" t="str">
        <f t="shared" si="196"/>
        <v/>
      </c>
      <c r="S1756" s="6" t="str">
        <f t="shared" si="197"/>
        <v/>
      </c>
    </row>
    <row r="1757" spans="1:19" ht="15" customHeight="1" x14ac:dyDescent="0.2">
      <c r="A1757" s="227" t="s">
        <v>461</v>
      </c>
      <c r="B1757" s="37" t="s">
        <v>10</v>
      </c>
      <c r="C1757" s="47" t="s">
        <v>11</v>
      </c>
      <c r="D1757" s="34"/>
      <c r="E1757" s="34"/>
      <c r="F1757" s="34"/>
      <c r="G1757" s="34"/>
      <c r="H1757" s="42" t="str">
        <f t="shared" si="198"/>
        <v/>
      </c>
      <c r="I1757" s="33">
        <v>10</v>
      </c>
      <c r="J1757" s="34">
        <v>7</v>
      </c>
      <c r="K1757" s="34">
        <v>5</v>
      </c>
      <c r="L1757" s="3">
        <f t="shared" si="193"/>
        <v>0.7142857142857143</v>
      </c>
      <c r="M1757" s="34"/>
      <c r="N1757" s="34"/>
      <c r="O1757" s="51">
        <f t="shared" si="199"/>
        <v>0</v>
      </c>
      <c r="P1757" s="4">
        <f t="shared" si="194"/>
        <v>10</v>
      </c>
      <c r="Q1757" s="5">
        <f t="shared" si="195"/>
        <v>7</v>
      </c>
      <c r="R1757" s="5" t="str">
        <f t="shared" si="196"/>
        <v/>
      </c>
      <c r="S1757" s="6" t="str">
        <f t="shared" si="197"/>
        <v/>
      </c>
    </row>
    <row r="1758" spans="1:19" ht="15" customHeight="1" x14ac:dyDescent="0.2">
      <c r="A1758" s="227" t="s">
        <v>461</v>
      </c>
      <c r="B1758" s="37" t="s">
        <v>17</v>
      </c>
      <c r="C1758" s="47" t="s">
        <v>18</v>
      </c>
      <c r="D1758" s="34">
        <v>4</v>
      </c>
      <c r="E1758" s="34">
        <v>3</v>
      </c>
      <c r="F1758" s="34"/>
      <c r="G1758" s="34"/>
      <c r="H1758" s="42">
        <f t="shared" si="198"/>
        <v>0</v>
      </c>
      <c r="I1758" s="33">
        <v>7025</v>
      </c>
      <c r="J1758" s="34">
        <v>4237</v>
      </c>
      <c r="K1758" s="34">
        <v>943</v>
      </c>
      <c r="L1758" s="3">
        <f t="shared" si="193"/>
        <v>0.22256313429313193</v>
      </c>
      <c r="M1758" s="34">
        <v>56</v>
      </c>
      <c r="N1758" s="34">
        <v>2637</v>
      </c>
      <c r="O1758" s="51">
        <f t="shared" si="199"/>
        <v>0.37537366548042705</v>
      </c>
      <c r="P1758" s="4">
        <f t="shared" si="194"/>
        <v>7029</v>
      </c>
      <c r="Q1758" s="5">
        <f t="shared" si="195"/>
        <v>4296</v>
      </c>
      <c r="R1758" s="5">
        <f t="shared" si="196"/>
        <v>2637</v>
      </c>
      <c r="S1758" s="6">
        <f t="shared" si="197"/>
        <v>0.37516005121638923</v>
      </c>
    </row>
    <row r="1759" spans="1:19" ht="15" customHeight="1" x14ac:dyDescent="0.2">
      <c r="A1759" s="227" t="s">
        <v>461</v>
      </c>
      <c r="B1759" s="37" t="s">
        <v>25</v>
      </c>
      <c r="C1759" s="47" t="s">
        <v>264</v>
      </c>
      <c r="D1759" s="34"/>
      <c r="E1759" s="34"/>
      <c r="F1759" s="34"/>
      <c r="G1759" s="34"/>
      <c r="H1759" s="42" t="str">
        <f t="shared" si="198"/>
        <v/>
      </c>
      <c r="I1759" s="33">
        <v>6</v>
      </c>
      <c r="J1759" s="34"/>
      <c r="K1759" s="34"/>
      <c r="L1759" s="3" t="str">
        <f t="shared" si="193"/>
        <v/>
      </c>
      <c r="M1759" s="34"/>
      <c r="N1759" s="34"/>
      <c r="O1759" s="51">
        <f t="shared" si="199"/>
        <v>0</v>
      </c>
      <c r="P1759" s="4">
        <f t="shared" si="194"/>
        <v>6</v>
      </c>
      <c r="Q1759" s="5" t="str">
        <f t="shared" si="195"/>
        <v/>
      </c>
      <c r="R1759" s="5" t="str">
        <f t="shared" si="196"/>
        <v/>
      </c>
      <c r="S1759" s="6" t="str">
        <f t="shared" si="197"/>
        <v/>
      </c>
    </row>
    <row r="1760" spans="1:19" ht="26.25" customHeight="1" x14ac:dyDescent="0.2">
      <c r="A1760" s="227" t="s">
        <v>461</v>
      </c>
      <c r="B1760" s="37" t="s">
        <v>26</v>
      </c>
      <c r="C1760" s="47" t="s">
        <v>27</v>
      </c>
      <c r="D1760" s="34"/>
      <c r="E1760" s="34"/>
      <c r="F1760" s="34"/>
      <c r="G1760" s="34"/>
      <c r="H1760" s="42" t="str">
        <f t="shared" si="198"/>
        <v/>
      </c>
      <c r="I1760" s="33">
        <v>13</v>
      </c>
      <c r="J1760" s="34">
        <v>11</v>
      </c>
      <c r="K1760" s="34">
        <v>5</v>
      </c>
      <c r="L1760" s="3">
        <f t="shared" si="193"/>
        <v>0.45454545454545453</v>
      </c>
      <c r="M1760" s="34"/>
      <c r="N1760" s="34">
        <v>2</v>
      </c>
      <c r="O1760" s="51">
        <f t="shared" si="199"/>
        <v>0.15384615384615385</v>
      </c>
      <c r="P1760" s="4">
        <f t="shared" si="194"/>
        <v>13</v>
      </c>
      <c r="Q1760" s="5">
        <f t="shared" si="195"/>
        <v>11</v>
      </c>
      <c r="R1760" s="5">
        <f t="shared" si="196"/>
        <v>2</v>
      </c>
      <c r="S1760" s="6">
        <f t="shared" si="197"/>
        <v>0.15384615384615385</v>
      </c>
    </row>
    <row r="1761" spans="1:19" ht="26.25" customHeight="1" x14ac:dyDescent="0.2">
      <c r="A1761" s="227" t="s">
        <v>461</v>
      </c>
      <c r="B1761" s="37" t="s">
        <v>40</v>
      </c>
      <c r="C1761" s="47" t="s">
        <v>41</v>
      </c>
      <c r="D1761" s="34"/>
      <c r="E1761" s="34"/>
      <c r="F1761" s="34"/>
      <c r="G1761" s="34"/>
      <c r="H1761" s="42" t="str">
        <f t="shared" si="198"/>
        <v/>
      </c>
      <c r="I1761" s="33">
        <v>48</v>
      </c>
      <c r="J1761" s="34">
        <v>43</v>
      </c>
      <c r="K1761" s="34">
        <v>16</v>
      </c>
      <c r="L1761" s="3">
        <f t="shared" si="193"/>
        <v>0.37209302325581395</v>
      </c>
      <c r="M1761" s="34">
        <v>1</v>
      </c>
      <c r="N1761" s="34">
        <v>2</v>
      </c>
      <c r="O1761" s="51">
        <f t="shared" si="199"/>
        <v>4.1666666666666664E-2</v>
      </c>
      <c r="P1761" s="4">
        <f t="shared" si="194"/>
        <v>48</v>
      </c>
      <c r="Q1761" s="5">
        <f t="shared" si="195"/>
        <v>44</v>
      </c>
      <c r="R1761" s="5">
        <f t="shared" si="196"/>
        <v>2</v>
      </c>
      <c r="S1761" s="6">
        <f t="shared" si="197"/>
        <v>4.1666666666666664E-2</v>
      </c>
    </row>
    <row r="1762" spans="1:19" ht="15" customHeight="1" x14ac:dyDescent="0.2">
      <c r="A1762" s="227" t="s">
        <v>461</v>
      </c>
      <c r="B1762" s="37" t="s">
        <v>42</v>
      </c>
      <c r="C1762" s="47" t="s">
        <v>43</v>
      </c>
      <c r="D1762" s="34"/>
      <c r="E1762" s="34"/>
      <c r="F1762" s="34"/>
      <c r="G1762" s="34"/>
      <c r="H1762" s="42" t="str">
        <f t="shared" si="198"/>
        <v/>
      </c>
      <c r="I1762" s="33">
        <v>59036</v>
      </c>
      <c r="J1762" s="34">
        <v>56306</v>
      </c>
      <c r="K1762" s="34">
        <v>2818</v>
      </c>
      <c r="L1762" s="3">
        <f t="shared" si="193"/>
        <v>5.0047952260860298E-2</v>
      </c>
      <c r="M1762" s="34">
        <v>115</v>
      </c>
      <c r="N1762" s="34">
        <v>1991</v>
      </c>
      <c r="O1762" s="51">
        <f t="shared" si="199"/>
        <v>3.3725184633105226E-2</v>
      </c>
      <c r="P1762" s="4">
        <f t="shared" si="194"/>
        <v>59036</v>
      </c>
      <c r="Q1762" s="5">
        <f t="shared" si="195"/>
        <v>56421</v>
      </c>
      <c r="R1762" s="5">
        <f t="shared" si="196"/>
        <v>1991</v>
      </c>
      <c r="S1762" s="6">
        <f t="shared" si="197"/>
        <v>3.3725184633105226E-2</v>
      </c>
    </row>
    <row r="1763" spans="1:19" ht="15" customHeight="1" x14ac:dyDescent="0.2">
      <c r="A1763" s="227" t="s">
        <v>461</v>
      </c>
      <c r="B1763" s="37" t="s">
        <v>42</v>
      </c>
      <c r="C1763" s="47" t="s">
        <v>46</v>
      </c>
      <c r="D1763" s="34"/>
      <c r="E1763" s="34"/>
      <c r="F1763" s="34"/>
      <c r="G1763" s="34"/>
      <c r="H1763" s="42" t="str">
        <f t="shared" si="198"/>
        <v/>
      </c>
      <c r="I1763" s="33">
        <v>28900</v>
      </c>
      <c r="J1763" s="34">
        <v>28059</v>
      </c>
      <c r="K1763" s="34">
        <v>2201</v>
      </c>
      <c r="L1763" s="3">
        <f t="shared" si="193"/>
        <v>7.8441854663387864E-2</v>
      </c>
      <c r="M1763" s="34">
        <v>100</v>
      </c>
      <c r="N1763" s="34">
        <v>452</v>
      </c>
      <c r="O1763" s="51">
        <f t="shared" si="199"/>
        <v>1.5640138408304499E-2</v>
      </c>
      <c r="P1763" s="4">
        <f t="shared" si="194"/>
        <v>28900</v>
      </c>
      <c r="Q1763" s="5">
        <f t="shared" si="195"/>
        <v>28159</v>
      </c>
      <c r="R1763" s="5">
        <f t="shared" si="196"/>
        <v>452</v>
      </c>
      <c r="S1763" s="6">
        <f t="shared" si="197"/>
        <v>1.5640138408304499E-2</v>
      </c>
    </row>
    <row r="1764" spans="1:19" ht="15" customHeight="1" x14ac:dyDescent="0.2">
      <c r="A1764" s="227" t="s">
        <v>461</v>
      </c>
      <c r="B1764" s="37" t="s">
        <v>47</v>
      </c>
      <c r="C1764" s="47" t="s">
        <v>48</v>
      </c>
      <c r="D1764" s="34"/>
      <c r="E1764" s="34"/>
      <c r="F1764" s="34"/>
      <c r="G1764" s="34"/>
      <c r="H1764" s="42" t="str">
        <f t="shared" si="198"/>
        <v/>
      </c>
      <c r="I1764" s="33">
        <v>1290</v>
      </c>
      <c r="J1764" s="34">
        <v>979</v>
      </c>
      <c r="K1764" s="34">
        <v>345</v>
      </c>
      <c r="L1764" s="3">
        <f t="shared" si="193"/>
        <v>0.35240040858018384</v>
      </c>
      <c r="M1764" s="34">
        <v>3</v>
      </c>
      <c r="N1764" s="34">
        <v>245</v>
      </c>
      <c r="O1764" s="51">
        <f t="shared" si="199"/>
        <v>0.18992248062015504</v>
      </c>
      <c r="P1764" s="4">
        <f t="shared" si="194"/>
        <v>1290</v>
      </c>
      <c r="Q1764" s="5">
        <f t="shared" si="195"/>
        <v>982</v>
      </c>
      <c r="R1764" s="5">
        <f t="shared" si="196"/>
        <v>245</v>
      </c>
      <c r="S1764" s="6">
        <f t="shared" si="197"/>
        <v>0.18992248062015504</v>
      </c>
    </row>
    <row r="1765" spans="1:19" ht="39" customHeight="1" x14ac:dyDescent="0.2">
      <c r="A1765" s="227" t="s">
        <v>461</v>
      </c>
      <c r="B1765" s="37" t="s">
        <v>520</v>
      </c>
      <c r="C1765" s="47" t="s">
        <v>49</v>
      </c>
      <c r="D1765" s="34"/>
      <c r="E1765" s="34"/>
      <c r="F1765" s="34"/>
      <c r="G1765" s="34"/>
      <c r="H1765" s="42" t="str">
        <f t="shared" si="198"/>
        <v/>
      </c>
      <c r="I1765" s="33">
        <v>54</v>
      </c>
      <c r="J1765" s="34">
        <v>1</v>
      </c>
      <c r="K1765" s="34">
        <v>1</v>
      </c>
      <c r="L1765" s="3">
        <f t="shared" si="193"/>
        <v>1</v>
      </c>
      <c r="M1765" s="34">
        <v>6</v>
      </c>
      <c r="N1765" s="34"/>
      <c r="O1765" s="51">
        <f t="shared" si="199"/>
        <v>0</v>
      </c>
      <c r="P1765" s="4">
        <f t="shared" si="194"/>
        <v>54</v>
      </c>
      <c r="Q1765" s="5">
        <f t="shared" si="195"/>
        <v>7</v>
      </c>
      <c r="R1765" s="5" t="str">
        <f t="shared" si="196"/>
        <v/>
      </c>
      <c r="S1765" s="6" t="str">
        <f t="shared" si="197"/>
        <v/>
      </c>
    </row>
    <row r="1766" spans="1:19" ht="15" customHeight="1" x14ac:dyDescent="0.2">
      <c r="A1766" s="227" t="s">
        <v>461</v>
      </c>
      <c r="B1766" s="37" t="s">
        <v>53</v>
      </c>
      <c r="C1766" s="47" t="s">
        <v>54</v>
      </c>
      <c r="D1766" s="34"/>
      <c r="E1766" s="34"/>
      <c r="F1766" s="34"/>
      <c r="G1766" s="34"/>
      <c r="H1766" s="42" t="str">
        <f t="shared" si="198"/>
        <v/>
      </c>
      <c r="I1766" s="33">
        <v>1</v>
      </c>
      <c r="J1766" s="34"/>
      <c r="K1766" s="34"/>
      <c r="L1766" s="3" t="str">
        <f t="shared" si="193"/>
        <v/>
      </c>
      <c r="M1766" s="34"/>
      <c r="N1766" s="34"/>
      <c r="O1766" s="51">
        <f t="shared" si="199"/>
        <v>0</v>
      </c>
      <c r="P1766" s="4">
        <f t="shared" si="194"/>
        <v>1</v>
      </c>
      <c r="Q1766" s="5" t="str">
        <f t="shared" si="195"/>
        <v/>
      </c>
      <c r="R1766" s="5" t="str">
        <f t="shared" si="196"/>
        <v/>
      </c>
      <c r="S1766" s="6" t="str">
        <f t="shared" si="197"/>
        <v/>
      </c>
    </row>
    <row r="1767" spans="1:19" ht="15" customHeight="1" x14ac:dyDescent="0.2">
      <c r="A1767" s="227" t="s">
        <v>461</v>
      </c>
      <c r="B1767" s="37" t="s">
        <v>55</v>
      </c>
      <c r="C1767" s="47" t="s">
        <v>56</v>
      </c>
      <c r="D1767" s="34"/>
      <c r="E1767" s="34"/>
      <c r="F1767" s="34"/>
      <c r="G1767" s="34"/>
      <c r="H1767" s="42" t="str">
        <f t="shared" si="198"/>
        <v/>
      </c>
      <c r="I1767" s="33">
        <v>1557</v>
      </c>
      <c r="J1767" s="34">
        <v>1239</v>
      </c>
      <c r="K1767" s="34">
        <v>66</v>
      </c>
      <c r="L1767" s="3">
        <f t="shared" si="193"/>
        <v>5.3268765133171914E-2</v>
      </c>
      <c r="M1767" s="34">
        <v>14</v>
      </c>
      <c r="N1767" s="34">
        <v>275</v>
      </c>
      <c r="O1767" s="51">
        <f t="shared" si="199"/>
        <v>0.17662170841361594</v>
      </c>
      <c r="P1767" s="4">
        <f t="shared" si="194"/>
        <v>1557</v>
      </c>
      <c r="Q1767" s="5">
        <f t="shared" si="195"/>
        <v>1253</v>
      </c>
      <c r="R1767" s="5">
        <f t="shared" si="196"/>
        <v>275</v>
      </c>
      <c r="S1767" s="6">
        <f t="shared" si="197"/>
        <v>0.17662170841361594</v>
      </c>
    </row>
    <row r="1768" spans="1:19" ht="15" customHeight="1" x14ac:dyDescent="0.2">
      <c r="A1768" s="227" t="s">
        <v>461</v>
      </c>
      <c r="B1768" s="37" t="s">
        <v>65</v>
      </c>
      <c r="C1768" s="47" t="s">
        <v>66</v>
      </c>
      <c r="D1768" s="34"/>
      <c r="E1768" s="34"/>
      <c r="F1768" s="34"/>
      <c r="G1768" s="34"/>
      <c r="H1768" s="42" t="str">
        <f t="shared" si="198"/>
        <v/>
      </c>
      <c r="I1768" s="33">
        <v>2824</v>
      </c>
      <c r="J1768" s="34">
        <v>1503</v>
      </c>
      <c r="K1768" s="34">
        <v>375</v>
      </c>
      <c r="L1768" s="3">
        <f t="shared" si="193"/>
        <v>0.249500998003992</v>
      </c>
      <c r="M1768" s="34">
        <v>23</v>
      </c>
      <c r="N1768" s="34">
        <v>1248</v>
      </c>
      <c r="O1768" s="51">
        <f t="shared" si="199"/>
        <v>0.44192634560906513</v>
      </c>
      <c r="P1768" s="4">
        <f t="shared" si="194"/>
        <v>2824</v>
      </c>
      <c r="Q1768" s="5">
        <f t="shared" si="195"/>
        <v>1526</v>
      </c>
      <c r="R1768" s="5">
        <f t="shared" si="196"/>
        <v>1248</v>
      </c>
      <c r="S1768" s="6">
        <f t="shared" si="197"/>
        <v>0.44192634560906513</v>
      </c>
    </row>
    <row r="1769" spans="1:19" ht="15" customHeight="1" x14ac:dyDescent="0.2">
      <c r="A1769" s="227" t="s">
        <v>461</v>
      </c>
      <c r="B1769" s="37" t="s">
        <v>69</v>
      </c>
      <c r="C1769" s="47" t="s">
        <v>70</v>
      </c>
      <c r="D1769" s="34">
        <v>1</v>
      </c>
      <c r="E1769" s="34">
        <v>1</v>
      </c>
      <c r="F1769" s="34"/>
      <c r="G1769" s="34"/>
      <c r="H1769" s="42">
        <f t="shared" si="198"/>
        <v>0</v>
      </c>
      <c r="I1769" s="33">
        <v>2469</v>
      </c>
      <c r="J1769" s="34">
        <v>1867</v>
      </c>
      <c r="K1769" s="34">
        <v>106</v>
      </c>
      <c r="L1769" s="3">
        <f t="shared" si="193"/>
        <v>5.6775575790037495E-2</v>
      </c>
      <c r="M1769" s="34">
        <v>35</v>
      </c>
      <c r="N1769" s="34">
        <v>441</v>
      </c>
      <c r="O1769" s="51">
        <f t="shared" si="199"/>
        <v>0.17861482381530985</v>
      </c>
      <c r="P1769" s="4">
        <f t="shared" si="194"/>
        <v>2470</v>
      </c>
      <c r="Q1769" s="5">
        <f t="shared" si="195"/>
        <v>1903</v>
      </c>
      <c r="R1769" s="5">
        <f t="shared" si="196"/>
        <v>441</v>
      </c>
      <c r="S1769" s="6">
        <f t="shared" si="197"/>
        <v>0.1785425101214575</v>
      </c>
    </row>
    <row r="1770" spans="1:19" ht="26.25" customHeight="1" x14ac:dyDescent="0.2">
      <c r="A1770" s="227" t="s">
        <v>461</v>
      </c>
      <c r="B1770" s="37" t="s">
        <v>74</v>
      </c>
      <c r="C1770" s="47" t="s">
        <v>249</v>
      </c>
      <c r="D1770" s="34"/>
      <c r="E1770" s="34"/>
      <c r="F1770" s="34"/>
      <c r="G1770" s="34"/>
      <c r="H1770" s="42" t="str">
        <f t="shared" si="198"/>
        <v/>
      </c>
      <c r="I1770" s="33">
        <v>6</v>
      </c>
      <c r="J1770" s="34"/>
      <c r="K1770" s="34"/>
      <c r="L1770" s="3" t="str">
        <f t="shared" si="193"/>
        <v/>
      </c>
      <c r="M1770" s="34"/>
      <c r="N1770" s="34"/>
      <c r="O1770" s="51">
        <f t="shared" ref="O1770:O1801" si="200">IF(I1770&lt;&gt;0,N1770/I1770,"")</f>
        <v>0</v>
      </c>
      <c r="P1770" s="4">
        <f t="shared" si="194"/>
        <v>6</v>
      </c>
      <c r="Q1770" s="5" t="str">
        <f t="shared" si="195"/>
        <v/>
      </c>
      <c r="R1770" s="5" t="str">
        <f t="shared" si="196"/>
        <v/>
      </c>
      <c r="S1770" s="6" t="str">
        <f t="shared" si="197"/>
        <v/>
      </c>
    </row>
    <row r="1771" spans="1:19" ht="15" customHeight="1" x14ac:dyDescent="0.2">
      <c r="A1771" s="227" t="s">
        <v>461</v>
      </c>
      <c r="B1771" s="37" t="s">
        <v>78</v>
      </c>
      <c r="C1771" s="47" t="s">
        <v>79</v>
      </c>
      <c r="D1771" s="34"/>
      <c r="E1771" s="34"/>
      <c r="F1771" s="34"/>
      <c r="G1771" s="34"/>
      <c r="H1771" s="42" t="str">
        <f t="shared" si="198"/>
        <v/>
      </c>
      <c r="I1771" s="33">
        <v>23</v>
      </c>
      <c r="J1771" s="34"/>
      <c r="K1771" s="34"/>
      <c r="L1771" s="3" t="str">
        <f t="shared" si="193"/>
        <v/>
      </c>
      <c r="M1771" s="34"/>
      <c r="N1771" s="34"/>
      <c r="O1771" s="51">
        <f t="shared" si="200"/>
        <v>0</v>
      </c>
      <c r="P1771" s="4">
        <f t="shared" si="194"/>
        <v>23</v>
      </c>
      <c r="Q1771" s="5" t="str">
        <f t="shared" si="195"/>
        <v/>
      </c>
      <c r="R1771" s="5" t="str">
        <f t="shared" si="196"/>
        <v/>
      </c>
      <c r="S1771" s="6" t="str">
        <f t="shared" si="197"/>
        <v/>
      </c>
    </row>
    <row r="1772" spans="1:19" ht="15" customHeight="1" x14ac:dyDescent="0.2">
      <c r="A1772" s="227" t="s">
        <v>461</v>
      </c>
      <c r="B1772" s="37" t="s">
        <v>83</v>
      </c>
      <c r="C1772" s="47" t="s">
        <v>84</v>
      </c>
      <c r="D1772" s="34"/>
      <c r="E1772" s="34"/>
      <c r="F1772" s="34"/>
      <c r="G1772" s="34"/>
      <c r="H1772" s="42" t="str">
        <f t="shared" si="198"/>
        <v/>
      </c>
      <c r="I1772" s="33">
        <v>14</v>
      </c>
      <c r="J1772" s="34"/>
      <c r="K1772" s="34"/>
      <c r="L1772" s="3" t="str">
        <f t="shared" si="193"/>
        <v/>
      </c>
      <c r="M1772" s="34"/>
      <c r="N1772" s="34"/>
      <c r="O1772" s="51">
        <f t="shared" si="200"/>
        <v>0</v>
      </c>
      <c r="P1772" s="4">
        <f t="shared" si="194"/>
        <v>14</v>
      </c>
      <c r="Q1772" s="5" t="str">
        <f t="shared" si="195"/>
        <v/>
      </c>
      <c r="R1772" s="5" t="str">
        <f t="shared" si="196"/>
        <v/>
      </c>
      <c r="S1772" s="6" t="str">
        <f t="shared" si="197"/>
        <v/>
      </c>
    </row>
    <row r="1773" spans="1:19" ht="15" customHeight="1" x14ac:dyDescent="0.2">
      <c r="A1773" s="227" t="s">
        <v>461</v>
      </c>
      <c r="B1773" s="37" t="s">
        <v>85</v>
      </c>
      <c r="C1773" s="47" t="s">
        <v>286</v>
      </c>
      <c r="D1773" s="34"/>
      <c r="E1773" s="34"/>
      <c r="F1773" s="34"/>
      <c r="G1773" s="34"/>
      <c r="H1773" s="42" t="str">
        <f t="shared" si="198"/>
        <v/>
      </c>
      <c r="I1773" s="33">
        <v>25</v>
      </c>
      <c r="J1773" s="34">
        <v>16</v>
      </c>
      <c r="K1773" s="34">
        <v>12</v>
      </c>
      <c r="L1773" s="3">
        <f t="shared" si="193"/>
        <v>0.75</v>
      </c>
      <c r="M1773" s="34"/>
      <c r="N1773" s="34"/>
      <c r="O1773" s="51">
        <f t="shared" si="200"/>
        <v>0</v>
      </c>
      <c r="P1773" s="4">
        <f t="shared" si="194"/>
        <v>25</v>
      </c>
      <c r="Q1773" s="5">
        <f t="shared" si="195"/>
        <v>16</v>
      </c>
      <c r="R1773" s="5" t="str">
        <f t="shared" si="196"/>
        <v/>
      </c>
      <c r="S1773" s="6" t="str">
        <f t="shared" si="197"/>
        <v/>
      </c>
    </row>
    <row r="1774" spans="1:19" ht="26.25" customHeight="1" x14ac:dyDescent="0.2">
      <c r="A1774" s="227" t="s">
        <v>461</v>
      </c>
      <c r="B1774" s="37" t="s">
        <v>93</v>
      </c>
      <c r="C1774" s="47" t="s">
        <v>94</v>
      </c>
      <c r="D1774" s="34"/>
      <c r="E1774" s="34"/>
      <c r="F1774" s="34"/>
      <c r="G1774" s="34"/>
      <c r="H1774" s="42" t="str">
        <f t="shared" si="198"/>
        <v/>
      </c>
      <c r="I1774" s="33">
        <v>24707</v>
      </c>
      <c r="J1774" s="34">
        <v>22091</v>
      </c>
      <c r="K1774" s="34">
        <v>9005</v>
      </c>
      <c r="L1774" s="3">
        <f t="shared" si="193"/>
        <v>0.40763206735774749</v>
      </c>
      <c r="M1774" s="34">
        <v>117</v>
      </c>
      <c r="N1774" s="34">
        <v>1943</v>
      </c>
      <c r="O1774" s="51">
        <f t="shared" si="200"/>
        <v>7.8641680495406166E-2</v>
      </c>
      <c r="P1774" s="4">
        <f t="shared" si="194"/>
        <v>24707</v>
      </c>
      <c r="Q1774" s="5">
        <f t="shared" si="195"/>
        <v>22208</v>
      </c>
      <c r="R1774" s="5">
        <f t="shared" si="196"/>
        <v>1943</v>
      </c>
      <c r="S1774" s="6">
        <f t="shared" si="197"/>
        <v>7.8641680495406166E-2</v>
      </c>
    </row>
    <row r="1775" spans="1:19" ht="15" customHeight="1" x14ac:dyDescent="0.2">
      <c r="A1775" s="227" t="s">
        <v>461</v>
      </c>
      <c r="B1775" s="37" t="s">
        <v>99</v>
      </c>
      <c r="C1775" s="47" t="s">
        <v>100</v>
      </c>
      <c r="D1775" s="34"/>
      <c r="E1775" s="34"/>
      <c r="F1775" s="34"/>
      <c r="G1775" s="34"/>
      <c r="H1775" s="42" t="str">
        <f t="shared" si="198"/>
        <v/>
      </c>
      <c r="I1775" s="33">
        <v>3018</v>
      </c>
      <c r="J1775" s="34">
        <v>2811</v>
      </c>
      <c r="K1775" s="34">
        <v>1474</v>
      </c>
      <c r="L1775" s="3">
        <f t="shared" si="193"/>
        <v>0.52436855211668443</v>
      </c>
      <c r="M1775" s="34">
        <v>88</v>
      </c>
      <c r="N1775" s="34">
        <v>54</v>
      </c>
      <c r="O1775" s="51">
        <f t="shared" si="200"/>
        <v>1.7892644135188866E-2</v>
      </c>
      <c r="P1775" s="4">
        <f t="shared" si="194"/>
        <v>3018</v>
      </c>
      <c r="Q1775" s="5">
        <f t="shared" si="195"/>
        <v>2899</v>
      </c>
      <c r="R1775" s="5">
        <f t="shared" si="196"/>
        <v>54</v>
      </c>
      <c r="S1775" s="6">
        <f t="shared" si="197"/>
        <v>1.7892644135188866E-2</v>
      </c>
    </row>
    <row r="1776" spans="1:19" ht="15" customHeight="1" x14ac:dyDescent="0.2">
      <c r="A1776" s="227" t="s">
        <v>461</v>
      </c>
      <c r="B1776" s="37" t="s">
        <v>517</v>
      </c>
      <c r="C1776" s="47" t="s">
        <v>101</v>
      </c>
      <c r="D1776" s="34"/>
      <c r="E1776" s="34"/>
      <c r="F1776" s="34"/>
      <c r="G1776" s="34"/>
      <c r="H1776" s="42" t="str">
        <f t="shared" si="198"/>
        <v/>
      </c>
      <c r="I1776" s="33">
        <v>15612</v>
      </c>
      <c r="J1776" s="34">
        <v>8132</v>
      </c>
      <c r="K1776" s="34">
        <v>2312</v>
      </c>
      <c r="L1776" s="3">
        <f t="shared" si="193"/>
        <v>0.28430890309886869</v>
      </c>
      <c r="M1776" s="34">
        <v>98</v>
      </c>
      <c r="N1776" s="34">
        <v>5121</v>
      </c>
      <c r="O1776" s="51">
        <f t="shared" si="200"/>
        <v>0.32801691006917755</v>
      </c>
      <c r="P1776" s="4">
        <f t="shared" si="194"/>
        <v>15612</v>
      </c>
      <c r="Q1776" s="5">
        <f t="shared" si="195"/>
        <v>8230</v>
      </c>
      <c r="R1776" s="5">
        <f t="shared" si="196"/>
        <v>5121</v>
      </c>
      <c r="S1776" s="6">
        <f t="shared" si="197"/>
        <v>0.32801691006917755</v>
      </c>
    </row>
    <row r="1777" spans="1:19" ht="15" customHeight="1" x14ac:dyDescent="0.2">
      <c r="A1777" s="227" t="s">
        <v>461</v>
      </c>
      <c r="B1777" s="37" t="s">
        <v>102</v>
      </c>
      <c r="C1777" s="47" t="s">
        <v>544</v>
      </c>
      <c r="D1777" s="34"/>
      <c r="E1777" s="34"/>
      <c r="F1777" s="34"/>
      <c r="G1777" s="34"/>
      <c r="H1777" s="42" t="str">
        <f t="shared" si="198"/>
        <v/>
      </c>
      <c r="I1777" s="33">
        <v>199</v>
      </c>
      <c r="J1777" s="34">
        <v>187</v>
      </c>
      <c r="K1777" s="34">
        <v>65</v>
      </c>
      <c r="L1777" s="3">
        <f t="shared" ref="L1777:L1840" si="201">IF(J1777&lt;&gt;0,K1777/J1777,"")</f>
        <v>0.34759358288770054</v>
      </c>
      <c r="M1777" s="34"/>
      <c r="N1777" s="34"/>
      <c r="O1777" s="51">
        <f t="shared" si="200"/>
        <v>0</v>
      </c>
      <c r="P1777" s="4">
        <f t="shared" si="194"/>
        <v>199</v>
      </c>
      <c r="Q1777" s="5">
        <f t="shared" si="195"/>
        <v>187</v>
      </c>
      <c r="R1777" s="5" t="str">
        <f t="shared" si="196"/>
        <v/>
      </c>
      <c r="S1777" s="6" t="str">
        <f t="shared" si="197"/>
        <v/>
      </c>
    </row>
    <row r="1778" spans="1:19" ht="15" customHeight="1" x14ac:dyDescent="0.2">
      <c r="A1778" s="227" t="s">
        <v>461</v>
      </c>
      <c r="B1778" s="37" t="s">
        <v>106</v>
      </c>
      <c r="C1778" s="47" t="s">
        <v>291</v>
      </c>
      <c r="D1778" s="34"/>
      <c r="E1778" s="34"/>
      <c r="F1778" s="34"/>
      <c r="G1778" s="34"/>
      <c r="H1778" s="42" t="str">
        <f t="shared" si="198"/>
        <v/>
      </c>
      <c r="I1778" s="33">
        <v>756</v>
      </c>
      <c r="J1778" s="34">
        <v>441</v>
      </c>
      <c r="K1778" s="34">
        <v>76</v>
      </c>
      <c r="L1778" s="3">
        <f t="shared" si="201"/>
        <v>0.17233560090702948</v>
      </c>
      <c r="M1778" s="34">
        <v>13</v>
      </c>
      <c r="N1778" s="34">
        <v>188</v>
      </c>
      <c r="O1778" s="51">
        <f t="shared" si="200"/>
        <v>0.24867724867724866</v>
      </c>
      <c r="P1778" s="4">
        <f t="shared" si="194"/>
        <v>756</v>
      </c>
      <c r="Q1778" s="5">
        <f t="shared" si="195"/>
        <v>454</v>
      </c>
      <c r="R1778" s="5">
        <f t="shared" si="196"/>
        <v>188</v>
      </c>
      <c r="S1778" s="6">
        <f t="shared" si="197"/>
        <v>0.24867724867724866</v>
      </c>
    </row>
    <row r="1779" spans="1:19" ht="15" customHeight="1" x14ac:dyDescent="0.2">
      <c r="A1779" s="227" t="s">
        <v>461</v>
      </c>
      <c r="B1779" s="37" t="s">
        <v>106</v>
      </c>
      <c r="C1779" s="47" t="s">
        <v>107</v>
      </c>
      <c r="D1779" s="34"/>
      <c r="E1779" s="34"/>
      <c r="F1779" s="34"/>
      <c r="G1779" s="34"/>
      <c r="H1779" s="42" t="str">
        <f t="shared" si="198"/>
        <v/>
      </c>
      <c r="I1779" s="33">
        <v>40</v>
      </c>
      <c r="J1779" s="34">
        <v>37</v>
      </c>
      <c r="K1779" s="34">
        <v>4</v>
      </c>
      <c r="L1779" s="3">
        <f t="shared" si="201"/>
        <v>0.10810810810810811</v>
      </c>
      <c r="M1779" s="34"/>
      <c r="N1779" s="34"/>
      <c r="O1779" s="51">
        <f t="shared" si="200"/>
        <v>0</v>
      </c>
      <c r="P1779" s="4">
        <f t="shared" si="194"/>
        <v>40</v>
      </c>
      <c r="Q1779" s="5">
        <f t="shared" si="195"/>
        <v>37</v>
      </c>
      <c r="R1779" s="5" t="str">
        <f t="shared" si="196"/>
        <v/>
      </c>
      <c r="S1779" s="6" t="str">
        <f t="shared" si="197"/>
        <v/>
      </c>
    </row>
    <row r="1780" spans="1:19" ht="15" customHeight="1" x14ac:dyDescent="0.2">
      <c r="A1780" s="227" t="s">
        <v>461</v>
      </c>
      <c r="B1780" s="37" t="s">
        <v>108</v>
      </c>
      <c r="C1780" s="47" t="s">
        <v>292</v>
      </c>
      <c r="D1780" s="34"/>
      <c r="E1780" s="34"/>
      <c r="F1780" s="34"/>
      <c r="G1780" s="34"/>
      <c r="H1780" s="42" t="str">
        <f t="shared" si="198"/>
        <v/>
      </c>
      <c r="I1780" s="33">
        <v>21</v>
      </c>
      <c r="J1780" s="34"/>
      <c r="K1780" s="34"/>
      <c r="L1780" s="3" t="str">
        <f t="shared" si="201"/>
        <v/>
      </c>
      <c r="M1780" s="34"/>
      <c r="N1780" s="34"/>
      <c r="O1780" s="51">
        <f t="shared" si="200"/>
        <v>0</v>
      </c>
      <c r="P1780" s="4">
        <f t="shared" si="194"/>
        <v>21</v>
      </c>
      <c r="Q1780" s="5" t="str">
        <f t="shared" si="195"/>
        <v/>
      </c>
      <c r="R1780" s="5" t="str">
        <f t="shared" si="196"/>
        <v/>
      </c>
      <c r="S1780" s="6" t="str">
        <f t="shared" si="197"/>
        <v/>
      </c>
    </row>
    <row r="1781" spans="1:19" ht="15" customHeight="1" x14ac:dyDescent="0.2">
      <c r="A1781" s="227" t="s">
        <v>461</v>
      </c>
      <c r="B1781" s="37" t="s">
        <v>111</v>
      </c>
      <c r="C1781" s="47" t="s">
        <v>112</v>
      </c>
      <c r="D1781" s="34"/>
      <c r="E1781" s="34"/>
      <c r="F1781" s="34"/>
      <c r="G1781" s="34"/>
      <c r="H1781" s="42" t="str">
        <f t="shared" si="198"/>
        <v/>
      </c>
      <c r="I1781" s="33">
        <v>374</v>
      </c>
      <c r="J1781" s="34">
        <v>320</v>
      </c>
      <c r="K1781" s="34">
        <v>158</v>
      </c>
      <c r="L1781" s="3">
        <f t="shared" si="201"/>
        <v>0.49375000000000002</v>
      </c>
      <c r="M1781" s="34">
        <v>7</v>
      </c>
      <c r="N1781" s="34">
        <v>12</v>
      </c>
      <c r="O1781" s="51">
        <f t="shared" si="200"/>
        <v>3.2085561497326207E-2</v>
      </c>
      <c r="P1781" s="4">
        <f t="shared" si="194"/>
        <v>374</v>
      </c>
      <c r="Q1781" s="5">
        <f t="shared" si="195"/>
        <v>327</v>
      </c>
      <c r="R1781" s="5">
        <f t="shared" si="196"/>
        <v>12</v>
      </c>
      <c r="S1781" s="6">
        <f t="shared" si="197"/>
        <v>3.2085561497326207E-2</v>
      </c>
    </row>
    <row r="1782" spans="1:19" ht="15" customHeight="1" x14ac:dyDescent="0.2">
      <c r="A1782" s="227" t="s">
        <v>461</v>
      </c>
      <c r="B1782" s="37" t="s">
        <v>113</v>
      </c>
      <c r="C1782" s="47" t="s">
        <v>114</v>
      </c>
      <c r="D1782" s="34"/>
      <c r="E1782" s="34"/>
      <c r="F1782" s="34"/>
      <c r="G1782" s="34"/>
      <c r="H1782" s="42" t="str">
        <f t="shared" si="198"/>
        <v/>
      </c>
      <c r="I1782" s="33">
        <v>3075</v>
      </c>
      <c r="J1782" s="34">
        <v>1793</v>
      </c>
      <c r="K1782" s="34">
        <v>298</v>
      </c>
      <c r="L1782" s="3">
        <f t="shared" si="201"/>
        <v>0.16620189626324597</v>
      </c>
      <c r="M1782" s="34">
        <v>151</v>
      </c>
      <c r="N1782" s="34">
        <v>927</v>
      </c>
      <c r="O1782" s="51">
        <f t="shared" si="200"/>
        <v>0.30146341463414633</v>
      </c>
      <c r="P1782" s="4">
        <f t="shared" si="194"/>
        <v>3075</v>
      </c>
      <c r="Q1782" s="5">
        <f t="shared" si="195"/>
        <v>1944</v>
      </c>
      <c r="R1782" s="5">
        <f t="shared" si="196"/>
        <v>927</v>
      </c>
      <c r="S1782" s="6">
        <f t="shared" si="197"/>
        <v>0.30146341463414633</v>
      </c>
    </row>
    <row r="1783" spans="1:19" ht="15" customHeight="1" x14ac:dyDescent="0.2">
      <c r="A1783" s="227" t="s">
        <v>461</v>
      </c>
      <c r="B1783" s="37" t="s">
        <v>118</v>
      </c>
      <c r="C1783" s="47" t="s">
        <v>119</v>
      </c>
      <c r="D1783" s="34"/>
      <c r="E1783" s="34"/>
      <c r="F1783" s="34"/>
      <c r="G1783" s="34"/>
      <c r="H1783" s="42" t="str">
        <f t="shared" si="198"/>
        <v/>
      </c>
      <c r="I1783" s="33">
        <v>1817</v>
      </c>
      <c r="J1783" s="34">
        <v>1278</v>
      </c>
      <c r="K1783" s="34">
        <v>181</v>
      </c>
      <c r="L1783" s="3">
        <f t="shared" si="201"/>
        <v>0.14162754303599373</v>
      </c>
      <c r="M1783" s="34">
        <v>26</v>
      </c>
      <c r="N1783" s="34">
        <v>465</v>
      </c>
      <c r="O1783" s="51">
        <f t="shared" si="200"/>
        <v>0.25591634562465604</v>
      </c>
      <c r="P1783" s="4">
        <f t="shared" si="194"/>
        <v>1817</v>
      </c>
      <c r="Q1783" s="5">
        <f t="shared" si="195"/>
        <v>1304</v>
      </c>
      <c r="R1783" s="5">
        <f t="shared" si="196"/>
        <v>465</v>
      </c>
      <c r="S1783" s="6">
        <f t="shared" si="197"/>
        <v>0.25591634562465604</v>
      </c>
    </row>
    <row r="1784" spans="1:19" ht="15" customHeight="1" x14ac:dyDescent="0.2">
      <c r="A1784" s="227" t="s">
        <v>461</v>
      </c>
      <c r="B1784" s="37" t="s">
        <v>124</v>
      </c>
      <c r="C1784" s="47" t="s">
        <v>125</v>
      </c>
      <c r="D1784" s="34"/>
      <c r="E1784" s="34"/>
      <c r="F1784" s="34"/>
      <c r="G1784" s="34"/>
      <c r="H1784" s="42" t="str">
        <f t="shared" si="198"/>
        <v/>
      </c>
      <c r="I1784" s="33">
        <v>2297</v>
      </c>
      <c r="J1784" s="34">
        <v>1197</v>
      </c>
      <c r="K1784" s="34">
        <v>300</v>
      </c>
      <c r="L1784" s="3">
        <f t="shared" si="201"/>
        <v>0.25062656641604009</v>
      </c>
      <c r="M1784" s="34">
        <v>116</v>
      </c>
      <c r="N1784" s="34">
        <v>892</v>
      </c>
      <c r="O1784" s="51">
        <f t="shared" si="200"/>
        <v>0.38833260774923811</v>
      </c>
      <c r="P1784" s="4">
        <f t="shared" si="194"/>
        <v>2297</v>
      </c>
      <c r="Q1784" s="5">
        <f t="shared" si="195"/>
        <v>1313</v>
      </c>
      <c r="R1784" s="5">
        <f t="shared" si="196"/>
        <v>892</v>
      </c>
      <c r="S1784" s="6">
        <f t="shared" si="197"/>
        <v>0.38833260774923811</v>
      </c>
    </row>
    <row r="1785" spans="1:19" ht="15" customHeight="1" x14ac:dyDescent="0.2">
      <c r="A1785" s="227" t="s">
        <v>461</v>
      </c>
      <c r="B1785" s="37" t="s">
        <v>559</v>
      </c>
      <c r="C1785" s="47" t="s">
        <v>560</v>
      </c>
      <c r="D1785" s="34"/>
      <c r="E1785" s="34"/>
      <c r="F1785" s="34"/>
      <c r="G1785" s="34"/>
      <c r="H1785" s="42" t="str">
        <f t="shared" si="198"/>
        <v/>
      </c>
      <c r="I1785" s="33">
        <v>78</v>
      </c>
      <c r="J1785" s="34">
        <v>74</v>
      </c>
      <c r="K1785" s="34">
        <v>6</v>
      </c>
      <c r="L1785" s="3">
        <f t="shared" si="201"/>
        <v>8.1081081081081086E-2</v>
      </c>
      <c r="M1785" s="34"/>
      <c r="N1785" s="34"/>
      <c r="O1785" s="51">
        <f t="shared" si="200"/>
        <v>0</v>
      </c>
      <c r="P1785" s="4">
        <f t="shared" si="194"/>
        <v>78</v>
      </c>
      <c r="Q1785" s="5">
        <f t="shared" si="195"/>
        <v>74</v>
      </c>
      <c r="R1785" s="5" t="str">
        <f t="shared" si="196"/>
        <v/>
      </c>
      <c r="S1785" s="6" t="str">
        <f t="shared" si="197"/>
        <v/>
      </c>
    </row>
    <row r="1786" spans="1:19" ht="15" customHeight="1" x14ac:dyDescent="0.2">
      <c r="A1786" s="227" t="s">
        <v>461</v>
      </c>
      <c r="B1786" s="37" t="s">
        <v>129</v>
      </c>
      <c r="C1786" s="47" t="s">
        <v>130</v>
      </c>
      <c r="D1786" s="34"/>
      <c r="E1786" s="34"/>
      <c r="F1786" s="34"/>
      <c r="G1786" s="34"/>
      <c r="H1786" s="42" t="str">
        <f t="shared" si="198"/>
        <v/>
      </c>
      <c r="I1786" s="33">
        <v>4</v>
      </c>
      <c r="J1786" s="34"/>
      <c r="K1786" s="34"/>
      <c r="L1786" s="3" t="str">
        <f t="shared" si="201"/>
        <v/>
      </c>
      <c r="M1786" s="34"/>
      <c r="N1786" s="34"/>
      <c r="O1786" s="51"/>
      <c r="P1786" s="4">
        <f t="shared" si="194"/>
        <v>4</v>
      </c>
      <c r="Q1786" s="5" t="str">
        <f t="shared" si="195"/>
        <v/>
      </c>
      <c r="R1786" s="5" t="str">
        <f t="shared" si="196"/>
        <v/>
      </c>
      <c r="S1786" s="6" t="str">
        <f t="shared" si="197"/>
        <v/>
      </c>
    </row>
    <row r="1787" spans="1:19" ht="15" customHeight="1" x14ac:dyDescent="0.2">
      <c r="A1787" s="227" t="s">
        <v>461</v>
      </c>
      <c r="B1787" s="37" t="s">
        <v>132</v>
      </c>
      <c r="C1787" s="47" t="s">
        <v>133</v>
      </c>
      <c r="D1787" s="34"/>
      <c r="E1787" s="34"/>
      <c r="F1787" s="34"/>
      <c r="G1787" s="34"/>
      <c r="H1787" s="42" t="str">
        <f t="shared" si="198"/>
        <v/>
      </c>
      <c r="I1787" s="33">
        <v>3</v>
      </c>
      <c r="J1787" s="34"/>
      <c r="K1787" s="34"/>
      <c r="L1787" s="3" t="str">
        <f t="shared" si="201"/>
        <v/>
      </c>
      <c r="M1787" s="34"/>
      <c r="N1787" s="34"/>
      <c r="O1787" s="51"/>
      <c r="P1787" s="4">
        <f t="shared" si="194"/>
        <v>3</v>
      </c>
      <c r="Q1787" s="5" t="str">
        <f t="shared" si="195"/>
        <v/>
      </c>
      <c r="R1787" s="5" t="str">
        <f t="shared" si="196"/>
        <v/>
      </c>
      <c r="S1787" s="6" t="str">
        <f t="shared" si="197"/>
        <v/>
      </c>
    </row>
    <row r="1788" spans="1:19" ht="15" customHeight="1" x14ac:dyDescent="0.2">
      <c r="A1788" s="227" t="s">
        <v>461</v>
      </c>
      <c r="B1788" s="37" t="s">
        <v>135</v>
      </c>
      <c r="C1788" s="47" t="s">
        <v>136</v>
      </c>
      <c r="D1788" s="34"/>
      <c r="E1788" s="34"/>
      <c r="F1788" s="34"/>
      <c r="G1788" s="34"/>
      <c r="H1788" s="42" t="str">
        <f t="shared" si="198"/>
        <v/>
      </c>
      <c r="I1788" s="33">
        <v>2684</v>
      </c>
      <c r="J1788" s="34">
        <v>1683</v>
      </c>
      <c r="K1788" s="34">
        <v>722</v>
      </c>
      <c r="L1788" s="3">
        <f t="shared" si="201"/>
        <v>0.42899584076054664</v>
      </c>
      <c r="M1788" s="34">
        <v>44</v>
      </c>
      <c r="N1788" s="34">
        <v>847</v>
      </c>
      <c r="O1788" s="51">
        <f t="shared" ref="O1788:O1819" si="202">IF(I1788&lt;&gt;0,N1788/I1788,"")</f>
        <v>0.3155737704918033</v>
      </c>
      <c r="P1788" s="4">
        <f t="shared" si="194"/>
        <v>2684</v>
      </c>
      <c r="Q1788" s="5">
        <f t="shared" si="195"/>
        <v>1727</v>
      </c>
      <c r="R1788" s="5">
        <f t="shared" si="196"/>
        <v>847</v>
      </c>
      <c r="S1788" s="6">
        <f t="shared" si="197"/>
        <v>0.3155737704918033</v>
      </c>
    </row>
    <row r="1789" spans="1:19" ht="15" customHeight="1" x14ac:dyDescent="0.2">
      <c r="A1789" s="227" t="s">
        <v>461</v>
      </c>
      <c r="B1789" s="37" t="s">
        <v>137</v>
      </c>
      <c r="C1789" s="47" t="s">
        <v>138</v>
      </c>
      <c r="D1789" s="34"/>
      <c r="E1789" s="34"/>
      <c r="F1789" s="34"/>
      <c r="G1789" s="34"/>
      <c r="H1789" s="42" t="str">
        <f t="shared" si="198"/>
        <v/>
      </c>
      <c r="I1789" s="33">
        <v>20</v>
      </c>
      <c r="J1789" s="34"/>
      <c r="K1789" s="34"/>
      <c r="L1789" s="3" t="str">
        <f t="shared" si="201"/>
        <v/>
      </c>
      <c r="M1789" s="34"/>
      <c r="N1789" s="34"/>
      <c r="O1789" s="51">
        <f t="shared" si="202"/>
        <v>0</v>
      </c>
      <c r="P1789" s="4">
        <f t="shared" si="194"/>
        <v>20</v>
      </c>
      <c r="Q1789" s="5" t="str">
        <f t="shared" si="195"/>
        <v/>
      </c>
      <c r="R1789" s="5" t="str">
        <f t="shared" si="196"/>
        <v/>
      </c>
      <c r="S1789" s="6" t="str">
        <f t="shared" si="197"/>
        <v/>
      </c>
    </row>
    <row r="1790" spans="1:19" ht="15" customHeight="1" x14ac:dyDescent="0.2">
      <c r="A1790" s="227" t="s">
        <v>461</v>
      </c>
      <c r="B1790" s="37" t="s">
        <v>149</v>
      </c>
      <c r="C1790" s="47" t="s">
        <v>150</v>
      </c>
      <c r="D1790" s="34"/>
      <c r="E1790" s="34"/>
      <c r="F1790" s="34"/>
      <c r="G1790" s="34"/>
      <c r="H1790" s="42" t="str">
        <f t="shared" si="198"/>
        <v/>
      </c>
      <c r="I1790" s="33">
        <v>3039</v>
      </c>
      <c r="J1790" s="34">
        <v>924</v>
      </c>
      <c r="K1790" s="34">
        <v>90</v>
      </c>
      <c r="L1790" s="3">
        <f t="shared" si="201"/>
        <v>9.7402597402597407E-2</v>
      </c>
      <c r="M1790" s="34">
        <v>14</v>
      </c>
      <c r="N1790" s="34">
        <v>2002</v>
      </c>
      <c r="O1790" s="51">
        <f t="shared" si="202"/>
        <v>0.65876933201711085</v>
      </c>
      <c r="P1790" s="4">
        <f t="shared" si="194"/>
        <v>3039</v>
      </c>
      <c r="Q1790" s="5">
        <f t="shared" si="195"/>
        <v>938</v>
      </c>
      <c r="R1790" s="5">
        <f t="shared" si="196"/>
        <v>2002</v>
      </c>
      <c r="S1790" s="6">
        <f t="shared" si="197"/>
        <v>0.65876933201711085</v>
      </c>
    </row>
    <row r="1791" spans="1:19" ht="15" customHeight="1" x14ac:dyDescent="0.2">
      <c r="A1791" s="227" t="s">
        <v>461</v>
      </c>
      <c r="B1791" s="37" t="s">
        <v>528</v>
      </c>
      <c r="C1791" s="47" t="s">
        <v>395</v>
      </c>
      <c r="D1791" s="34"/>
      <c r="E1791" s="34"/>
      <c r="F1791" s="34"/>
      <c r="G1791" s="34"/>
      <c r="H1791" s="42" t="str">
        <f t="shared" si="198"/>
        <v/>
      </c>
      <c r="I1791" s="33">
        <v>192</v>
      </c>
      <c r="J1791" s="34">
        <v>126</v>
      </c>
      <c r="K1791" s="34">
        <v>9</v>
      </c>
      <c r="L1791" s="3">
        <f t="shared" si="201"/>
        <v>7.1428571428571425E-2</v>
      </c>
      <c r="M1791" s="34">
        <v>7</v>
      </c>
      <c r="N1791" s="34"/>
      <c r="O1791" s="51">
        <f t="shared" si="202"/>
        <v>0</v>
      </c>
      <c r="P1791" s="4">
        <f t="shared" si="194"/>
        <v>192</v>
      </c>
      <c r="Q1791" s="5">
        <f t="shared" si="195"/>
        <v>133</v>
      </c>
      <c r="R1791" s="5" t="str">
        <f t="shared" si="196"/>
        <v/>
      </c>
      <c r="S1791" s="6" t="str">
        <f t="shared" si="197"/>
        <v/>
      </c>
    </row>
    <row r="1792" spans="1:19" ht="15" customHeight="1" x14ac:dyDescent="0.2">
      <c r="A1792" s="227" t="s">
        <v>461</v>
      </c>
      <c r="B1792" s="37" t="s">
        <v>575</v>
      </c>
      <c r="C1792" s="47" t="s">
        <v>73</v>
      </c>
      <c r="D1792" s="34"/>
      <c r="E1792" s="34"/>
      <c r="F1792" s="34"/>
      <c r="G1792" s="34"/>
      <c r="H1792" s="42" t="str">
        <f t="shared" si="198"/>
        <v/>
      </c>
      <c r="I1792" s="33">
        <v>8951</v>
      </c>
      <c r="J1792" s="34">
        <v>52</v>
      </c>
      <c r="K1792" s="34">
        <v>18</v>
      </c>
      <c r="L1792" s="3">
        <f t="shared" si="201"/>
        <v>0.34615384615384615</v>
      </c>
      <c r="M1792" s="34">
        <v>6807</v>
      </c>
      <c r="N1792" s="34">
        <v>2235</v>
      </c>
      <c r="O1792" s="51">
        <f t="shared" si="202"/>
        <v>0.24969277175734556</v>
      </c>
      <c r="P1792" s="4">
        <f t="shared" si="194"/>
        <v>8951</v>
      </c>
      <c r="Q1792" s="5">
        <f t="shared" si="195"/>
        <v>6859</v>
      </c>
      <c r="R1792" s="5">
        <f t="shared" si="196"/>
        <v>2235</v>
      </c>
      <c r="S1792" s="6">
        <f t="shared" si="197"/>
        <v>0.24969277175734556</v>
      </c>
    </row>
    <row r="1793" spans="1:19" ht="15" customHeight="1" x14ac:dyDescent="0.2">
      <c r="A1793" s="227" t="s">
        <v>461</v>
      </c>
      <c r="B1793" s="37" t="s">
        <v>155</v>
      </c>
      <c r="C1793" s="47" t="s">
        <v>156</v>
      </c>
      <c r="D1793" s="34"/>
      <c r="E1793" s="34"/>
      <c r="F1793" s="34"/>
      <c r="G1793" s="34"/>
      <c r="H1793" s="42" t="str">
        <f t="shared" si="198"/>
        <v/>
      </c>
      <c r="I1793" s="33">
        <v>3819</v>
      </c>
      <c r="J1793" s="34">
        <v>2017</v>
      </c>
      <c r="K1793" s="34">
        <v>198</v>
      </c>
      <c r="L1793" s="3">
        <f t="shared" si="201"/>
        <v>9.8165592464055526E-2</v>
      </c>
      <c r="M1793" s="34">
        <v>32</v>
      </c>
      <c r="N1793" s="34">
        <v>1557</v>
      </c>
      <c r="O1793" s="51">
        <f t="shared" si="202"/>
        <v>0.40769835035349566</v>
      </c>
      <c r="P1793" s="4">
        <f t="shared" si="194"/>
        <v>3819</v>
      </c>
      <c r="Q1793" s="5">
        <f t="shared" si="195"/>
        <v>2049</v>
      </c>
      <c r="R1793" s="5">
        <f t="shared" si="196"/>
        <v>1557</v>
      </c>
      <c r="S1793" s="6">
        <f t="shared" si="197"/>
        <v>0.40769835035349566</v>
      </c>
    </row>
    <row r="1794" spans="1:19" ht="15" customHeight="1" x14ac:dyDescent="0.2">
      <c r="A1794" s="227" t="s">
        <v>461</v>
      </c>
      <c r="B1794" s="37" t="s">
        <v>168</v>
      </c>
      <c r="C1794" s="47" t="s">
        <v>169</v>
      </c>
      <c r="D1794" s="34"/>
      <c r="E1794" s="34"/>
      <c r="F1794" s="34"/>
      <c r="G1794" s="34"/>
      <c r="H1794" s="42" t="str">
        <f t="shared" si="198"/>
        <v/>
      </c>
      <c r="I1794" s="33">
        <v>105</v>
      </c>
      <c r="J1794" s="34">
        <v>98</v>
      </c>
      <c r="K1794" s="34">
        <v>42</v>
      </c>
      <c r="L1794" s="3">
        <f t="shared" si="201"/>
        <v>0.42857142857142855</v>
      </c>
      <c r="M1794" s="34"/>
      <c r="N1794" s="34">
        <v>2</v>
      </c>
      <c r="O1794" s="51">
        <f t="shared" si="202"/>
        <v>1.9047619047619049E-2</v>
      </c>
      <c r="P1794" s="4">
        <f t="shared" ref="P1794:P1857" si="203">IF(SUM(D1794,I1794)&gt;0,SUM(D1794,I1794),"")</f>
        <v>105</v>
      </c>
      <c r="Q1794" s="5">
        <f t="shared" ref="Q1794:Q1857" si="204">IF(SUM(E1794,J1794, M1794)&gt;0,SUM(E1794,J1794, M1794),"")</f>
        <v>98</v>
      </c>
      <c r="R1794" s="5">
        <f t="shared" ref="R1794:R1857" si="205">IF(SUM(G1794,N1794)&gt;0,SUM(G1794,N1794),"")</f>
        <v>2</v>
      </c>
      <c r="S1794" s="6">
        <f t="shared" ref="S1794:S1857" si="206">IFERROR(IF(P1794&lt;&gt;0,R1794/P1794,""),"")</f>
        <v>1.9047619047619049E-2</v>
      </c>
    </row>
    <row r="1795" spans="1:19" ht="26.25" customHeight="1" x14ac:dyDescent="0.2">
      <c r="A1795" s="227" t="s">
        <v>461</v>
      </c>
      <c r="B1795" s="37" t="s">
        <v>170</v>
      </c>
      <c r="C1795" s="47" t="s">
        <v>172</v>
      </c>
      <c r="D1795" s="34"/>
      <c r="E1795" s="34"/>
      <c r="F1795" s="34"/>
      <c r="G1795" s="34"/>
      <c r="H1795" s="42" t="str">
        <f t="shared" si="198"/>
        <v/>
      </c>
      <c r="I1795" s="33">
        <v>22460</v>
      </c>
      <c r="J1795" s="34">
        <v>21603</v>
      </c>
      <c r="K1795" s="34">
        <v>14724</v>
      </c>
      <c r="L1795" s="3">
        <f t="shared" si="201"/>
        <v>0.68157200388834882</v>
      </c>
      <c r="M1795" s="34">
        <v>92</v>
      </c>
      <c r="N1795" s="34">
        <v>391</v>
      </c>
      <c r="O1795" s="51">
        <f t="shared" si="202"/>
        <v>1.7408726625111309E-2</v>
      </c>
      <c r="P1795" s="4">
        <f t="shared" si="203"/>
        <v>22460</v>
      </c>
      <c r="Q1795" s="5">
        <f t="shared" si="204"/>
        <v>21695</v>
      </c>
      <c r="R1795" s="5">
        <f t="shared" si="205"/>
        <v>391</v>
      </c>
      <c r="S1795" s="6">
        <f t="shared" si="206"/>
        <v>1.7408726625111309E-2</v>
      </c>
    </row>
    <row r="1796" spans="1:19" ht="15" customHeight="1" x14ac:dyDescent="0.2">
      <c r="A1796" s="227" t="s">
        <v>461</v>
      </c>
      <c r="B1796" s="37" t="s">
        <v>176</v>
      </c>
      <c r="C1796" s="47" t="s">
        <v>177</v>
      </c>
      <c r="D1796" s="34"/>
      <c r="E1796" s="34"/>
      <c r="F1796" s="34"/>
      <c r="G1796" s="34"/>
      <c r="H1796" s="42" t="str">
        <f t="shared" si="198"/>
        <v/>
      </c>
      <c r="I1796" s="33">
        <v>3012</v>
      </c>
      <c r="J1796" s="34">
        <v>1952</v>
      </c>
      <c r="K1796" s="34">
        <v>1468</v>
      </c>
      <c r="L1796" s="3">
        <f t="shared" si="201"/>
        <v>0.75204918032786883</v>
      </c>
      <c r="M1796" s="34">
        <v>121</v>
      </c>
      <c r="N1796" s="34">
        <v>769</v>
      </c>
      <c r="O1796" s="51">
        <f t="shared" si="202"/>
        <v>0.25531208499335989</v>
      </c>
      <c r="P1796" s="4">
        <f t="shared" si="203"/>
        <v>3012</v>
      </c>
      <c r="Q1796" s="5">
        <f t="shared" si="204"/>
        <v>2073</v>
      </c>
      <c r="R1796" s="5">
        <f t="shared" si="205"/>
        <v>769</v>
      </c>
      <c r="S1796" s="6">
        <f t="shared" si="206"/>
        <v>0.25531208499335989</v>
      </c>
    </row>
    <row r="1797" spans="1:19" ht="15" customHeight="1" x14ac:dyDescent="0.2">
      <c r="A1797" s="227" t="s">
        <v>461</v>
      </c>
      <c r="B1797" s="37" t="s">
        <v>180</v>
      </c>
      <c r="C1797" s="47" t="s">
        <v>537</v>
      </c>
      <c r="D1797" s="34"/>
      <c r="E1797" s="34"/>
      <c r="F1797" s="34"/>
      <c r="G1797" s="34"/>
      <c r="H1797" s="42" t="str">
        <f t="shared" si="198"/>
        <v/>
      </c>
      <c r="I1797" s="33">
        <v>49</v>
      </c>
      <c r="J1797" s="34">
        <v>24</v>
      </c>
      <c r="K1797" s="34">
        <v>16</v>
      </c>
      <c r="L1797" s="3">
        <f t="shared" si="201"/>
        <v>0.66666666666666663</v>
      </c>
      <c r="M1797" s="34">
        <v>1</v>
      </c>
      <c r="N1797" s="34">
        <v>4</v>
      </c>
      <c r="O1797" s="51">
        <f t="shared" si="202"/>
        <v>8.1632653061224483E-2</v>
      </c>
      <c r="P1797" s="4">
        <f t="shared" si="203"/>
        <v>49</v>
      </c>
      <c r="Q1797" s="5">
        <f t="shared" si="204"/>
        <v>25</v>
      </c>
      <c r="R1797" s="5">
        <f t="shared" si="205"/>
        <v>4</v>
      </c>
      <c r="S1797" s="6">
        <f t="shared" si="206"/>
        <v>8.1632653061224483E-2</v>
      </c>
    </row>
    <row r="1798" spans="1:19" ht="15" customHeight="1" x14ac:dyDescent="0.2">
      <c r="A1798" s="227" t="s">
        <v>461</v>
      </c>
      <c r="B1798" s="37" t="s">
        <v>182</v>
      </c>
      <c r="C1798" s="47" t="s">
        <v>182</v>
      </c>
      <c r="D1798" s="34"/>
      <c r="E1798" s="34"/>
      <c r="F1798" s="34"/>
      <c r="G1798" s="34"/>
      <c r="H1798" s="42" t="str">
        <f t="shared" ref="H1798:H1861" si="207">IF(D1798&lt;&gt;0,G1798/D1798,"")</f>
        <v/>
      </c>
      <c r="I1798" s="33">
        <v>7</v>
      </c>
      <c r="J1798" s="34"/>
      <c r="K1798" s="34"/>
      <c r="L1798" s="3" t="str">
        <f t="shared" si="201"/>
        <v/>
      </c>
      <c r="M1798" s="34"/>
      <c r="N1798" s="34"/>
      <c r="O1798" s="51">
        <f t="shared" si="202"/>
        <v>0</v>
      </c>
      <c r="P1798" s="4">
        <f t="shared" si="203"/>
        <v>7</v>
      </c>
      <c r="Q1798" s="5" t="str">
        <f t="shared" si="204"/>
        <v/>
      </c>
      <c r="R1798" s="5" t="str">
        <f t="shared" si="205"/>
        <v/>
      </c>
      <c r="S1798" s="6" t="str">
        <f t="shared" si="206"/>
        <v/>
      </c>
    </row>
    <row r="1799" spans="1:19" ht="15" customHeight="1" x14ac:dyDescent="0.2">
      <c r="A1799" s="227" t="s">
        <v>461</v>
      </c>
      <c r="B1799" s="37" t="s">
        <v>184</v>
      </c>
      <c r="C1799" s="47" t="s">
        <v>186</v>
      </c>
      <c r="D1799" s="34"/>
      <c r="E1799" s="34"/>
      <c r="F1799" s="34"/>
      <c r="G1799" s="34"/>
      <c r="H1799" s="42" t="str">
        <f t="shared" si="207"/>
        <v/>
      </c>
      <c r="I1799" s="33">
        <v>4606</v>
      </c>
      <c r="J1799" s="34">
        <v>4301</v>
      </c>
      <c r="K1799" s="34">
        <v>2946</v>
      </c>
      <c r="L1799" s="3">
        <f t="shared" si="201"/>
        <v>0.68495698674726813</v>
      </c>
      <c r="M1799" s="34">
        <v>41</v>
      </c>
      <c r="N1799" s="34">
        <v>104</v>
      </c>
      <c r="O1799" s="51">
        <f t="shared" si="202"/>
        <v>2.2579244463742945E-2</v>
      </c>
      <c r="P1799" s="4">
        <f t="shared" si="203"/>
        <v>4606</v>
      </c>
      <c r="Q1799" s="5">
        <f t="shared" si="204"/>
        <v>4342</v>
      </c>
      <c r="R1799" s="5">
        <f t="shared" si="205"/>
        <v>104</v>
      </c>
      <c r="S1799" s="6">
        <f t="shared" si="206"/>
        <v>2.2579244463742945E-2</v>
      </c>
    </row>
    <row r="1800" spans="1:19" ht="15" customHeight="1" x14ac:dyDescent="0.2">
      <c r="A1800" s="227" t="s">
        <v>461</v>
      </c>
      <c r="B1800" s="37" t="s">
        <v>529</v>
      </c>
      <c r="C1800" s="47" t="s">
        <v>120</v>
      </c>
      <c r="D1800" s="34"/>
      <c r="E1800" s="34"/>
      <c r="F1800" s="34"/>
      <c r="G1800" s="34"/>
      <c r="H1800" s="42" t="str">
        <f t="shared" si="207"/>
        <v/>
      </c>
      <c r="I1800" s="33">
        <v>266</v>
      </c>
      <c r="J1800" s="34">
        <v>204</v>
      </c>
      <c r="K1800" s="34">
        <v>40</v>
      </c>
      <c r="L1800" s="3">
        <f t="shared" si="201"/>
        <v>0.19607843137254902</v>
      </c>
      <c r="M1800" s="34"/>
      <c r="N1800" s="34">
        <v>35</v>
      </c>
      <c r="O1800" s="51">
        <f t="shared" si="202"/>
        <v>0.13157894736842105</v>
      </c>
      <c r="P1800" s="4">
        <f t="shared" si="203"/>
        <v>266</v>
      </c>
      <c r="Q1800" s="5">
        <f t="shared" si="204"/>
        <v>204</v>
      </c>
      <c r="R1800" s="5">
        <f t="shared" si="205"/>
        <v>35</v>
      </c>
      <c r="S1800" s="6">
        <f t="shared" si="206"/>
        <v>0.13157894736842105</v>
      </c>
    </row>
    <row r="1801" spans="1:19" ht="15" customHeight="1" x14ac:dyDescent="0.2">
      <c r="A1801" s="227" t="s">
        <v>461</v>
      </c>
      <c r="B1801" s="37" t="s">
        <v>187</v>
      </c>
      <c r="C1801" s="47" t="s">
        <v>188</v>
      </c>
      <c r="D1801" s="34"/>
      <c r="E1801" s="34"/>
      <c r="F1801" s="34"/>
      <c r="G1801" s="34"/>
      <c r="H1801" s="42" t="str">
        <f t="shared" si="207"/>
        <v/>
      </c>
      <c r="I1801" s="33">
        <v>48</v>
      </c>
      <c r="J1801" s="34"/>
      <c r="K1801" s="34"/>
      <c r="L1801" s="3" t="str">
        <f t="shared" si="201"/>
        <v/>
      </c>
      <c r="M1801" s="34"/>
      <c r="N1801" s="34"/>
      <c r="O1801" s="51">
        <f t="shared" si="202"/>
        <v>0</v>
      </c>
      <c r="P1801" s="4">
        <f t="shared" si="203"/>
        <v>48</v>
      </c>
      <c r="Q1801" s="5" t="str">
        <f t="shared" si="204"/>
        <v/>
      </c>
      <c r="R1801" s="5" t="str">
        <f t="shared" si="205"/>
        <v/>
      </c>
      <c r="S1801" s="6" t="str">
        <f t="shared" si="206"/>
        <v/>
      </c>
    </row>
    <row r="1802" spans="1:19" ht="15" customHeight="1" x14ac:dyDescent="0.2">
      <c r="A1802" s="227" t="s">
        <v>461</v>
      </c>
      <c r="B1802" s="37" t="s">
        <v>191</v>
      </c>
      <c r="C1802" s="47" t="s">
        <v>192</v>
      </c>
      <c r="D1802" s="34"/>
      <c r="E1802" s="34"/>
      <c r="F1802" s="34"/>
      <c r="G1802" s="34"/>
      <c r="H1802" s="42" t="str">
        <f t="shared" si="207"/>
        <v/>
      </c>
      <c r="I1802" s="33">
        <v>19</v>
      </c>
      <c r="J1802" s="34"/>
      <c r="K1802" s="34"/>
      <c r="L1802" s="3" t="str">
        <f t="shared" si="201"/>
        <v/>
      </c>
      <c r="M1802" s="34"/>
      <c r="N1802" s="34"/>
      <c r="O1802" s="51">
        <f t="shared" si="202"/>
        <v>0</v>
      </c>
      <c r="P1802" s="4">
        <f t="shared" si="203"/>
        <v>19</v>
      </c>
      <c r="Q1802" s="5" t="str">
        <f t="shared" si="204"/>
        <v/>
      </c>
      <c r="R1802" s="5" t="str">
        <f t="shared" si="205"/>
        <v/>
      </c>
      <c r="S1802" s="6" t="str">
        <f t="shared" si="206"/>
        <v/>
      </c>
    </row>
    <row r="1803" spans="1:19" ht="26.25" customHeight="1" x14ac:dyDescent="0.2">
      <c r="A1803" s="227" t="s">
        <v>461</v>
      </c>
      <c r="B1803" s="37" t="s">
        <v>518</v>
      </c>
      <c r="C1803" s="47" t="s">
        <v>199</v>
      </c>
      <c r="D1803" s="34"/>
      <c r="E1803" s="34"/>
      <c r="F1803" s="34"/>
      <c r="G1803" s="34"/>
      <c r="H1803" s="42" t="str">
        <f t="shared" si="207"/>
        <v/>
      </c>
      <c r="I1803" s="33">
        <v>1168</v>
      </c>
      <c r="J1803" s="34">
        <v>930</v>
      </c>
      <c r="K1803" s="34">
        <v>46</v>
      </c>
      <c r="L1803" s="3">
        <f t="shared" si="201"/>
        <v>4.9462365591397849E-2</v>
      </c>
      <c r="M1803" s="34"/>
      <c r="N1803" s="34">
        <v>72</v>
      </c>
      <c r="O1803" s="51">
        <f t="shared" si="202"/>
        <v>6.1643835616438353E-2</v>
      </c>
      <c r="P1803" s="4">
        <f t="shared" si="203"/>
        <v>1168</v>
      </c>
      <c r="Q1803" s="5">
        <f t="shared" si="204"/>
        <v>930</v>
      </c>
      <c r="R1803" s="5">
        <f t="shared" si="205"/>
        <v>72</v>
      </c>
      <c r="S1803" s="6">
        <f t="shared" si="206"/>
        <v>6.1643835616438353E-2</v>
      </c>
    </row>
    <row r="1804" spans="1:19" ht="15" customHeight="1" x14ac:dyDescent="0.2">
      <c r="A1804" s="227" t="s">
        <v>461</v>
      </c>
      <c r="B1804" s="37" t="s">
        <v>200</v>
      </c>
      <c r="C1804" s="47" t="s">
        <v>201</v>
      </c>
      <c r="D1804" s="34"/>
      <c r="E1804" s="34"/>
      <c r="F1804" s="34"/>
      <c r="G1804" s="34"/>
      <c r="H1804" s="42" t="str">
        <f t="shared" si="207"/>
        <v/>
      </c>
      <c r="I1804" s="33">
        <v>17516</v>
      </c>
      <c r="J1804" s="34">
        <v>15266</v>
      </c>
      <c r="K1804" s="34">
        <v>2866</v>
      </c>
      <c r="L1804" s="3">
        <f t="shared" si="201"/>
        <v>0.18773745578409537</v>
      </c>
      <c r="M1804" s="34">
        <v>49</v>
      </c>
      <c r="N1804" s="34">
        <v>1819</v>
      </c>
      <c r="O1804" s="51">
        <f t="shared" si="202"/>
        <v>0.10384791048184518</v>
      </c>
      <c r="P1804" s="4">
        <f t="shared" si="203"/>
        <v>17516</v>
      </c>
      <c r="Q1804" s="5">
        <f t="shared" si="204"/>
        <v>15315</v>
      </c>
      <c r="R1804" s="5">
        <f t="shared" si="205"/>
        <v>1819</v>
      </c>
      <c r="S1804" s="6">
        <f t="shared" si="206"/>
        <v>0.10384791048184518</v>
      </c>
    </row>
    <row r="1805" spans="1:19" ht="15" customHeight="1" x14ac:dyDescent="0.2">
      <c r="A1805" s="227" t="s">
        <v>461</v>
      </c>
      <c r="B1805" s="37" t="s">
        <v>206</v>
      </c>
      <c r="C1805" s="47" t="s">
        <v>207</v>
      </c>
      <c r="D1805" s="34"/>
      <c r="E1805" s="34"/>
      <c r="F1805" s="34"/>
      <c r="G1805" s="34"/>
      <c r="H1805" s="42" t="str">
        <f t="shared" si="207"/>
        <v/>
      </c>
      <c r="I1805" s="33">
        <v>4481</v>
      </c>
      <c r="J1805" s="34">
        <v>3323</v>
      </c>
      <c r="K1805" s="34">
        <v>2234</v>
      </c>
      <c r="L1805" s="3">
        <f t="shared" si="201"/>
        <v>0.67228408065001499</v>
      </c>
      <c r="M1805" s="34">
        <v>33</v>
      </c>
      <c r="N1805" s="34">
        <v>1005</v>
      </c>
      <c r="O1805" s="51">
        <f t="shared" si="202"/>
        <v>0.22428029457710333</v>
      </c>
      <c r="P1805" s="4">
        <f t="shared" si="203"/>
        <v>4481</v>
      </c>
      <c r="Q1805" s="5">
        <f t="shared" si="204"/>
        <v>3356</v>
      </c>
      <c r="R1805" s="5">
        <f t="shared" si="205"/>
        <v>1005</v>
      </c>
      <c r="S1805" s="6">
        <f t="shared" si="206"/>
        <v>0.22428029457710333</v>
      </c>
    </row>
    <row r="1806" spans="1:19" ht="15" customHeight="1" x14ac:dyDescent="0.2">
      <c r="A1806" s="227" t="s">
        <v>461</v>
      </c>
      <c r="B1806" s="37" t="s">
        <v>206</v>
      </c>
      <c r="C1806" s="47" t="s">
        <v>208</v>
      </c>
      <c r="D1806" s="34"/>
      <c r="E1806" s="34"/>
      <c r="F1806" s="34"/>
      <c r="G1806" s="34"/>
      <c r="H1806" s="42" t="str">
        <f t="shared" si="207"/>
        <v/>
      </c>
      <c r="I1806" s="33">
        <v>8404</v>
      </c>
      <c r="J1806" s="34">
        <v>7526</v>
      </c>
      <c r="K1806" s="34">
        <v>6069</v>
      </c>
      <c r="L1806" s="3">
        <f t="shared" si="201"/>
        <v>0.80640446452298697</v>
      </c>
      <c r="M1806" s="34">
        <v>101</v>
      </c>
      <c r="N1806" s="34">
        <v>694</v>
      </c>
      <c r="O1806" s="51">
        <f t="shared" si="202"/>
        <v>8.2579723940980482E-2</v>
      </c>
      <c r="P1806" s="4">
        <f t="shared" si="203"/>
        <v>8404</v>
      </c>
      <c r="Q1806" s="5">
        <f t="shared" si="204"/>
        <v>7627</v>
      </c>
      <c r="R1806" s="5">
        <f t="shared" si="205"/>
        <v>694</v>
      </c>
      <c r="S1806" s="6">
        <f t="shared" si="206"/>
        <v>8.2579723940980482E-2</v>
      </c>
    </row>
    <row r="1807" spans="1:19" ht="15" customHeight="1" x14ac:dyDescent="0.2">
      <c r="A1807" s="227" t="s">
        <v>461</v>
      </c>
      <c r="B1807" s="37" t="s">
        <v>209</v>
      </c>
      <c r="C1807" s="47" t="s">
        <v>210</v>
      </c>
      <c r="D1807" s="34"/>
      <c r="E1807" s="34"/>
      <c r="F1807" s="34"/>
      <c r="G1807" s="34"/>
      <c r="H1807" s="42" t="str">
        <f t="shared" si="207"/>
        <v/>
      </c>
      <c r="I1807" s="33">
        <v>83</v>
      </c>
      <c r="J1807" s="34"/>
      <c r="K1807" s="34"/>
      <c r="L1807" s="3" t="str">
        <f t="shared" si="201"/>
        <v/>
      </c>
      <c r="M1807" s="34"/>
      <c r="N1807" s="34"/>
      <c r="O1807" s="51">
        <f t="shared" si="202"/>
        <v>0</v>
      </c>
      <c r="P1807" s="4">
        <f t="shared" si="203"/>
        <v>83</v>
      </c>
      <c r="Q1807" s="5" t="str">
        <f t="shared" si="204"/>
        <v/>
      </c>
      <c r="R1807" s="5" t="str">
        <f t="shared" si="205"/>
        <v/>
      </c>
      <c r="S1807" s="6" t="str">
        <f t="shared" si="206"/>
        <v/>
      </c>
    </row>
    <row r="1808" spans="1:19" ht="15" customHeight="1" x14ac:dyDescent="0.2">
      <c r="A1808" s="227" t="s">
        <v>461</v>
      </c>
      <c r="B1808" s="37" t="s">
        <v>211</v>
      </c>
      <c r="C1808" s="47" t="s">
        <v>533</v>
      </c>
      <c r="D1808" s="34"/>
      <c r="E1808" s="34"/>
      <c r="F1808" s="34"/>
      <c r="G1808" s="34"/>
      <c r="H1808" s="42" t="str">
        <f t="shared" si="207"/>
        <v/>
      </c>
      <c r="I1808" s="33">
        <v>606</v>
      </c>
      <c r="J1808" s="34">
        <v>502</v>
      </c>
      <c r="K1808" s="34">
        <v>294</v>
      </c>
      <c r="L1808" s="3">
        <f t="shared" si="201"/>
        <v>0.58565737051792832</v>
      </c>
      <c r="M1808" s="34">
        <v>6</v>
      </c>
      <c r="N1808" s="34">
        <v>51</v>
      </c>
      <c r="O1808" s="51">
        <f t="shared" si="202"/>
        <v>8.4158415841584164E-2</v>
      </c>
      <c r="P1808" s="4">
        <f t="shared" si="203"/>
        <v>606</v>
      </c>
      <c r="Q1808" s="5">
        <f t="shared" si="204"/>
        <v>508</v>
      </c>
      <c r="R1808" s="5">
        <f t="shared" si="205"/>
        <v>51</v>
      </c>
      <c r="S1808" s="6">
        <f t="shared" si="206"/>
        <v>8.4158415841584164E-2</v>
      </c>
    </row>
    <row r="1809" spans="1:19" ht="26.25" customHeight="1" x14ac:dyDescent="0.2">
      <c r="A1809" s="227" t="s">
        <v>461</v>
      </c>
      <c r="B1809" s="37" t="s">
        <v>214</v>
      </c>
      <c r="C1809" s="47" t="s">
        <v>215</v>
      </c>
      <c r="D1809" s="34"/>
      <c r="E1809" s="34"/>
      <c r="F1809" s="34"/>
      <c r="G1809" s="34"/>
      <c r="H1809" s="42" t="str">
        <f t="shared" si="207"/>
        <v/>
      </c>
      <c r="I1809" s="33">
        <v>3770</v>
      </c>
      <c r="J1809" s="34">
        <v>2863</v>
      </c>
      <c r="K1809" s="34">
        <v>586</v>
      </c>
      <c r="L1809" s="3">
        <f t="shared" si="201"/>
        <v>0.20468040516940272</v>
      </c>
      <c r="M1809" s="34">
        <v>66</v>
      </c>
      <c r="N1809" s="34">
        <v>762</v>
      </c>
      <c r="O1809" s="51">
        <f t="shared" si="202"/>
        <v>0.20212201591511936</v>
      </c>
      <c r="P1809" s="4">
        <f t="shared" si="203"/>
        <v>3770</v>
      </c>
      <c r="Q1809" s="5">
        <f t="shared" si="204"/>
        <v>2929</v>
      </c>
      <c r="R1809" s="5">
        <f t="shared" si="205"/>
        <v>762</v>
      </c>
      <c r="S1809" s="6">
        <f t="shared" si="206"/>
        <v>0.20212201591511936</v>
      </c>
    </row>
    <row r="1810" spans="1:19" ht="15" customHeight="1" x14ac:dyDescent="0.2">
      <c r="A1810" s="227" t="s">
        <v>461</v>
      </c>
      <c r="B1810" s="37" t="s">
        <v>217</v>
      </c>
      <c r="C1810" s="47" t="s">
        <v>219</v>
      </c>
      <c r="D1810" s="34"/>
      <c r="E1810" s="34"/>
      <c r="F1810" s="34"/>
      <c r="G1810" s="34"/>
      <c r="H1810" s="42" t="str">
        <f t="shared" si="207"/>
        <v/>
      </c>
      <c r="I1810" s="33">
        <v>4148</v>
      </c>
      <c r="J1810" s="34">
        <v>3784</v>
      </c>
      <c r="K1810" s="34">
        <v>2789</v>
      </c>
      <c r="L1810" s="3">
        <f t="shared" si="201"/>
        <v>0.73705073995771675</v>
      </c>
      <c r="M1810" s="34">
        <v>159</v>
      </c>
      <c r="N1810" s="34">
        <v>75</v>
      </c>
      <c r="O1810" s="51">
        <f t="shared" si="202"/>
        <v>1.8081002892960461E-2</v>
      </c>
      <c r="P1810" s="4">
        <f t="shared" si="203"/>
        <v>4148</v>
      </c>
      <c r="Q1810" s="5">
        <f t="shared" si="204"/>
        <v>3943</v>
      </c>
      <c r="R1810" s="5">
        <f t="shared" si="205"/>
        <v>75</v>
      </c>
      <c r="S1810" s="6">
        <f t="shared" si="206"/>
        <v>1.8081002892960461E-2</v>
      </c>
    </row>
    <row r="1811" spans="1:19" ht="26.25" customHeight="1" x14ac:dyDescent="0.2">
      <c r="A1811" s="227" t="s">
        <v>461</v>
      </c>
      <c r="B1811" s="37" t="s">
        <v>222</v>
      </c>
      <c r="C1811" s="47" t="s">
        <v>228</v>
      </c>
      <c r="D1811" s="34"/>
      <c r="E1811" s="34"/>
      <c r="F1811" s="34"/>
      <c r="G1811" s="34"/>
      <c r="H1811" s="42" t="str">
        <f t="shared" si="207"/>
        <v/>
      </c>
      <c r="I1811" s="33">
        <v>4551</v>
      </c>
      <c r="J1811" s="34">
        <v>4190</v>
      </c>
      <c r="K1811" s="34">
        <v>833</v>
      </c>
      <c r="L1811" s="3">
        <f t="shared" si="201"/>
        <v>0.19880668257756562</v>
      </c>
      <c r="M1811" s="34">
        <v>39</v>
      </c>
      <c r="N1811" s="34">
        <v>175</v>
      </c>
      <c r="O1811" s="51">
        <f t="shared" si="202"/>
        <v>3.8453087233575038E-2</v>
      </c>
      <c r="P1811" s="4">
        <f t="shared" si="203"/>
        <v>4551</v>
      </c>
      <c r="Q1811" s="5">
        <f t="shared" si="204"/>
        <v>4229</v>
      </c>
      <c r="R1811" s="5">
        <f t="shared" si="205"/>
        <v>175</v>
      </c>
      <c r="S1811" s="6">
        <f t="shared" si="206"/>
        <v>3.8453087233575038E-2</v>
      </c>
    </row>
    <row r="1812" spans="1:19" ht="15" customHeight="1" x14ac:dyDescent="0.2">
      <c r="A1812" s="227" t="s">
        <v>461</v>
      </c>
      <c r="B1812" s="37" t="s">
        <v>524</v>
      </c>
      <c r="C1812" s="47" t="s">
        <v>233</v>
      </c>
      <c r="D1812" s="34"/>
      <c r="E1812" s="34"/>
      <c r="F1812" s="34"/>
      <c r="G1812" s="34"/>
      <c r="H1812" s="42" t="str">
        <f t="shared" si="207"/>
        <v/>
      </c>
      <c r="I1812" s="33">
        <v>33</v>
      </c>
      <c r="J1812" s="34">
        <v>10</v>
      </c>
      <c r="K1812" s="34">
        <v>4</v>
      </c>
      <c r="L1812" s="3">
        <f t="shared" si="201"/>
        <v>0.4</v>
      </c>
      <c r="M1812" s="34"/>
      <c r="N1812" s="34">
        <v>1</v>
      </c>
      <c r="O1812" s="51">
        <f t="shared" si="202"/>
        <v>3.0303030303030304E-2</v>
      </c>
      <c r="P1812" s="4">
        <f t="shared" si="203"/>
        <v>33</v>
      </c>
      <c r="Q1812" s="5">
        <f t="shared" si="204"/>
        <v>10</v>
      </c>
      <c r="R1812" s="5">
        <f t="shared" si="205"/>
        <v>1</v>
      </c>
      <c r="S1812" s="6">
        <f t="shared" si="206"/>
        <v>3.0303030303030304E-2</v>
      </c>
    </row>
    <row r="1813" spans="1:19" ht="15" customHeight="1" x14ac:dyDescent="0.2">
      <c r="A1813" s="227" t="s">
        <v>461</v>
      </c>
      <c r="B1813" s="37" t="s">
        <v>235</v>
      </c>
      <c r="C1813" s="47" t="s">
        <v>256</v>
      </c>
      <c r="D1813" s="34"/>
      <c r="E1813" s="34"/>
      <c r="F1813" s="34"/>
      <c r="G1813" s="34"/>
      <c r="H1813" s="42" t="str">
        <f t="shared" si="207"/>
        <v/>
      </c>
      <c r="I1813" s="33">
        <v>3911</v>
      </c>
      <c r="J1813" s="34">
        <v>3615</v>
      </c>
      <c r="K1813" s="34">
        <v>1048</v>
      </c>
      <c r="L1813" s="3">
        <f t="shared" si="201"/>
        <v>0.28990318118948827</v>
      </c>
      <c r="M1813" s="34">
        <v>10</v>
      </c>
      <c r="N1813" s="34">
        <v>106</v>
      </c>
      <c r="O1813" s="51">
        <f t="shared" si="202"/>
        <v>2.7103042700076706E-2</v>
      </c>
      <c r="P1813" s="4">
        <f t="shared" si="203"/>
        <v>3911</v>
      </c>
      <c r="Q1813" s="5">
        <f t="shared" si="204"/>
        <v>3625</v>
      </c>
      <c r="R1813" s="5">
        <f t="shared" si="205"/>
        <v>106</v>
      </c>
      <c r="S1813" s="6">
        <f t="shared" si="206"/>
        <v>2.7103042700076706E-2</v>
      </c>
    </row>
    <row r="1814" spans="1:19" ht="15" customHeight="1" x14ac:dyDescent="0.2">
      <c r="A1814" s="227" t="s">
        <v>461</v>
      </c>
      <c r="B1814" s="37" t="s">
        <v>236</v>
      </c>
      <c r="C1814" s="47" t="s">
        <v>237</v>
      </c>
      <c r="D1814" s="34"/>
      <c r="E1814" s="34"/>
      <c r="F1814" s="34"/>
      <c r="G1814" s="34"/>
      <c r="H1814" s="42" t="str">
        <f t="shared" si="207"/>
        <v/>
      </c>
      <c r="I1814" s="33">
        <v>1</v>
      </c>
      <c r="J1814" s="34"/>
      <c r="K1814" s="34"/>
      <c r="L1814" s="3" t="str">
        <f t="shared" si="201"/>
        <v/>
      </c>
      <c r="M1814" s="34"/>
      <c r="N1814" s="34"/>
      <c r="O1814" s="51">
        <f t="shared" si="202"/>
        <v>0</v>
      </c>
      <c r="P1814" s="4">
        <f t="shared" si="203"/>
        <v>1</v>
      </c>
      <c r="Q1814" s="5" t="str">
        <f t="shared" si="204"/>
        <v/>
      </c>
      <c r="R1814" s="5" t="str">
        <f t="shared" si="205"/>
        <v/>
      </c>
      <c r="S1814" s="6" t="str">
        <f t="shared" si="206"/>
        <v/>
      </c>
    </row>
    <row r="1815" spans="1:19" x14ac:dyDescent="0.2">
      <c r="A1815" s="227" t="s">
        <v>417</v>
      </c>
      <c r="B1815" s="37" t="s">
        <v>4</v>
      </c>
      <c r="C1815" s="47" t="s">
        <v>5</v>
      </c>
      <c r="D1815" s="34"/>
      <c r="E1815" s="34"/>
      <c r="F1815" s="34"/>
      <c r="G1815" s="34"/>
      <c r="H1815" s="42" t="str">
        <f t="shared" si="207"/>
        <v/>
      </c>
      <c r="I1815" s="244">
        <v>3923</v>
      </c>
      <c r="J1815" s="189">
        <v>2501</v>
      </c>
      <c r="K1815" s="189">
        <v>908</v>
      </c>
      <c r="L1815" s="3">
        <f t="shared" si="201"/>
        <v>0.36305477808876452</v>
      </c>
      <c r="M1815" s="259">
        <v>15</v>
      </c>
      <c r="N1815" s="189">
        <v>1407</v>
      </c>
      <c r="O1815" s="51">
        <f t="shared" si="202"/>
        <v>0.35865409125669129</v>
      </c>
      <c r="P1815" s="4">
        <f t="shared" si="203"/>
        <v>3923</v>
      </c>
      <c r="Q1815" s="5">
        <f t="shared" si="204"/>
        <v>2516</v>
      </c>
      <c r="R1815" s="5">
        <f t="shared" si="205"/>
        <v>1407</v>
      </c>
      <c r="S1815" s="6">
        <f t="shared" si="206"/>
        <v>0.35865409125669129</v>
      </c>
    </row>
    <row r="1816" spans="1:19" x14ac:dyDescent="0.2">
      <c r="A1816" s="227" t="s">
        <v>417</v>
      </c>
      <c r="B1816" s="37" t="s">
        <v>8</v>
      </c>
      <c r="C1816" s="47" t="s">
        <v>9</v>
      </c>
      <c r="D1816" s="34"/>
      <c r="E1816" s="34"/>
      <c r="F1816" s="34"/>
      <c r="G1816" s="34"/>
      <c r="H1816" s="42" t="str">
        <f t="shared" si="207"/>
        <v/>
      </c>
      <c r="I1816" s="244">
        <v>34</v>
      </c>
      <c r="J1816" s="189">
        <v>33</v>
      </c>
      <c r="K1816" s="189">
        <v>24</v>
      </c>
      <c r="L1816" s="3">
        <f t="shared" si="201"/>
        <v>0.72727272727272729</v>
      </c>
      <c r="M1816" s="259">
        <v>1</v>
      </c>
      <c r="N1816" s="189">
        <v>0</v>
      </c>
      <c r="O1816" s="51">
        <f t="shared" si="202"/>
        <v>0</v>
      </c>
      <c r="P1816" s="4">
        <f t="shared" si="203"/>
        <v>34</v>
      </c>
      <c r="Q1816" s="5">
        <f t="shared" si="204"/>
        <v>34</v>
      </c>
      <c r="R1816" s="5" t="str">
        <f t="shared" si="205"/>
        <v/>
      </c>
      <c r="S1816" s="6" t="str">
        <f t="shared" si="206"/>
        <v/>
      </c>
    </row>
    <row r="1817" spans="1:19" x14ac:dyDescent="0.2">
      <c r="A1817" s="227" t="s">
        <v>417</v>
      </c>
      <c r="B1817" s="37" t="s">
        <v>10</v>
      </c>
      <c r="C1817" s="47" t="s">
        <v>12</v>
      </c>
      <c r="D1817" s="34"/>
      <c r="E1817" s="34"/>
      <c r="F1817" s="34"/>
      <c r="G1817" s="34"/>
      <c r="H1817" s="42" t="str">
        <f t="shared" si="207"/>
        <v/>
      </c>
      <c r="I1817" s="244">
        <v>1119</v>
      </c>
      <c r="J1817" s="189">
        <v>1113</v>
      </c>
      <c r="K1817" s="189">
        <v>270</v>
      </c>
      <c r="L1817" s="3">
        <f t="shared" si="201"/>
        <v>0.24258760107816713</v>
      </c>
      <c r="M1817" s="259">
        <v>5</v>
      </c>
      <c r="N1817" s="189">
        <v>1</v>
      </c>
      <c r="O1817" s="51">
        <f t="shared" si="202"/>
        <v>8.9365504915102768E-4</v>
      </c>
      <c r="P1817" s="4">
        <f t="shared" si="203"/>
        <v>1119</v>
      </c>
      <c r="Q1817" s="5">
        <f t="shared" si="204"/>
        <v>1118</v>
      </c>
      <c r="R1817" s="5">
        <f t="shared" si="205"/>
        <v>1</v>
      </c>
      <c r="S1817" s="6">
        <f t="shared" si="206"/>
        <v>8.9365504915102768E-4</v>
      </c>
    </row>
    <row r="1818" spans="1:19" x14ac:dyDescent="0.2">
      <c r="A1818" s="227" t="s">
        <v>417</v>
      </c>
      <c r="B1818" s="37" t="s">
        <v>13</v>
      </c>
      <c r="C1818" s="47" t="s">
        <v>14</v>
      </c>
      <c r="D1818" s="34"/>
      <c r="E1818" s="34"/>
      <c r="F1818" s="34"/>
      <c r="G1818" s="34"/>
      <c r="H1818" s="42" t="str">
        <f t="shared" si="207"/>
        <v/>
      </c>
      <c r="I1818" s="244">
        <v>104</v>
      </c>
      <c r="J1818" s="189">
        <v>104</v>
      </c>
      <c r="K1818" s="189">
        <v>91</v>
      </c>
      <c r="L1818" s="3">
        <f t="shared" si="201"/>
        <v>0.875</v>
      </c>
      <c r="M1818" s="259">
        <v>0</v>
      </c>
      <c r="N1818" s="189">
        <v>0</v>
      </c>
      <c r="O1818" s="51">
        <f t="shared" si="202"/>
        <v>0</v>
      </c>
      <c r="P1818" s="4">
        <f t="shared" si="203"/>
        <v>104</v>
      </c>
      <c r="Q1818" s="5">
        <f t="shared" si="204"/>
        <v>104</v>
      </c>
      <c r="R1818" s="5" t="str">
        <f t="shared" si="205"/>
        <v/>
      </c>
      <c r="S1818" s="6" t="str">
        <f t="shared" si="206"/>
        <v/>
      </c>
    </row>
    <row r="1819" spans="1:19" x14ac:dyDescent="0.2">
      <c r="A1819" s="227" t="s">
        <v>417</v>
      </c>
      <c r="B1819" s="37" t="s">
        <v>15</v>
      </c>
      <c r="C1819" s="47" t="s">
        <v>16</v>
      </c>
      <c r="D1819" s="34"/>
      <c r="E1819" s="34"/>
      <c r="F1819" s="34"/>
      <c r="G1819" s="34"/>
      <c r="H1819" s="42" t="str">
        <f t="shared" si="207"/>
        <v/>
      </c>
      <c r="I1819" s="244">
        <v>1399</v>
      </c>
      <c r="J1819" s="189">
        <v>1273</v>
      </c>
      <c r="K1819" s="189">
        <v>490</v>
      </c>
      <c r="L1819" s="3">
        <f t="shared" si="201"/>
        <v>0.38491751767478399</v>
      </c>
      <c r="M1819" s="259">
        <v>1</v>
      </c>
      <c r="N1819" s="189">
        <v>125</v>
      </c>
      <c r="O1819" s="51">
        <f t="shared" si="202"/>
        <v>8.9349535382416009E-2</v>
      </c>
      <c r="P1819" s="4">
        <f t="shared" si="203"/>
        <v>1399</v>
      </c>
      <c r="Q1819" s="5">
        <f t="shared" si="204"/>
        <v>1274</v>
      </c>
      <c r="R1819" s="5">
        <f t="shared" si="205"/>
        <v>125</v>
      </c>
      <c r="S1819" s="6">
        <f t="shared" si="206"/>
        <v>8.9349535382416009E-2</v>
      </c>
    </row>
    <row r="1820" spans="1:19" x14ac:dyDescent="0.2">
      <c r="A1820" s="227" t="s">
        <v>417</v>
      </c>
      <c r="B1820" s="37" t="s">
        <v>17</v>
      </c>
      <c r="C1820" s="47" t="s">
        <v>18</v>
      </c>
      <c r="D1820" s="34"/>
      <c r="E1820" s="34"/>
      <c r="F1820" s="34"/>
      <c r="G1820" s="34"/>
      <c r="H1820" s="42" t="str">
        <f t="shared" si="207"/>
        <v/>
      </c>
      <c r="I1820" s="244">
        <v>1897</v>
      </c>
      <c r="J1820" s="189">
        <v>1389</v>
      </c>
      <c r="K1820" s="189">
        <v>193</v>
      </c>
      <c r="L1820" s="3">
        <f t="shared" si="201"/>
        <v>0.13894888408927286</v>
      </c>
      <c r="M1820" s="259">
        <v>74</v>
      </c>
      <c r="N1820" s="189">
        <v>434</v>
      </c>
      <c r="O1820" s="51">
        <f t="shared" ref="O1820:O1851" si="208">IF(I1820&lt;&gt;0,N1820/I1820,"")</f>
        <v>0.22878228782287824</v>
      </c>
      <c r="P1820" s="4">
        <f t="shared" si="203"/>
        <v>1897</v>
      </c>
      <c r="Q1820" s="5">
        <f t="shared" si="204"/>
        <v>1463</v>
      </c>
      <c r="R1820" s="5">
        <f t="shared" si="205"/>
        <v>434</v>
      </c>
      <c r="S1820" s="6">
        <f t="shared" si="206"/>
        <v>0.22878228782287824</v>
      </c>
    </row>
    <row r="1821" spans="1:19" ht="16.25" customHeight="1" x14ac:dyDescent="0.2">
      <c r="A1821" s="227" t="s">
        <v>417</v>
      </c>
      <c r="B1821" s="37" t="s">
        <v>28</v>
      </c>
      <c r="C1821" s="47" t="s">
        <v>30</v>
      </c>
      <c r="D1821" s="34"/>
      <c r="E1821" s="34"/>
      <c r="F1821" s="34"/>
      <c r="G1821" s="34"/>
      <c r="H1821" s="42" t="str">
        <f t="shared" si="207"/>
        <v/>
      </c>
      <c r="I1821" s="244">
        <v>32</v>
      </c>
      <c r="J1821" s="189">
        <v>26</v>
      </c>
      <c r="K1821" s="189">
        <v>19</v>
      </c>
      <c r="L1821" s="3">
        <f t="shared" si="201"/>
        <v>0.73076923076923073</v>
      </c>
      <c r="M1821" s="259">
        <v>0</v>
      </c>
      <c r="N1821" s="189">
        <v>6</v>
      </c>
      <c r="O1821" s="51">
        <f t="shared" si="208"/>
        <v>0.1875</v>
      </c>
      <c r="P1821" s="4">
        <f t="shared" si="203"/>
        <v>32</v>
      </c>
      <c r="Q1821" s="5">
        <f t="shared" si="204"/>
        <v>26</v>
      </c>
      <c r="R1821" s="5">
        <f t="shared" si="205"/>
        <v>6</v>
      </c>
      <c r="S1821" s="6">
        <f t="shared" si="206"/>
        <v>0.1875</v>
      </c>
    </row>
    <row r="1822" spans="1:19" x14ac:dyDescent="0.2">
      <c r="A1822" s="227" t="s">
        <v>417</v>
      </c>
      <c r="B1822" s="37" t="s">
        <v>28</v>
      </c>
      <c r="C1822" s="47" t="s">
        <v>31</v>
      </c>
      <c r="D1822" s="34"/>
      <c r="E1822" s="34"/>
      <c r="F1822" s="34"/>
      <c r="G1822" s="34"/>
      <c r="H1822" s="42" t="str">
        <f t="shared" si="207"/>
        <v/>
      </c>
      <c r="I1822" s="244">
        <v>134</v>
      </c>
      <c r="J1822" s="189">
        <v>119</v>
      </c>
      <c r="K1822" s="189">
        <v>96</v>
      </c>
      <c r="L1822" s="3">
        <f t="shared" si="201"/>
        <v>0.80672268907563027</v>
      </c>
      <c r="M1822" s="259">
        <v>2</v>
      </c>
      <c r="N1822" s="189">
        <v>13</v>
      </c>
      <c r="O1822" s="51">
        <f t="shared" si="208"/>
        <v>9.7014925373134331E-2</v>
      </c>
      <c r="P1822" s="4">
        <f t="shared" si="203"/>
        <v>134</v>
      </c>
      <c r="Q1822" s="5">
        <f t="shared" si="204"/>
        <v>121</v>
      </c>
      <c r="R1822" s="5">
        <f t="shared" si="205"/>
        <v>13</v>
      </c>
      <c r="S1822" s="6">
        <f t="shared" si="206"/>
        <v>9.7014925373134331E-2</v>
      </c>
    </row>
    <row r="1823" spans="1:19" x14ac:dyDescent="0.2">
      <c r="A1823" s="227" t="s">
        <v>417</v>
      </c>
      <c r="B1823" s="37" t="s">
        <v>34</v>
      </c>
      <c r="C1823" s="47" t="s">
        <v>268</v>
      </c>
      <c r="D1823" s="34"/>
      <c r="E1823" s="34"/>
      <c r="F1823" s="34"/>
      <c r="G1823" s="34"/>
      <c r="H1823" s="42" t="str">
        <f t="shared" si="207"/>
        <v/>
      </c>
      <c r="I1823" s="244">
        <v>1476</v>
      </c>
      <c r="J1823" s="189">
        <v>920</v>
      </c>
      <c r="K1823" s="189">
        <v>322</v>
      </c>
      <c r="L1823" s="3">
        <f t="shared" si="201"/>
        <v>0.35</v>
      </c>
      <c r="M1823" s="259">
        <v>4</v>
      </c>
      <c r="N1823" s="189">
        <v>552</v>
      </c>
      <c r="O1823" s="51">
        <f t="shared" si="208"/>
        <v>0.37398373983739835</v>
      </c>
      <c r="P1823" s="4">
        <f t="shared" si="203"/>
        <v>1476</v>
      </c>
      <c r="Q1823" s="5">
        <f t="shared" si="204"/>
        <v>924</v>
      </c>
      <c r="R1823" s="5">
        <f t="shared" si="205"/>
        <v>552</v>
      </c>
      <c r="S1823" s="6">
        <f t="shared" si="206"/>
        <v>0.37398373983739835</v>
      </c>
    </row>
    <row r="1824" spans="1:19" x14ac:dyDescent="0.2">
      <c r="A1824" s="227" t="s">
        <v>417</v>
      </c>
      <c r="B1824" s="37" t="s">
        <v>35</v>
      </c>
      <c r="C1824" s="47" t="s">
        <v>269</v>
      </c>
      <c r="D1824" s="190">
        <v>2</v>
      </c>
      <c r="E1824" s="191">
        <v>2</v>
      </c>
      <c r="F1824" s="191">
        <v>1</v>
      </c>
      <c r="G1824" s="191">
        <v>0</v>
      </c>
      <c r="H1824" s="42">
        <f t="shared" si="207"/>
        <v>0</v>
      </c>
      <c r="I1824" s="244">
        <v>1192</v>
      </c>
      <c r="J1824" s="189">
        <v>1143</v>
      </c>
      <c r="K1824" s="189">
        <v>1135</v>
      </c>
      <c r="L1824" s="3">
        <f t="shared" si="201"/>
        <v>0.99300087489063871</v>
      </c>
      <c r="M1824" s="259">
        <v>25</v>
      </c>
      <c r="N1824" s="189">
        <v>24</v>
      </c>
      <c r="O1824" s="51">
        <f t="shared" si="208"/>
        <v>2.0134228187919462E-2</v>
      </c>
      <c r="P1824" s="4">
        <f t="shared" si="203"/>
        <v>1194</v>
      </c>
      <c r="Q1824" s="5">
        <f t="shared" si="204"/>
        <v>1170</v>
      </c>
      <c r="R1824" s="5">
        <f t="shared" si="205"/>
        <v>24</v>
      </c>
      <c r="S1824" s="6">
        <f t="shared" si="206"/>
        <v>2.0100502512562814E-2</v>
      </c>
    </row>
    <row r="1825" spans="1:19" x14ac:dyDescent="0.2">
      <c r="A1825" s="227" t="s">
        <v>417</v>
      </c>
      <c r="B1825" s="37" t="s">
        <v>35</v>
      </c>
      <c r="C1825" s="47" t="s">
        <v>36</v>
      </c>
      <c r="D1825" s="34"/>
      <c r="E1825" s="34"/>
      <c r="F1825" s="34"/>
      <c r="G1825" s="34"/>
      <c r="H1825" s="42" t="str">
        <f t="shared" si="207"/>
        <v/>
      </c>
      <c r="I1825" s="244">
        <v>11</v>
      </c>
      <c r="J1825" s="189">
        <v>11</v>
      </c>
      <c r="K1825" s="189">
        <v>11</v>
      </c>
      <c r="L1825" s="3">
        <f t="shared" si="201"/>
        <v>1</v>
      </c>
      <c r="M1825" s="259">
        <v>0</v>
      </c>
      <c r="N1825" s="189">
        <v>0</v>
      </c>
      <c r="O1825" s="51">
        <f t="shared" si="208"/>
        <v>0</v>
      </c>
      <c r="P1825" s="4">
        <f t="shared" si="203"/>
        <v>11</v>
      </c>
      <c r="Q1825" s="5">
        <f t="shared" si="204"/>
        <v>11</v>
      </c>
      <c r="R1825" s="5" t="str">
        <f t="shared" si="205"/>
        <v/>
      </c>
      <c r="S1825" s="6" t="str">
        <f t="shared" si="206"/>
        <v/>
      </c>
    </row>
    <row r="1826" spans="1:19" x14ac:dyDescent="0.2">
      <c r="A1826" s="227" t="s">
        <v>417</v>
      </c>
      <c r="B1826" s="37" t="s">
        <v>35</v>
      </c>
      <c r="C1826" s="47" t="s">
        <v>38</v>
      </c>
      <c r="D1826" s="190">
        <v>10</v>
      </c>
      <c r="E1826" s="191">
        <v>10</v>
      </c>
      <c r="F1826" s="191">
        <v>0</v>
      </c>
      <c r="G1826" s="191">
        <v>0</v>
      </c>
      <c r="H1826" s="42">
        <f t="shared" si="207"/>
        <v>0</v>
      </c>
      <c r="I1826" s="244">
        <v>1903</v>
      </c>
      <c r="J1826" s="189">
        <v>1847</v>
      </c>
      <c r="K1826" s="189">
        <v>1077</v>
      </c>
      <c r="L1826" s="3">
        <f t="shared" si="201"/>
        <v>0.58310774228478612</v>
      </c>
      <c r="M1826" s="259">
        <v>7</v>
      </c>
      <c r="N1826" s="189">
        <v>49</v>
      </c>
      <c r="O1826" s="51">
        <f t="shared" si="208"/>
        <v>2.5748817656332107E-2</v>
      </c>
      <c r="P1826" s="4">
        <f t="shared" si="203"/>
        <v>1913</v>
      </c>
      <c r="Q1826" s="5">
        <f t="shared" si="204"/>
        <v>1864</v>
      </c>
      <c r="R1826" s="5">
        <f t="shared" si="205"/>
        <v>49</v>
      </c>
      <c r="S1826" s="6">
        <f t="shared" si="206"/>
        <v>2.5614218504966021E-2</v>
      </c>
    </row>
    <row r="1827" spans="1:19" ht="29" x14ac:dyDescent="0.2">
      <c r="A1827" s="227" t="s">
        <v>417</v>
      </c>
      <c r="B1827" s="37" t="s">
        <v>40</v>
      </c>
      <c r="C1827" s="47" t="s">
        <v>41</v>
      </c>
      <c r="D1827" s="34"/>
      <c r="E1827" s="34"/>
      <c r="F1827" s="34"/>
      <c r="G1827" s="34"/>
      <c r="H1827" s="42" t="str">
        <f t="shared" si="207"/>
        <v/>
      </c>
      <c r="I1827" s="244">
        <v>30</v>
      </c>
      <c r="J1827" s="189">
        <v>26</v>
      </c>
      <c r="K1827" s="189">
        <v>5</v>
      </c>
      <c r="L1827" s="3">
        <f t="shared" si="201"/>
        <v>0.19230769230769232</v>
      </c>
      <c r="M1827" s="259">
        <v>0</v>
      </c>
      <c r="N1827" s="189">
        <v>4</v>
      </c>
      <c r="O1827" s="51">
        <f t="shared" si="208"/>
        <v>0.13333333333333333</v>
      </c>
      <c r="P1827" s="4">
        <f t="shared" si="203"/>
        <v>30</v>
      </c>
      <c r="Q1827" s="5">
        <f t="shared" si="204"/>
        <v>26</v>
      </c>
      <c r="R1827" s="5">
        <f t="shared" si="205"/>
        <v>4</v>
      </c>
      <c r="S1827" s="6">
        <f t="shared" si="206"/>
        <v>0.13333333333333333</v>
      </c>
    </row>
    <row r="1828" spans="1:19" x14ac:dyDescent="0.2">
      <c r="A1828" s="227" t="s">
        <v>417</v>
      </c>
      <c r="B1828" s="37" t="s">
        <v>42</v>
      </c>
      <c r="C1828" s="47" t="s">
        <v>43</v>
      </c>
      <c r="D1828" s="34"/>
      <c r="E1828" s="34"/>
      <c r="F1828" s="34"/>
      <c r="G1828" s="34"/>
      <c r="H1828" s="42" t="str">
        <f t="shared" si="207"/>
        <v/>
      </c>
      <c r="I1828" s="244">
        <v>34526</v>
      </c>
      <c r="J1828" s="189">
        <v>33979</v>
      </c>
      <c r="K1828" s="189">
        <v>20539</v>
      </c>
      <c r="L1828" s="3">
        <f t="shared" si="201"/>
        <v>0.60446157921068899</v>
      </c>
      <c r="M1828" s="259">
        <v>13</v>
      </c>
      <c r="N1828" s="189">
        <v>534</v>
      </c>
      <c r="O1828" s="51">
        <f t="shared" si="208"/>
        <v>1.5466604877483636E-2</v>
      </c>
      <c r="P1828" s="4">
        <f t="shared" si="203"/>
        <v>34526</v>
      </c>
      <c r="Q1828" s="5">
        <f t="shared" si="204"/>
        <v>33992</v>
      </c>
      <c r="R1828" s="5">
        <f t="shared" si="205"/>
        <v>534</v>
      </c>
      <c r="S1828" s="6">
        <f t="shared" si="206"/>
        <v>1.5466604877483636E-2</v>
      </c>
    </row>
    <row r="1829" spans="1:19" ht="29" x14ac:dyDescent="0.2">
      <c r="A1829" s="227" t="s">
        <v>417</v>
      </c>
      <c r="B1829" s="37" t="s">
        <v>42</v>
      </c>
      <c r="C1829" s="47" t="s">
        <v>45</v>
      </c>
      <c r="D1829" s="34"/>
      <c r="E1829" s="34"/>
      <c r="F1829" s="34"/>
      <c r="G1829" s="34"/>
      <c r="H1829" s="42" t="str">
        <f t="shared" si="207"/>
        <v/>
      </c>
      <c r="I1829" s="244">
        <v>15413</v>
      </c>
      <c r="J1829" s="189">
        <v>15168</v>
      </c>
      <c r="K1829" s="189">
        <v>5341</v>
      </c>
      <c r="L1829" s="3">
        <f t="shared" si="201"/>
        <v>0.35212289029535865</v>
      </c>
      <c r="M1829" s="259">
        <v>0</v>
      </c>
      <c r="N1829" s="189">
        <v>245</v>
      </c>
      <c r="O1829" s="51">
        <f t="shared" si="208"/>
        <v>1.5895672484266529E-2</v>
      </c>
      <c r="P1829" s="4">
        <f t="shared" si="203"/>
        <v>15413</v>
      </c>
      <c r="Q1829" s="5">
        <f t="shared" si="204"/>
        <v>15168</v>
      </c>
      <c r="R1829" s="5">
        <f t="shared" si="205"/>
        <v>245</v>
      </c>
      <c r="S1829" s="6">
        <f t="shared" si="206"/>
        <v>1.5895672484266529E-2</v>
      </c>
    </row>
    <row r="1830" spans="1:19" x14ac:dyDescent="0.2">
      <c r="A1830" s="227" t="s">
        <v>417</v>
      </c>
      <c r="B1830" s="37" t="s">
        <v>42</v>
      </c>
      <c r="C1830" s="47" t="s">
        <v>46</v>
      </c>
      <c r="D1830" s="34"/>
      <c r="E1830" s="34"/>
      <c r="F1830" s="34"/>
      <c r="G1830" s="34"/>
      <c r="H1830" s="42" t="str">
        <f t="shared" si="207"/>
        <v/>
      </c>
      <c r="I1830" s="244">
        <v>30822</v>
      </c>
      <c r="J1830" s="189">
        <v>30671</v>
      </c>
      <c r="K1830" s="189">
        <v>11290</v>
      </c>
      <c r="L1830" s="3">
        <f t="shared" si="201"/>
        <v>0.36810015976003391</v>
      </c>
      <c r="M1830" s="259">
        <v>3</v>
      </c>
      <c r="N1830" s="189">
        <v>148</v>
      </c>
      <c r="O1830" s="51">
        <f t="shared" si="208"/>
        <v>4.8017649730711827E-3</v>
      </c>
      <c r="P1830" s="4">
        <f t="shared" si="203"/>
        <v>30822</v>
      </c>
      <c r="Q1830" s="5">
        <f t="shared" si="204"/>
        <v>30674</v>
      </c>
      <c r="R1830" s="5">
        <f t="shared" si="205"/>
        <v>148</v>
      </c>
      <c r="S1830" s="6">
        <f t="shared" si="206"/>
        <v>4.8017649730711827E-3</v>
      </c>
    </row>
    <row r="1831" spans="1:19" x14ac:dyDescent="0.2">
      <c r="A1831" s="227" t="s">
        <v>417</v>
      </c>
      <c r="B1831" s="37" t="s">
        <v>47</v>
      </c>
      <c r="C1831" s="47" t="s">
        <v>48</v>
      </c>
      <c r="D1831" s="34"/>
      <c r="E1831" s="34"/>
      <c r="F1831" s="34"/>
      <c r="G1831" s="34"/>
      <c r="H1831" s="42" t="str">
        <f t="shared" si="207"/>
        <v/>
      </c>
      <c r="I1831" s="244">
        <v>33</v>
      </c>
      <c r="J1831" s="189">
        <v>27</v>
      </c>
      <c r="K1831" s="189">
        <v>25</v>
      </c>
      <c r="L1831" s="3">
        <f t="shared" si="201"/>
        <v>0.92592592592592593</v>
      </c>
      <c r="M1831" s="259">
        <v>0</v>
      </c>
      <c r="N1831" s="189">
        <v>6</v>
      </c>
      <c r="O1831" s="51">
        <f t="shared" si="208"/>
        <v>0.18181818181818182</v>
      </c>
      <c r="P1831" s="4">
        <f t="shared" si="203"/>
        <v>33</v>
      </c>
      <c r="Q1831" s="5">
        <f t="shared" si="204"/>
        <v>27</v>
      </c>
      <c r="R1831" s="5">
        <f t="shared" si="205"/>
        <v>6</v>
      </c>
      <c r="S1831" s="6">
        <f t="shared" si="206"/>
        <v>0.18181818181818182</v>
      </c>
    </row>
    <row r="1832" spans="1:19" ht="43" x14ac:dyDescent="0.2">
      <c r="A1832" s="227" t="s">
        <v>417</v>
      </c>
      <c r="B1832" s="37" t="s">
        <v>520</v>
      </c>
      <c r="C1832" s="47" t="s">
        <v>49</v>
      </c>
      <c r="D1832" s="34"/>
      <c r="E1832" s="34"/>
      <c r="F1832" s="34"/>
      <c r="G1832" s="34"/>
      <c r="H1832" s="42" t="str">
        <f t="shared" si="207"/>
        <v/>
      </c>
      <c r="I1832" s="244">
        <v>1554</v>
      </c>
      <c r="J1832" s="189">
        <v>703</v>
      </c>
      <c r="K1832" s="189">
        <v>94</v>
      </c>
      <c r="L1832" s="3">
        <f t="shared" si="201"/>
        <v>0.1337126600284495</v>
      </c>
      <c r="M1832" s="259">
        <v>119</v>
      </c>
      <c r="N1832" s="189">
        <v>732</v>
      </c>
      <c r="O1832" s="51">
        <f t="shared" si="208"/>
        <v>0.47104247104247104</v>
      </c>
      <c r="P1832" s="4">
        <f t="shared" si="203"/>
        <v>1554</v>
      </c>
      <c r="Q1832" s="5">
        <f t="shared" si="204"/>
        <v>822</v>
      </c>
      <c r="R1832" s="5">
        <f t="shared" si="205"/>
        <v>732</v>
      </c>
      <c r="S1832" s="6">
        <f t="shared" si="206"/>
        <v>0.47104247104247104</v>
      </c>
    </row>
    <row r="1833" spans="1:19" x14ac:dyDescent="0.2">
      <c r="A1833" s="227" t="s">
        <v>417</v>
      </c>
      <c r="B1833" s="37" t="s">
        <v>50</v>
      </c>
      <c r="C1833" s="47" t="s">
        <v>51</v>
      </c>
      <c r="D1833" s="34"/>
      <c r="E1833" s="34"/>
      <c r="F1833" s="34"/>
      <c r="G1833" s="34"/>
      <c r="H1833" s="42" t="str">
        <f t="shared" si="207"/>
        <v/>
      </c>
      <c r="I1833" s="244">
        <v>39</v>
      </c>
      <c r="J1833" s="189">
        <v>39</v>
      </c>
      <c r="K1833" s="189">
        <v>30</v>
      </c>
      <c r="L1833" s="3">
        <f t="shared" si="201"/>
        <v>0.76923076923076927</v>
      </c>
      <c r="M1833" s="259">
        <v>0</v>
      </c>
      <c r="N1833" s="189">
        <v>0</v>
      </c>
      <c r="O1833" s="51">
        <f t="shared" si="208"/>
        <v>0</v>
      </c>
      <c r="P1833" s="4">
        <f t="shared" si="203"/>
        <v>39</v>
      </c>
      <c r="Q1833" s="5">
        <f t="shared" si="204"/>
        <v>39</v>
      </c>
      <c r="R1833" s="5" t="str">
        <f t="shared" si="205"/>
        <v/>
      </c>
      <c r="S1833" s="6" t="str">
        <f t="shared" si="206"/>
        <v/>
      </c>
    </row>
    <row r="1834" spans="1:19" x14ac:dyDescent="0.2">
      <c r="A1834" s="227" t="s">
        <v>417</v>
      </c>
      <c r="B1834" s="37" t="s">
        <v>52</v>
      </c>
      <c r="C1834" s="47" t="s">
        <v>418</v>
      </c>
      <c r="D1834" s="34"/>
      <c r="E1834" s="34"/>
      <c r="F1834" s="34"/>
      <c r="G1834" s="34"/>
      <c r="H1834" s="42" t="str">
        <f t="shared" si="207"/>
        <v/>
      </c>
      <c r="I1834" s="244">
        <v>2022</v>
      </c>
      <c r="J1834" s="189">
        <v>1588</v>
      </c>
      <c r="K1834" s="189">
        <v>663</v>
      </c>
      <c r="L1834" s="3">
        <f t="shared" si="201"/>
        <v>0.41750629722921917</v>
      </c>
      <c r="M1834" s="259">
        <v>44</v>
      </c>
      <c r="N1834" s="189">
        <v>390</v>
      </c>
      <c r="O1834" s="51">
        <f t="shared" si="208"/>
        <v>0.19287833827893175</v>
      </c>
      <c r="P1834" s="4">
        <f t="shared" si="203"/>
        <v>2022</v>
      </c>
      <c r="Q1834" s="5">
        <f t="shared" si="204"/>
        <v>1632</v>
      </c>
      <c r="R1834" s="5">
        <f t="shared" si="205"/>
        <v>390</v>
      </c>
      <c r="S1834" s="6">
        <f t="shared" si="206"/>
        <v>0.19287833827893175</v>
      </c>
    </row>
    <row r="1835" spans="1:19" x14ac:dyDescent="0.2">
      <c r="A1835" s="227" t="s">
        <v>417</v>
      </c>
      <c r="B1835" s="37" t="s">
        <v>55</v>
      </c>
      <c r="C1835" s="47" t="s">
        <v>56</v>
      </c>
      <c r="D1835" s="34"/>
      <c r="E1835" s="34"/>
      <c r="F1835" s="34"/>
      <c r="G1835" s="34"/>
      <c r="H1835" s="42" t="str">
        <f t="shared" si="207"/>
        <v/>
      </c>
      <c r="I1835" s="244">
        <v>927</v>
      </c>
      <c r="J1835" s="189">
        <v>750</v>
      </c>
      <c r="K1835" s="189">
        <v>101</v>
      </c>
      <c r="L1835" s="3">
        <f t="shared" si="201"/>
        <v>0.13466666666666666</v>
      </c>
      <c r="M1835" s="259">
        <v>0</v>
      </c>
      <c r="N1835" s="189">
        <v>177</v>
      </c>
      <c r="O1835" s="51">
        <f t="shared" si="208"/>
        <v>0.19093851132686085</v>
      </c>
      <c r="P1835" s="4">
        <f t="shared" si="203"/>
        <v>927</v>
      </c>
      <c r="Q1835" s="5">
        <f t="shared" si="204"/>
        <v>750</v>
      </c>
      <c r="R1835" s="5">
        <f t="shared" si="205"/>
        <v>177</v>
      </c>
      <c r="S1835" s="6">
        <f t="shared" si="206"/>
        <v>0.19093851132686085</v>
      </c>
    </row>
    <row r="1836" spans="1:19" ht="29" x14ac:dyDescent="0.2">
      <c r="A1836" s="227" t="s">
        <v>417</v>
      </c>
      <c r="B1836" s="37" t="s">
        <v>62</v>
      </c>
      <c r="C1836" s="47" t="s">
        <v>63</v>
      </c>
      <c r="D1836" s="34"/>
      <c r="E1836" s="34"/>
      <c r="F1836" s="34"/>
      <c r="G1836" s="34"/>
      <c r="H1836" s="42" t="str">
        <f t="shared" si="207"/>
        <v/>
      </c>
      <c r="I1836" s="244">
        <v>1595</v>
      </c>
      <c r="J1836" s="189">
        <v>1094</v>
      </c>
      <c r="K1836" s="189">
        <v>275</v>
      </c>
      <c r="L1836" s="3">
        <f t="shared" si="201"/>
        <v>0.25137111517367461</v>
      </c>
      <c r="M1836" s="259">
        <v>5</v>
      </c>
      <c r="N1836" s="189">
        <v>496</v>
      </c>
      <c r="O1836" s="51">
        <f t="shared" si="208"/>
        <v>0.31097178683385579</v>
      </c>
      <c r="P1836" s="4">
        <f t="shared" si="203"/>
        <v>1595</v>
      </c>
      <c r="Q1836" s="5">
        <f t="shared" si="204"/>
        <v>1099</v>
      </c>
      <c r="R1836" s="5">
        <f t="shared" si="205"/>
        <v>496</v>
      </c>
      <c r="S1836" s="6">
        <f t="shared" si="206"/>
        <v>0.31097178683385579</v>
      </c>
    </row>
    <row r="1837" spans="1:19" x14ac:dyDescent="0.2">
      <c r="A1837" s="227" t="s">
        <v>417</v>
      </c>
      <c r="B1837" s="37" t="s">
        <v>64</v>
      </c>
      <c r="C1837" s="47" t="s">
        <v>273</v>
      </c>
      <c r="D1837" s="34"/>
      <c r="E1837" s="34"/>
      <c r="F1837" s="34"/>
      <c r="G1837" s="34"/>
      <c r="H1837" s="42" t="str">
        <f t="shared" si="207"/>
        <v/>
      </c>
      <c r="I1837" s="244">
        <v>1574</v>
      </c>
      <c r="J1837" s="189">
        <v>1468</v>
      </c>
      <c r="K1837" s="189">
        <v>1455</v>
      </c>
      <c r="L1837" s="3">
        <f t="shared" si="201"/>
        <v>0.99114441416893728</v>
      </c>
      <c r="M1837" s="259">
        <v>0</v>
      </c>
      <c r="N1837" s="189">
        <v>106</v>
      </c>
      <c r="O1837" s="51">
        <f t="shared" si="208"/>
        <v>6.734434561626429E-2</v>
      </c>
      <c r="P1837" s="4">
        <f t="shared" si="203"/>
        <v>1574</v>
      </c>
      <c r="Q1837" s="5">
        <f t="shared" si="204"/>
        <v>1468</v>
      </c>
      <c r="R1837" s="5">
        <f t="shared" si="205"/>
        <v>106</v>
      </c>
      <c r="S1837" s="6">
        <f t="shared" si="206"/>
        <v>6.734434561626429E-2</v>
      </c>
    </row>
    <row r="1838" spans="1:19" x14ac:dyDescent="0.2">
      <c r="A1838" s="227" t="s">
        <v>417</v>
      </c>
      <c r="B1838" s="37" t="s">
        <v>65</v>
      </c>
      <c r="C1838" s="47" t="s">
        <v>66</v>
      </c>
      <c r="D1838" s="34"/>
      <c r="E1838" s="34"/>
      <c r="F1838" s="34"/>
      <c r="G1838" s="34"/>
      <c r="H1838" s="42" t="str">
        <f t="shared" si="207"/>
        <v/>
      </c>
      <c r="I1838" s="244">
        <v>4938</v>
      </c>
      <c r="J1838" s="189">
        <v>4135</v>
      </c>
      <c r="K1838" s="189">
        <v>2314</v>
      </c>
      <c r="L1838" s="3">
        <f t="shared" si="201"/>
        <v>0.55961305925030225</v>
      </c>
      <c r="M1838" s="259">
        <v>80</v>
      </c>
      <c r="N1838" s="189">
        <v>723</v>
      </c>
      <c r="O1838" s="51">
        <f t="shared" si="208"/>
        <v>0.14641555285540706</v>
      </c>
      <c r="P1838" s="4">
        <f t="shared" si="203"/>
        <v>4938</v>
      </c>
      <c r="Q1838" s="5">
        <f t="shared" si="204"/>
        <v>4215</v>
      </c>
      <c r="R1838" s="5">
        <f t="shared" si="205"/>
        <v>723</v>
      </c>
      <c r="S1838" s="6">
        <f t="shared" si="206"/>
        <v>0.14641555285540706</v>
      </c>
    </row>
    <row r="1839" spans="1:19" x14ac:dyDescent="0.2">
      <c r="A1839" s="227" t="s">
        <v>417</v>
      </c>
      <c r="B1839" s="37" t="s">
        <v>69</v>
      </c>
      <c r="C1839" s="47" t="s">
        <v>70</v>
      </c>
      <c r="D1839" s="34"/>
      <c r="E1839" s="34"/>
      <c r="F1839" s="34"/>
      <c r="G1839" s="34"/>
      <c r="H1839" s="42" t="str">
        <f t="shared" si="207"/>
        <v/>
      </c>
      <c r="I1839" s="244">
        <v>1270</v>
      </c>
      <c r="J1839" s="189">
        <v>1130</v>
      </c>
      <c r="K1839" s="189">
        <v>256</v>
      </c>
      <c r="L1839" s="3">
        <f t="shared" si="201"/>
        <v>0.22654867256637168</v>
      </c>
      <c r="M1839" s="259">
        <v>18</v>
      </c>
      <c r="N1839" s="189">
        <v>122</v>
      </c>
      <c r="O1839" s="51">
        <f t="shared" si="208"/>
        <v>9.6062992125984251E-2</v>
      </c>
      <c r="P1839" s="4">
        <f t="shared" si="203"/>
        <v>1270</v>
      </c>
      <c r="Q1839" s="5">
        <f t="shared" si="204"/>
        <v>1148</v>
      </c>
      <c r="R1839" s="5">
        <f t="shared" si="205"/>
        <v>122</v>
      </c>
      <c r="S1839" s="6">
        <f t="shared" si="206"/>
        <v>9.6062992125984251E-2</v>
      </c>
    </row>
    <row r="1840" spans="1:19" x14ac:dyDescent="0.2">
      <c r="A1840" s="227" t="s">
        <v>417</v>
      </c>
      <c r="B1840" s="37" t="s">
        <v>74</v>
      </c>
      <c r="C1840" s="47" t="s">
        <v>249</v>
      </c>
      <c r="D1840" s="34"/>
      <c r="E1840" s="34"/>
      <c r="F1840" s="34"/>
      <c r="G1840" s="34"/>
      <c r="H1840" s="42" t="str">
        <f t="shared" si="207"/>
        <v/>
      </c>
      <c r="I1840" s="244">
        <v>23</v>
      </c>
      <c r="J1840" s="189">
        <v>21</v>
      </c>
      <c r="K1840" s="189">
        <v>20</v>
      </c>
      <c r="L1840" s="3">
        <f t="shared" si="201"/>
        <v>0.95238095238095233</v>
      </c>
      <c r="M1840" s="259">
        <v>1</v>
      </c>
      <c r="N1840" s="189">
        <v>1</v>
      </c>
      <c r="O1840" s="51">
        <f t="shared" si="208"/>
        <v>4.3478260869565216E-2</v>
      </c>
      <c r="P1840" s="4">
        <f t="shared" si="203"/>
        <v>23</v>
      </c>
      <c r="Q1840" s="5">
        <f t="shared" si="204"/>
        <v>22</v>
      </c>
      <c r="R1840" s="5">
        <f t="shared" si="205"/>
        <v>1</v>
      </c>
      <c r="S1840" s="6">
        <f t="shared" si="206"/>
        <v>4.3478260869565216E-2</v>
      </c>
    </row>
    <row r="1841" spans="1:19" x14ac:dyDescent="0.2">
      <c r="A1841" s="227" t="s">
        <v>417</v>
      </c>
      <c r="B1841" s="37" t="s">
        <v>76</v>
      </c>
      <c r="C1841" s="47" t="s">
        <v>77</v>
      </c>
      <c r="D1841" s="34"/>
      <c r="E1841" s="34"/>
      <c r="F1841" s="34"/>
      <c r="G1841" s="34"/>
      <c r="H1841" s="42" t="str">
        <f t="shared" si="207"/>
        <v/>
      </c>
      <c r="I1841" s="244">
        <v>87</v>
      </c>
      <c r="J1841" s="189">
        <v>68</v>
      </c>
      <c r="K1841" s="189">
        <v>24</v>
      </c>
      <c r="L1841" s="3">
        <f t="shared" ref="L1841:L1904" si="209">IF(J1841&lt;&gt;0,K1841/J1841,"")</f>
        <v>0.35294117647058826</v>
      </c>
      <c r="M1841" s="259">
        <v>0</v>
      </c>
      <c r="N1841" s="189">
        <v>19</v>
      </c>
      <c r="O1841" s="51">
        <f t="shared" si="208"/>
        <v>0.21839080459770116</v>
      </c>
      <c r="P1841" s="4">
        <f t="shared" si="203"/>
        <v>87</v>
      </c>
      <c r="Q1841" s="5">
        <f t="shared" si="204"/>
        <v>68</v>
      </c>
      <c r="R1841" s="5">
        <f t="shared" si="205"/>
        <v>19</v>
      </c>
      <c r="S1841" s="6">
        <f t="shared" si="206"/>
        <v>0.21839080459770116</v>
      </c>
    </row>
    <row r="1842" spans="1:19" x14ac:dyDescent="0.2">
      <c r="A1842" s="227" t="s">
        <v>417</v>
      </c>
      <c r="B1842" s="37" t="s">
        <v>78</v>
      </c>
      <c r="C1842" s="47" t="s">
        <v>79</v>
      </c>
      <c r="D1842" s="34"/>
      <c r="E1842" s="34"/>
      <c r="F1842" s="34"/>
      <c r="G1842" s="34"/>
      <c r="H1842" s="42" t="str">
        <f t="shared" si="207"/>
        <v/>
      </c>
      <c r="I1842" s="244">
        <v>3</v>
      </c>
      <c r="J1842" s="189">
        <v>2</v>
      </c>
      <c r="K1842" s="189">
        <v>1</v>
      </c>
      <c r="L1842" s="3">
        <f t="shared" si="209"/>
        <v>0.5</v>
      </c>
      <c r="M1842" s="259">
        <v>1</v>
      </c>
      <c r="N1842" s="189">
        <v>0</v>
      </c>
      <c r="O1842" s="51">
        <f t="shared" si="208"/>
        <v>0</v>
      </c>
      <c r="P1842" s="4">
        <f t="shared" si="203"/>
        <v>3</v>
      </c>
      <c r="Q1842" s="5">
        <f t="shared" si="204"/>
        <v>3</v>
      </c>
      <c r="R1842" s="5" t="str">
        <f t="shared" si="205"/>
        <v/>
      </c>
      <c r="S1842" s="6" t="str">
        <f t="shared" si="206"/>
        <v/>
      </c>
    </row>
    <row r="1843" spans="1:19" x14ac:dyDescent="0.2">
      <c r="A1843" s="227" t="s">
        <v>417</v>
      </c>
      <c r="B1843" s="37" t="s">
        <v>78</v>
      </c>
      <c r="C1843" s="47" t="s">
        <v>283</v>
      </c>
      <c r="D1843" s="34"/>
      <c r="E1843" s="34"/>
      <c r="F1843" s="34"/>
      <c r="G1843" s="34"/>
      <c r="H1843" s="42" t="str">
        <f t="shared" si="207"/>
        <v/>
      </c>
      <c r="I1843" s="244">
        <v>10</v>
      </c>
      <c r="J1843" s="189">
        <v>7</v>
      </c>
      <c r="K1843" s="189">
        <v>7</v>
      </c>
      <c r="L1843" s="3">
        <f t="shared" si="209"/>
        <v>1</v>
      </c>
      <c r="M1843" s="259">
        <v>0</v>
      </c>
      <c r="N1843" s="189">
        <v>3</v>
      </c>
      <c r="O1843" s="51">
        <f t="shared" si="208"/>
        <v>0.3</v>
      </c>
      <c r="P1843" s="4">
        <f t="shared" si="203"/>
        <v>10</v>
      </c>
      <c r="Q1843" s="5">
        <f t="shared" si="204"/>
        <v>7</v>
      </c>
      <c r="R1843" s="5">
        <f t="shared" si="205"/>
        <v>3</v>
      </c>
      <c r="S1843" s="6">
        <f t="shared" si="206"/>
        <v>0.3</v>
      </c>
    </row>
    <row r="1844" spans="1:19" x14ac:dyDescent="0.2">
      <c r="A1844" s="227" t="s">
        <v>417</v>
      </c>
      <c r="B1844" s="37" t="s">
        <v>78</v>
      </c>
      <c r="C1844" s="47" t="s">
        <v>285</v>
      </c>
      <c r="D1844" s="34"/>
      <c r="E1844" s="34"/>
      <c r="F1844" s="34"/>
      <c r="G1844" s="34"/>
      <c r="H1844" s="42" t="str">
        <f t="shared" si="207"/>
        <v/>
      </c>
      <c r="I1844" s="244">
        <v>3</v>
      </c>
      <c r="J1844" s="189">
        <v>3</v>
      </c>
      <c r="K1844" s="189">
        <v>3</v>
      </c>
      <c r="L1844" s="3">
        <f t="shared" si="209"/>
        <v>1</v>
      </c>
      <c r="M1844" s="259">
        <v>0</v>
      </c>
      <c r="N1844" s="189">
        <v>0</v>
      </c>
      <c r="O1844" s="51">
        <f t="shared" si="208"/>
        <v>0</v>
      </c>
      <c r="P1844" s="4">
        <f t="shared" si="203"/>
        <v>3</v>
      </c>
      <c r="Q1844" s="5">
        <f t="shared" si="204"/>
        <v>3</v>
      </c>
      <c r="R1844" s="5" t="str">
        <f t="shared" si="205"/>
        <v/>
      </c>
      <c r="S1844" s="6" t="str">
        <f t="shared" si="206"/>
        <v/>
      </c>
    </row>
    <row r="1845" spans="1:19" x14ac:dyDescent="0.2">
      <c r="A1845" s="227" t="s">
        <v>417</v>
      </c>
      <c r="B1845" s="37" t="s">
        <v>78</v>
      </c>
      <c r="C1845" s="47" t="s">
        <v>419</v>
      </c>
      <c r="D1845" s="34"/>
      <c r="E1845" s="34"/>
      <c r="F1845" s="34"/>
      <c r="G1845" s="34"/>
      <c r="H1845" s="42" t="str">
        <f t="shared" si="207"/>
        <v/>
      </c>
      <c r="I1845" s="244">
        <v>20</v>
      </c>
      <c r="J1845" s="189">
        <v>20</v>
      </c>
      <c r="K1845" s="189">
        <v>20</v>
      </c>
      <c r="L1845" s="3">
        <f t="shared" si="209"/>
        <v>1</v>
      </c>
      <c r="M1845" s="259">
        <v>0</v>
      </c>
      <c r="N1845" s="189">
        <v>0</v>
      </c>
      <c r="O1845" s="51">
        <f t="shared" si="208"/>
        <v>0</v>
      </c>
      <c r="P1845" s="4">
        <f t="shared" si="203"/>
        <v>20</v>
      </c>
      <c r="Q1845" s="5">
        <f t="shared" si="204"/>
        <v>20</v>
      </c>
      <c r="R1845" s="5" t="str">
        <f t="shared" si="205"/>
        <v/>
      </c>
      <c r="S1845" s="6" t="str">
        <f t="shared" si="206"/>
        <v/>
      </c>
    </row>
    <row r="1846" spans="1:19" x14ac:dyDescent="0.2">
      <c r="A1846" s="227" t="s">
        <v>417</v>
      </c>
      <c r="B1846" s="37" t="s">
        <v>81</v>
      </c>
      <c r="C1846" s="47" t="s">
        <v>82</v>
      </c>
      <c r="D1846" s="190">
        <v>1</v>
      </c>
      <c r="E1846" s="191">
        <v>1</v>
      </c>
      <c r="F1846" s="191">
        <v>1</v>
      </c>
      <c r="G1846" s="191">
        <v>0</v>
      </c>
      <c r="H1846" s="42">
        <f t="shared" si="207"/>
        <v>0</v>
      </c>
      <c r="I1846" s="244">
        <v>3575</v>
      </c>
      <c r="J1846" s="189">
        <v>1886</v>
      </c>
      <c r="K1846" s="189">
        <v>409</v>
      </c>
      <c r="L1846" s="3">
        <f t="shared" si="209"/>
        <v>0.2168610816542948</v>
      </c>
      <c r="M1846" s="259">
        <v>4</v>
      </c>
      <c r="N1846" s="189">
        <v>1685</v>
      </c>
      <c r="O1846" s="51">
        <f t="shared" si="208"/>
        <v>0.47132867132867134</v>
      </c>
      <c r="P1846" s="4">
        <f t="shared" si="203"/>
        <v>3576</v>
      </c>
      <c r="Q1846" s="5">
        <f t="shared" si="204"/>
        <v>1891</v>
      </c>
      <c r="R1846" s="5">
        <f t="shared" si="205"/>
        <v>1685</v>
      </c>
      <c r="S1846" s="6">
        <f t="shared" si="206"/>
        <v>0.47119686800894856</v>
      </c>
    </row>
    <row r="1847" spans="1:19" x14ac:dyDescent="0.2">
      <c r="A1847" s="227" t="s">
        <v>417</v>
      </c>
      <c r="B1847" s="37" t="s">
        <v>83</v>
      </c>
      <c r="C1847" s="47" t="s">
        <v>84</v>
      </c>
      <c r="D1847" s="34"/>
      <c r="E1847" s="34"/>
      <c r="F1847" s="34"/>
      <c r="G1847" s="34"/>
      <c r="H1847" s="42" t="str">
        <f t="shared" si="207"/>
        <v/>
      </c>
      <c r="I1847" s="244">
        <v>6</v>
      </c>
      <c r="J1847" s="189">
        <v>3</v>
      </c>
      <c r="K1847" s="189">
        <v>3</v>
      </c>
      <c r="L1847" s="3">
        <f t="shared" si="209"/>
        <v>1</v>
      </c>
      <c r="M1847" s="259">
        <v>1</v>
      </c>
      <c r="N1847" s="189">
        <v>2</v>
      </c>
      <c r="O1847" s="51">
        <f t="shared" si="208"/>
        <v>0.33333333333333331</v>
      </c>
      <c r="P1847" s="4">
        <f t="shared" si="203"/>
        <v>6</v>
      </c>
      <c r="Q1847" s="5">
        <f t="shared" si="204"/>
        <v>4</v>
      </c>
      <c r="R1847" s="5">
        <f t="shared" si="205"/>
        <v>2</v>
      </c>
      <c r="S1847" s="6">
        <f t="shared" si="206"/>
        <v>0.33333333333333331</v>
      </c>
    </row>
    <row r="1848" spans="1:19" ht="16.25" customHeight="1" x14ac:dyDescent="0.2">
      <c r="A1848" s="227" t="s">
        <v>417</v>
      </c>
      <c r="B1848" s="37" t="s">
        <v>89</v>
      </c>
      <c r="C1848" s="47" t="s">
        <v>90</v>
      </c>
      <c r="D1848" s="34"/>
      <c r="E1848" s="34"/>
      <c r="F1848" s="34"/>
      <c r="G1848" s="34"/>
      <c r="H1848" s="42" t="str">
        <f t="shared" si="207"/>
        <v/>
      </c>
      <c r="I1848" s="244">
        <v>1230</v>
      </c>
      <c r="J1848" s="189">
        <v>1227</v>
      </c>
      <c r="K1848" s="189">
        <v>543</v>
      </c>
      <c r="L1848" s="3">
        <f t="shared" si="209"/>
        <v>0.44254278728606355</v>
      </c>
      <c r="M1848" s="259">
        <v>0</v>
      </c>
      <c r="N1848" s="189">
        <v>3</v>
      </c>
      <c r="O1848" s="51">
        <f t="shared" si="208"/>
        <v>2.4390243902439024E-3</v>
      </c>
      <c r="P1848" s="4">
        <f t="shared" si="203"/>
        <v>1230</v>
      </c>
      <c r="Q1848" s="5">
        <f t="shared" si="204"/>
        <v>1227</v>
      </c>
      <c r="R1848" s="5">
        <f t="shared" si="205"/>
        <v>3</v>
      </c>
      <c r="S1848" s="6">
        <f t="shared" si="206"/>
        <v>2.4390243902439024E-3</v>
      </c>
    </row>
    <row r="1849" spans="1:19" x14ac:dyDescent="0.2">
      <c r="A1849" s="227" t="s">
        <v>417</v>
      </c>
      <c r="B1849" s="37" t="s">
        <v>93</v>
      </c>
      <c r="C1849" s="47" t="s">
        <v>94</v>
      </c>
      <c r="D1849" s="34"/>
      <c r="E1849" s="34"/>
      <c r="F1849" s="34"/>
      <c r="G1849" s="34"/>
      <c r="H1849" s="42" t="str">
        <f t="shared" si="207"/>
        <v/>
      </c>
      <c r="I1849" s="244">
        <v>161403</v>
      </c>
      <c r="J1849" s="189">
        <v>152719</v>
      </c>
      <c r="K1849" s="189">
        <v>117544</v>
      </c>
      <c r="L1849" s="3">
        <f t="shared" si="209"/>
        <v>0.7696750240638035</v>
      </c>
      <c r="M1849" s="259">
        <v>155</v>
      </c>
      <c r="N1849" s="189">
        <v>8529</v>
      </c>
      <c r="O1849" s="51">
        <f t="shared" si="208"/>
        <v>5.2842883961264658E-2</v>
      </c>
      <c r="P1849" s="4">
        <f t="shared" si="203"/>
        <v>161403</v>
      </c>
      <c r="Q1849" s="5">
        <f t="shared" si="204"/>
        <v>152874</v>
      </c>
      <c r="R1849" s="5">
        <f t="shared" si="205"/>
        <v>8529</v>
      </c>
      <c r="S1849" s="6">
        <f t="shared" si="206"/>
        <v>5.2842883961264658E-2</v>
      </c>
    </row>
    <row r="1850" spans="1:19" x14ac:dyDescent="0.2">
      <c r="A1850" s="227" t="s">
        <v>417</v>
      </c>
      <c r="B1850" s="37" t="s">
        <v>99</v>
      </c>
      <c r="C1850" s="47" t="s">
        <v>100</v>
      </c>
      <c r="D1850" s="34"/>
      <c r="E1850" s="34"/>
      <c r="F1850" s="34"/>
      <c r="G1850" s="34"/>
      <c r="H1850" s="42" t="str">
        <f t="shared" si="207"/>
        <v/>
      </c>
      <c r="I1850" s="244">
        <v>8452</v>
      </c>
      <c r="J1850" s="189">
        <v>8222</v>
      </c>
      <c r="K1850" s="189">
        <v>1017</v>
      </c>
      <c r="L1850" s="3">
        <f t="shared" si="209"/>
        <v>0.12369253223060082</v>
      </c>
      <c r="M1850" s="259">
        <v>2</v>
      </c>
      <c r="N1850" s="189">
        <v>228</v>
      </c>
      <c r="O1850" s="51">
        <f t="shared" si="208"/>
        <v>2.6975863700899196E-2</v>
      </c>
      <c r="P1850" s="4">
        <f t="shared" si="203"/>
        <v>8452</v>
      </c>
      <c r="Q1850" s="5">
        <f t="shared" si="204"/>
        <v>8224</v>
      </c>
      <c r="R1850" s="5">
        <f t="shared" si="205"/>
        <v>228</v>
      </c>
      <c r="S1850" s="6">
        <f t="shared" si="206"/>
        <v>2.6975863700899196E-2</v>
      </c>
    </row>
    <row r="1851" spans="1:19" x14ac:dyDescent="0.2">
      <c r="A1851" s="227" t="s">
        <v>417</v>
      </c>
      <c r="B1851" s="37" t="s">
        <v>517</v>
      </c>
      <c r="C1851" s="47" t="s">
        <v>101</v>
      </c>
      <c r="D1851" s="34"/>
      <c r="E1851" s="34"/>
      <c r="F1851" s="34"/>
      <c r="G1851" s="34"/>
      <c r="H1851" s="42" t="str">
        <f t="shared" si="207"/>
        <v/>
      </c>
      <c r="I1851" s="244">
        <v>13330</v>
      </c>
      <c r="J1851" s="189">
        <v>11145</v>
      </c>
      <c r="K1851" s="189">
        <v>2350</v>
      </c>
      <c r="L1851" s="3">
        <f t="shared" si="209"/>
        <v>0.21085688649618664</v>
      </c>
      <c r="M1851" s="259">
        <v>138</v>
      </c>
      <c r="N1851" s="189">
        <v>2047</v>
      </c>
      <c r="O1851" s="51">
        <f t="shared" si="208"/>
        <v>0.15356339084771192</v>
      </c>
      <c r="P1851" s="4">
        <f t="shared" si="203"/>
        <v>13330</v>
      </c>
      <c r="Q1851" s="5">
        <f t="shared" si="204"/>
        <v>11283</v>
      </c>
      <c r="R1851" s="5">
        <f t="shared" si="205"/>
        <v>2047</v>
      </c>
      <c r="S1851" s="6">
        <f t="shared" si="206"/>
        <v>0.15356339084771192</v>
      </c>
    </row>
    <row r="1852" spans="1:19" x14ac:dyDescent="0.2">
      <c r="A1852" s="227" t="s">
        <v>417</v>
      </c>
      <c r="B1852" s="37" t="s">
        <v>106</v>
      </c>
      <c r="C1852" s="47" t="s">
        <v>107</v>
      </c>
      <c r="D1852" s="34"/>
      <c r="E1852" s="34"/>
      <c r="F1852" s="34"/>
      <c r="G1852" s="34"/>
      <c r="H1852" s="42" t="str">
        <f t="shared" si="207"/>
        <v/>
      </c>
      <c r="I1852" s="244">
        <v>227</v>
      </c>
      <c r="J1852" s="189">
        <v>225</v>
      </c>
      <c r="K1852" s="189">
        <v>101</v>
      </c>
      <c r="L1852" s="3">
        <f t="shared" si="209"/>
        <v>0.44888888888888889</v>
      </c>
      <c r="M1852" s="259">
        <v>0</v>
      </c>
      <c r="N1852" s="189">
        <v>2</v>
      </c>
      <c r="O1852" s="51">
        <f t="shared" ref="O1852:O1883" si="210">IF(I1852&lt;&gt;0,N1852/I1852,"")</f>
        <v>8.8105726872246704E-3</v>
      </c>
      <c r="P1852" s="4">
        <f t="shared" si="203"/>
        <v>227</v>
      </c>
      <c r="Q1852" s="5">
        <f t="shared" si="204"/>
        <v>225</v>
      </c>
      <c r="R1852" s="5">
        <f t="shared" si="205"/>
        <v>2</v>
      </c>
      <c r="S1852" s="6">
        <f t="shared" si="206"/>
        <v>8.8105726872246704E-3</v>
      </c>
    </row>
    <row r="1853" spans="1:19" x14ac:dyDescent="0.2">
      <c r="A1853" s="227" t="s">
        <v>417</v>
      </c>
      <c r="B1853" s="37" t="s">
        <v>108</v>
      </c>
      <c r="C1853" s="47" t="s">
        <v>109</v>
      </c>
      <c r="D1853" s="34"/>
      <c r="E1853" s="34"/>
      <c r="F1853" s="34"/>
      <c r="G1853" s="34"/>
      <c r="H1853" s="42" t="str">
        <f t="shared" si="207"/>
        <v/>
      </c>
      <c r="I1853" s="244">
        <v>6</v>
      </c>
      <c r="J1853" s="189">
        <v>4</v>
      </c>
      <c r="K1853" s="189">
        <v>1</v>
      </c>
      <c r="L1853" s="3">
        <f t="shared" si="209"/>
        <v>0.25</v>
      </c>
      <c r="M1853" s="259">
        <v>2</v>
      </c>
      <c r="N1853" s="189">
        <v>0</v>
      </c>
      <c r="O1853" s="51">
        <f t="shared" si="210"/>
        <v>0</v>
      </c>
      <c r="P1853" s="4">
        <f t="shared" si="203"/>
        <v>6</v>
      </c>
      <c r="Q1853" s="5">
        <f t="shared" si="204"/>
        <v>6</v>
      </c>
      <c r="R1853" s="5" t="str">
        <f t="shared" si="205"/>
        <v/>
      </c>
      <c r="S1853" s="6" t="str">
        <f t="shared" si="206"/>
        <v/>
      </c>
    </row>
    <row r="1854" spans="1:19" x14ac:dyDescent="0.2">
      <c r="A1854" s="227" t="s">
        <v>417</v>
      </c>
      <c r="B1854" s="37" t="s">
        <v>108</v>
      </c>
      <c r="C1854" s="47" t="s">
        <v>292</v>
      </c>
      <c r="D1854" s="34"/>
      <c r="E1854" s="34"/>
      <c r="F1854" s="34"/>
      <c r="G1854" s="34"/>
      <c r="H1854" s="42" t="str">
        <f t="shared" si="207"/>
        <v/>
      </c>
      <c r="I1854" s="244">
        <v>1</v>
      </c>
      <c r="J1854" s="189">
        <v>1</v>
      </c>
      <c r="K1854" s="189">
        <v>0</v>
      </c>
      <c r="L1854" s="3">
        <f t="shared" si="209"/>
        <v>0</v>
      </c>
      <c r="M1854" s="259">
        <v>0</v>
      </c>
      <c r="N1854" s="189">
        <v>0</v>
      </c>
      <c r="O1854" s="51">
        <f t="shared" si="210"/>
        <v>0</v>
      </c>
      <c r="P1854" s="4">
        <f t="shared" si="203"/>
        <v>1</v>
      </c>
      <c r="Q1854" s="5">
        <f t="shared" si="204"/>
        <v>1</v>
      </c>
      <c r="R1854" s="5" t="str">
        <f t="shared" si="205"/>
        <v/>
      </c>
      <c r="S1854" s="6" t="str">
        <f t="shared" si="206"/>
        <v/>
      </c>
    </row>
    <row r="1855" spans="1:19" x14ac:dyDescent="0.2">
      <c r="A1855" s="227" t="s">
        <v>417</v>
      </c>
      <c r="B1855" s="37" t="s">
        <v>111</v>
      </c>
      <c r="C1855" s="47" t="s">
        <v>112</v>
      </c>
      <c r="D1855" s="190">
        <v>1</v>
      </c>
      <c r="E1855" s="191">
        <v>1</v>
      </c>
      <c r="F1855" s="191">
        <v>1</v>
      </c>
      <c r="G1855" s="191">
        <v>0</v>
      </c>
      <c r="H1855" s="42">
        <f t="shared" si="207"/>
        <v>0</v>
      </c>
      <c r="I1855" s="244">
        <v>744</v>
      </c>
      <c r="J1855" s="189">
        <v>722</v>
      </c>
      <c r="K1855" s="189">
        <v>665</v>
      </c>
      <c r="L1855" s="3">
        <f t="shared" si="209"/>
        <v>0.92105263157894735</v>
      </c>
      <c r="M1855" s="259">
        <v>0</v>
      </c>
      <c r="N1855" s="189">
        <v>22</v>
      </c>
      <c r="O1855" s="51">
        <f t="shared" si="210"/>
        <v>2.9569892473118281E-2</v>
      </c>
      <c r="P1855" s="4">
        <f t="shared" si="203"/>
        <v>745</v>
      </c>
      <c r="Q1855" s="5">
        <f t="shared" si="204"/>
        <v>723</v>
      </c>
      <c r="R1855" s="5">
        <f t="shared" si="205"/>
        <v>22</v>
      </c>
      <c r="S1855" s="6">
        <f t="shared" si="206"/>
        <v>2.9530201342281879E-2</v>
      </c>
    </row>
    <row r="1856" spans="1:19" x14ac:dyDescent="0.2">
      <c r="A1856" s="227" t="s">
        <v>417</v>
      </c>
      <c r="B1856" s="37" t="s">
        <v>113</v>
      </c>
      <c r="C1856" s="47" t="s">
        <v>114</v>
      </c>
      <c r="D1856" s="34"/>
      <c r="E1856" s="34"/>
      <c r="F1856" s="34"/>
      <c r="G1856" s="34"/>
      <c r="H1856" s="42" t="str">
        <f t="shared" si="207"/>
        <v/>
      </c>
      <c r="I1856" s="244">
        <v>2263</v>
      </c>
      <c r="J1856" s="189">
        <v>1803</v>
      </c>
      <c r="K1856" s="189">
        <v>526</v>
      </c>
      <c r="L1856" s="3">
        <f t="shared" si="209"/>
        <v>0.29173599556295066</v>
      </c>
      <c r="M1856" s="259">
        <v>160</v>
      </c>
      <c r="N1856" s="189">
        <v>300</v>
      </c>
      <c r="O1856" s="51">
        <f t="shared" si="210"/>
        <v>0.13256738842244808</v>
      </c>
      <c r="P1856" s="4">
        <f t="shared" si="203"/>
        <v>2263</v>
      </c>
      <c r="Q1856" s="5">
        <f t="shared" si="204"/>
        <v>1963</v>
      </c>
      <c r="R1856" s="5">
        <f t="shared" si="205"/>
        <v>300</v>
      </c>
      <c r="S1856" s="6">
        <f t="shared" si="206"/>
        <v>0.13256738842244808</v>
      </c>
    </row>
    <row r="1857" spans="1:19" x14ac:dyDescent="0.2">
      <c r="A1857" s="227" t="s">
        <v>417</v>
      </c>
      <c r="B1857" s="37" t="s">
        <v>115</v>
      </c>
      <c r="C1857" s="47" t="s">
        <v>117</v>
      </c>
      <c r="D1857" s="34"/>
      <c r="E1857" s="34"/>
      <c r="F1857" s="34"/>
      <c r="G1857" s="34"/>
      <c r="H1857" s="42" t="str">
        <f t="shared" si="207"/>
        <v/>
      </c>
      <c r="I1857" s="244">
        <v>7852</v>
      </c>
      <c r="J1857" s="189">
        <v>7649</v>
      </c>
      <c r="K1857" s="189">
        <v>4116</v>
      </c>
      <c r="L1857" s="3">
        <f t="shared" si="209"/>
        <v>0.5381095568048111</v>
      </c>
      <c r="M1857" s="259">
        <v>0</v>
      </c>
      <c r="N1857" s="189">
        <v>203</v>
      </c>
      <c r="O1857" s="51">
        <f t="shared" si="210"/>
        <v>2.5853285787060622E-2</v>
      </c>
      <c r="P1857" s="4">
        <f t="shared" si="203"/>
        <v>7852</v>
      </c>
      <c r="Q1857" s="5">
        <f t="shared" si="204"/>
        <v>7649</v>
      </c>
      <c r="R1857" s="5">
        <f t="shared" si="205"/>
        <v>203</v>
      </c>
      <c r="S1857" s="6">
        <f t="shared" si="206"/>
        <v>2.5853285787060622E-2</v>
      </c>
    </row>
    <row r="1858" spans="1:19" x14ac:dyDescent="0.2">
      <c r="A1858" s="227" t="s">
        <v>417</v>
      </c>
      <c r="B1858" s="37" t="s">
        <v>118</v>
      </c>
      <c r="C1858" s="47" t="s">
        <v>119</v>
      </c>
      <c r="D1858" s="34"/>
      <c r="E1858" s="34"/>
      <c r="F1858" s="34"/>
      <c r="G1858" s="34"/>
      <c r="H1858" s="42" t="str">
        <f t="shared" si="207"/>
        <v/>
      </c>
      <c r="I1858" s="244">
        <v>3070</v>
      </c>
      <c r="J1858" s="189">
        <v>2679</v>
      </c>
      <c r="K1858" s="189">
        <v>927</v>
      </c>
      <c r="L1858" s="3">
        <f t="shared" si="209"/>
        <v>0.34602463605823069</v>
      </c>
      <c r="M1858" s="259">
        <v>54</v>
      </c>
      <c r="N1858" s="189">
        <v>337</v>
      </c>
      <c r="O1858" s="51">
        <f t="shared" si="210"/>
        <v>0.10977198697068404</v>
      </c>
      <c r="P1858" s="4">
        <f t="shared" ref="P1858:P1901" si="211">IF(SUM(D1858,I1858)&gt;0,SUM(D1858,I1858),"")</f>
        <v>3070</v>
      </c>
      <c r="Q1858" s="5">
        <f t="shared" ref="Q1858:Q1901" si="212">IF(SUM(E1858,J1858, M1858)&gt;0,SUM(E1858,J1858, M1858),"")</f>
        <v>2733</v>
      </c>
      <c r="R1858" s="5">
        <f t="shared" ref="R1858:R1901" si="213">IF(SUM(G1858,N1858)&gt;0,SUM(G1858,N1858),"")</f>
        <v>337</v>
      </c>
      <c r="S1858" s="6">
        <f t="shared" ref="S1858:S1921" si="214">IFERROR(IF(P1858&lt;&gt;0,R1858/P1858,""),"")</f>
        <v>0.10977198697068404</v>
      </c>
    </row>
    <row r="1859" spans="1:19" ht="16.25" customHeight="1" x14ac:dyDescent="0.2">
      <c r="A1859" s="227" t="s">
        <v>417</v>
      </c>
      <c r="B1859" s="37" t="s">
        <v>121</v>
      </c>
      <c r="C1859" s="47" t="s">
        <v>122</v>
      </c>
      <c r="D1859" s="34"/>
      <c r="E1859" s="34"/>
      <c r="F1859" s="34"/>
      <c r="G1859" s="34"/>
      <c r="H1859" s="42" t="str">
        <f t="shared" si="207"/>
        <v/>
      </c>
      <c r="I1859" s="244">
        <v>30712</v>
      </c>
      <c r="J1859" s="189">
        <v>190</v>
      </c>
      <c r="K1859" s="189">
        <v>180</v>
      </c>
      <c r="L1859" s="3">
        <f t="shared" si="209"/>
        <v>0.94736842105263153</v>
      </c>
      <c r="M1859" s="259">
        <v>24504</v>
      </c>
      <c r="N1859" s="189">
        <v>6018</v>
      </c>
      <c r="O1859" s="51">
        <f t="shared" si="210"/>
        <v>0.1959494660067726</v>
      </c>
      <c r="P1859" s="4">
        <f t="shared" si="211"/>
        <v>30712</v>
      </c>
      <c r="Q1859" s="5">
        <f t="shared" si="212"/>
        <v>24694</v>
      </c>
      <c r="R1859" s="5">
        <f t="shared" si="213"/>
        <v>6018</v>
      </c>
      <c r="S1859" s="6">
        <f t="shared" si="214"/>
        <v>0.1959494660067726</v>
      </c>
    </row>
    <row r="1860" spans="1:19" x14ac:dyDescent="0.2">
      <c r="A1860" s="227" t="s">
        <v>417</v>
      </c>
      <c r="B1860" s="37" t="s">
        <v>396</v>
      </c>
      <c r="C1860" s="47" t="s">
        <v>397</v>
      </c>
      <c r="D1860" s="34"/>
      <c r="E1860" s="34"/>
      <c r="F1860" s="34"/>
      <c r="G1860" s="34"/>
      <c r="H1860" s="42" t="str">
        <f t="shared" si="207"/>
        <v/>
      </c>
      <c r="I1860" s="244">
        <v>4759</v>
      </c>
      <c r="J1860" s="189">
        <v>4381</v>
      </c>
      <c r="K1860" s="189">
        <v>651</v>
      </c>
      <c r="L1860" s="3">
        <f t="shared" si="209"/>
        <v>0.14859621091075098</v>
      </c>
      <c r="M1860" s="259">
        <v>2</v>
      </c>
      <c r="N1860" s="189">
        <v>376</v>
      </c>
      <c r="O1860" s="51">
        <f t="shared" si="210"/>
        <v>7.9008194998949358E-2</v>
      </c>
      <c r="P1860" s="4">
        <f t="shared" si="211"/>
        <v>4759</v>
      </c>
      <c r="Q1860" s="5">
        <f t="shared" si="212"/>
        <v>4383</v>
      </c>
      <c r="R1860" s="5">
        <f t="shared" si="213"/>
        <v>376</v>
      </c>
      <c r="S1860" s="6">
        <f t="shared" si="214"/>
        <v>7.9008194998949358E-2</v>
      </c>
    </row>
    <row r="1861" spans="1:19" x14ac:dyDescent="0.2">
      <c r="A1861" s="227" t="s">
        <v>417</v>
      </c>
      <c r="B1861" s="37" t="s">
        <v>124</v>
      </c>
      <c r="C1861" s="47" t="s">
        <v>125</v>
      </c>
      <c r="D1861" s="34"/>
      <c r="E1861" s="34"/>
      <c r="F1861" s="34"/>
      <c r="G1861" s="34"/>
      <c r="H1861" s="42" t="str">
        <f t="shared" si="207"/>
        <v/>
      </c>
      <c r="I1861" s="244">
        <v>3992</v>
      </c>
      <c r="J1861" s="189">
        <v>3228</v>
      </c>
      <c r="K1861" s="189">
        <v>1694</v>
      </c>
      <c r="L1861" s="3">
        <f t="shared" si="209"/>
        <v>0.52478314745972743</v>
      </c>
      <c r="M1861" s="259">
        <v>311</v>
      </c>
      <c r="N1861" s="189">
        <v>453</v>
      </c>
      <c r="O1861" s="51">
        <f t="shared" si="210"/>
        <v>0.11347695390781563</v>
      </c>
      <c r="P1861" s="4">
        <f t="shared" si="211"/>
        <v>3992</v>
      </c>
      <c r="Q1861" s="5">
        <f t="shared" si="212"/>
        <v>3539</v>
      </c>
      <c r="R1861" s="5">
        <f t="shared" si="213"/>
        <v>453</v>
      </c>
      <c r="S1861" s="6">
        <f t="shared" si="214"/>
        <v>0.11347695390781563</v>
      </c>
    </row>
    <row r="1862" spans="1:19" x14ac:dyDescent="0.2">
      <c r="A1862" s="227" t="s">
        <v>417</v>
      </c>
      <c r="B1862" s="37" t="s">
        <v>345</v>
      </c>
      <c r="C1862" s="47" t="s">
        <v>346</v>
      </c>
      <c r="D1862" s="34"/>
      <c r="E1862" s="34"/>
      <c r="F1862" s="34"/>
      <c r="G1862" s="34"/>
      <c r="H1862" s="42" t="str">
        <f t="shared" ref="H1862:H1925" si="215">IF(D1862&lt;&gt;0,G1862/D1862,"")</f>
        <v/>
      </c>
      <c r="I1862" s="244">
        <v>976</v>
      </c>
      <c r="J1862" s="189">
        <v>801</v>
      </c>
      <c r="K1862" s="189">
        <v>158</v>
      </c>
      <c r="L1862" s="3">
        <f t="shared" si="209"/>
        <v>0.1972534332084894</v>
      </c>
      <c r="M1862" s="259">
        <v>0</v>
      </c>
      <c r="N1862" s="189">
        <v>175</v>
      </c>
      <c r="O1862" s="51">
        <f t="shared" si="210"/>
        <v>0.17930327868852458</v>
      </c>
      <c r="P1862" s="4">
        <f t="shared" si="211"/>
        <v>976</v>
      </c>
      <c r="Q1862" s="5">
        <f t="shared" si="212"/>
        <v>801</v>
      </c>
      <c r="R1862" s="5">
        <f t="shared" si="213"/>
        <v>175</v>
      </c>
      <c r="S1862" s="6">
        <f t="shared" si="214"/>
        <v>0.17930327868852458</v>
      </c>
    </row>
    <row r="1863" spans="1:19" ht="16.25" customHeight="1" x14ac:dyDescent="0.2">
      <c r="A1863" s="227" t="s">
        <v>417</v>
      </c>
      <c r="B1863" s="37" t="s">
        <v>132</v>
      </c>
      <c r="C1863" s="47" t="s">
        <v>133</v>
      </c>
      <c r="D1863" s="34"/>
      <c r="E1863" s="34"/>
      <c r="F1863" s="34"/>
      <c r="G1863" s="34"/>
      <c r="H1863" s="42" t="str">
        <f t="shared" si="215"/>
        <v/>
      </c>
      <c r="I1863" s="244">
        <v>76</v>
      </c>
      <c r="J1863" s="189">
        <v>73</v>
      </c>
      <c r="K1863" s="189">
        <v>20</v>
      </c>
      <c r="L1863" s="3">
        <f t="shared" si="209"/>
        <v>0.27397260273972601</v>
      </c>
      <c r="M1863" s="259">
        <v>0</v>
      </c>
      <c r="N1863" s="189">
        <v>3</v>
      </c>
      <c r="O1863" s="51">
        <f t="shared" si="210"/>
        <v>3.9473684210526314E-2</v>
      </c>
      <c r="P1863" s="4">
        <f t="shared" si="211"/>
        <v>76</v>
      </c>
      <c r="Q1863" s="5">
        <f t="shared" si="212"/>
        <v>73</v>
      </c>
      <c r="R1863" s="5">
        <f t="shared" si="213"/>
        <v>3</v>
      </c>
      <c r="S1863" s="6">
        <f t="shared" si="214"/>
        <v>3.9473684210526314E-2</v>
      </c>
    </row>
    <row r="1864" spans="1:19" x14ac:dyDescent="0.2">
      <c r="A1864" s="227" t="s">
        <v>417</v>
      </c>
      <c r="B1864" s="37" t="s">
        <v>135</v>
      </c>
      <c r="C1864" s="47" t="s">
        <v>136</v>
      </c>
      <c r="D1864" s="190">
        <v>1</v>
      </c>
      <c r="E1864" s="191">
        <v>0</v>
      </c>
      <c r="F1864" s="191">
        <v>0</v>
      </c>
      <c r="G1864" s="191">
        <v>1</v>
      </c>
      <c r="H1864" s="42">
        <f t="shared" si="215"/>
        <v>1</v>
      </c>
      <c r="I1864" s="244">
        <v>3902</v>
      </c>
      <c r="J1864" s="189">
        <v>3238</v>
      </c>
      <c r="K1864" s="189">
        <v>1728</v>
      </c>
      <c r="L1864" s="3">
        <f t="shared" si="209"/>
        <v>0.5336627547869055</v>
      </c>
      <c r="M1864" s="259">
        <v>2</v>
      </c>
      <c r="N1864" s="189">
        <v>662</v>
      </c>
      <c r="O1864" s="51">
        <f t="shared" si="210"/>
        <v>0.16965658636596617</v>
      </c>
      <c r="P1864" s="4">
        <f t="shared" si="211"/>
        <v>3903</v>
      </c>
      <c r="Q1864" s="5">
        <f t="shared" si="212"/>
        <v>3240</v>
      </c>
      <c r="R1864" s="5">
        <f t="shared" si="213"/>
        <v>663</v>
      </c>
      <c r="S1864" s="6">
        <f t="shared" si="214"/>
        <v>0.16986933128362797</v>
      </c>
    </row>
    <row r="1865" spans="1:19" x14ac:dyDescent="0.2">
      <c r="A1865" s="227" t="s">
        <v>417</v>
      </c>
      <c r="B1865" s="37" t="s">
        <v>140</v>
      </c>
      <c r="C1865" s="47" t="s">
        <v>141</v>
      </c>
      <c r="D1865" s="34"/>
      <c r="E1865" s="34"/>
      <c r="F1865" s="34"/>
      <c r="G1865" s="34"/>
      <c r="H1865" s="42" t="str">
        <f t="shared" si="215"/>
        <v/>
      </c>
      <c r="I1865" s="244">
        <v>3037</v>
      </c>
      <c r="J1865" s="189">
        <v>2383</v>
      </c>
      <c r="K1865" s="189">
        <v>261</v>
      </c>
      <c r="L1865" s="3">
        <f t="shared" si="209"/>
        <v>0.10952580780528745</v>
      </c>
      <c r="M1865" s="259">
        <v>4</v>
      </c>
      <c r="N1865" s="189">
        <v>650</v>
      </c>
      <c r="O1865" s="51">
        <f t="shared" si="210"/>
        <v>0.2140270003292723</v>
      </c>
      <c r="P1865" s="4">
        <f t="shared" si="211"/>
        <v>3037</v>
      </c>
      <c r="Q1865" s="5">
        <f t="shared" si="212"/>
        <v>2387</v>
      </c>
      <c r="R1865" s="5">
        <f t="shared" si="213"/>
        <v>650</v>
      </c>
      <c r="S1865" s="6">
        <f t="shared" si="214"/>
        <v>0.2140270003292723</v>
      </c>
    </row>
    <row r="1866" spans="1:19" x14ac:dyDescent="0.2">
      <c r="A1866" s="227" t="s">
        <v>417</v>
      </c>
      <c r="B1866" s="37" t="s">
        <v>142</v>
      </c>
      <c r="C1866" s="47" t="s">
        <v>144</v>
      </c>
      <c r="D1866" s="34"/>
      <c r="E1866" s="34"/>
      <c r="F1866" s="34"/>
      <c r="G1866" s="34"/>
      <c r="H1866" s="42" t="str">
        <f t="shared" si="215"/>
        <v/>
      </c>
      <c r="I1866" s="244">
        <v>3</v>
      </c>
      <c r="J1866" s="189">
        <v>3</v>
      </c>
      <c r="K1866" s="189">
        <v>2</v>
      </c>
      <c r="L1866" s="3">
        <f t="shared" si="209"/>
        <v>0.66666666666666663</v>
      </c>
      <c r="M1866" s="259">
        <v>0</v>
      </c>
      <c r="N1866" s="189">
        <v>0</v>
      </c>
      <c r="O1866" s="51">
        <f t="shared" si="210"/>
        <v>0</v>
      </c>
      <c r="P1866" s="4">
        <f t="shared" si="211"/>
        <v>3</v>
      </c>
      <c r="Q1866" s="5">
        <f t="shared" si="212"/>
        <v>3</v>
      </c>
      <c r="R1866" s="5" t="str">
        <f t="shared" si="213"/>
        <v/>
      </c>
      <c r="S1866" s="6" t="str">
        <f t="shared" si="214"/>
        <v/>
      </c>
    </row>
    <row r="1867" spans="1:19" x14ac:dyDescent="0.2">
      <c r="A1867" s="227" t="s">
        <v>417</v>
      </c>
      <c r="B1867" s="37" t="s">
        <v>146</v>
      </c>
      <c r="C1867" s="47" t="s">
        <v>147</v>
      </c>
      <c r="D1867" s="34"/>
      <c r="E1867" s="34"/>
      <c r="F1867" s="34"/>
      <c r="G1867" s="34"/>
      <c r="H1867" s="42" t="str">
        <f t="shared" si="215"/>
        <v/>
      </c>
      <c r="I1867" s="244">
        <v>247</v>
      </c>
      <c r="J1867" s="189">
        <v>247</v>
      </c>
      <c r="K1867" s="189">
        <v>236</v>
      </c>
      <c r="L1867" s="3">
        <f t="shared" si="209"/>
        <v>0.95546558704453444</v>
      </c>
      <c r="M1867" s="259">
        <v>0</v>
      </c>
      <c r="N1867" s="189">
        <v>0</v>
      </c>
      <c r="O1867" s="51">
        <f t="shared" si="210"/>
        <v>0</v>
      </c>
      <c r="P1867" s="4">
        <f t="shared" si="211"/>
        <v>247</v>
      </c>
      <c r="Q1867" s="5">
        <f t="shared" si="212"/>
        <v>247</v>
      </c>
      <c r="R1867" s="5" t="str">
        <f t="shared" si="213"/>
        <v/>
      </c>
      <c r="S1867" s="6" t="str">
        <f t="shared" si="214"/>
        <v/>
      </c>
    </row>
    <row r="1868" spans="1:19" x14ac:dyDescent="0.2">
      <c r="A1868" s="227" t="s">
        <v>417</v>
      </c>
      <c r="B1868" s="37" t="s">
        <v>149</v>
      </c>
      <c r="C1868" s="47" t="s">
        <v>150</v>
      </c>
      <c r="D1868" s="34"/>
      <c r="E1868" s="34"/>
      <c r="F1868" s="34"/>
      <c r="G1868" s="34"/>
      <c r="H1868" s="42" t="str">
        <f t="shared" si="215"/>
        <v/>
      </c>
      <c r="I1868" s="244">
        <v>3408</v>
      </c>
      <c r="J1868" s="189">
        <v>2537</v>
      </c>
      <c r="K1868" s="189">
        <v>1182</v>
      </c>
      <c r="L1868" s="3">
        <f t="shared" si="209"/>
        <v>0.46590461174615688</v>
      </c>
      <c r="M1868" s="259">
        <v>161</v>
      </c>
      <c r="N1868" s="189">
        <v>710</v>
      </c>
      <c r="O1868" s="51">
        <f t="shared" si="210"/>
        <v>0.20833333333333334</v>
      </c>
      <c r="P1868" s="4">
        <f t="shared" si="211"/>
        <v>3408</v>
      </c>
      <c r="Q1868" s="5">
        <f t="shared" si="212"/>
        <v>2698</v>
      </c>
      <c r="R1868" s="5">
        <f t="shared" si="213"/>
        <v>710</v>
      </c>
      <c r="S1868" s="6">
        <f t="shared" si="214"/>
        <v>0.20833333333333334</v>
      </c>
    </row>
    <row r="1869" spans="1:19" x14ac:dyDescent="0.2">
      <c r="A1869" s="227" t="s">
        <v>417</v>
      </c>
      <c r="B1869" s="37" t="s">
        <v>155</v>
      </c>
      <c r="C1869" s="47" t="s">
        <v>156</v>
      </c>
      <c r="D1869" s="34"/>
      <c r="E1869" s="34"/>
      <c r="F1869" s="34"/>
      <c r="G1869" s="34"/>
      <c r="H1869" s="42" t="str">
        <f t="shared" si="215"/>
        <v/>
      </c>
      <c r="I1869" s="244">
        <v>4401</v>
      </c>
      <c r="J1869" s="189">
        <v>2250</v>
      </c>
      <c r="K1869" s="189">
        <v>206</v>
      </c>
      <c r="L1869" s="3">
        <f t="shared" si="209"/>
        <v>9.1555555555555557E-2</v>
      </c>
      <c r="M1869" s="259">
        <v>340</v>
      </c>
      <c r="N1869" s="189">
        <v>1811</v>
      </c>
      <c r="O1869" s="51">
        <f t="shared" si="210"/>
        <v>0.41149738695750965</v>
      </c>
      <c r="P1869" s="4">
        <f t="shared" si="211"/>
        <v>4401</v>
      </c>
      <c r="Q1869" s="5">
        <f t="shared" si="212"/>
        <v>2590</v>
      </c>
      <c r="R1869" s="5">
        <f t="shared" si="213"/>
        <v>1811</v>
      </c>
      <c r="S1869" s="6">
        <f t="shared" si="214"/>
        <v>0.41149738695750965</v>
      </c>
    </row>
    <row r="1870" spans="1:19" ht="29" x14ac:dyDescent="0.2">
      <c r="A1870" s="227" t="s">
        <v>417</v>
      </c>
      <c r="B1870" s="37" t="s">
        <v>531</v>
      </c>
      <c r="C1870" s="47" t="s">
        <v>157</v>
      </c>
      <c r="D1870" s="34"/>
      <c r="E1870" s="34"/>
      <c r="F1870" s="34"/>
      <c r="G1870" s="34"/>
      <c r="H1870" s="42" t="str">
        <f t="shared" si="215"/>
        <v/>
      </c>
      <c r="I1870" s="244">
        <v>662</v>
      </c>
      <c r="J1870" s="189">
        <v>624</v>
      </c>
      <c r="K1870" s="189">
        <v>160</v>
      </c>
      <c r="L1870" s="3">
        <f t="shared" si="209"/>
        <v>0.25641025641025639</v>
      </c>
      <c r="M1870" s="259">
        <v>8</v>
      </c>
      <c r="N1870" s="189">
        <v>30</v>
      </c>
      <c r="O1870" s="51">
        <f t="shared" si="210"/>
        <v>4.5317220543806644E-2</v>
      </c>
      <c r="P1870" s="4">
        <f t="shared" si="211"/>
        <v>662</v>
      </c>
      <c r="Q1870" s="5">
        <f t="shared" si="212"/>
        <v>632</v>
      </c>
      <c r="R1870" s="5">
        <f t="shared" si="213"/>
        <v>30</v>
      </c>
      <c r="S1870" s="6">
        <f t="shared" si="214"/>
        <v>4.5317220543806644E-2</v>
      </c>
    </row>
    <row r="1871" spans="1:19" x14ac:dyDescent="0.2">
      <c r="A1871" s="227" t="s">
        <v>417</v>
      </c>
      <c r="B1871" s="37" t="s">
        <v>160</v>
      </c>
      <c r="C1871" s="47" t="s">
        <v>161</v>
      </c>
      <c r="D1871" s="34"/>
      <c r="E1871" s="34"/>
      <c r="F1871" s="34"/>
      <c r="G1871" s="34"/>
      <c r="H1871" s="42" t="str">
        <f t="shared" si="215"/>
        <v/>
      </c>
      <c r="I1871" s="244">
        <v>31</v>
      </c>
      <c r="J1871" s="189">
        <v>27</v>
      </c>
      <c r="K1871" s="189">
        <v>19</v>
      </c>
      <c r="L1871" s="3">
        <f t="shared" si="209"/>
        <v>0.70370370370370372</v>
      </c>
      <c r="M1871" s="259">
        <v>0</v>
      </c>
      <c r="N1871" s="189">
        <v>4</v>
      </c>
      <c r="O1871" s="51">
        <f t="shared" si="210"/>
        <v>0.12903225806451613</v>
      </c>
      <c r="P1871" s="4">
        <f t="shared" si="211"/>
        <v>31</v>
      </c>
      <c r="Q1871" s="5">
        <f t="shared" si="212"/>
        <v>27</v>
      </c>
      <c r="R1871" s="5">
        <f t="shared" si="213"/>
        <v>4</v>
      </c>
      <c r="S1871" s="6">
        <f t="shared" si="214"/>
        <v>0.12903225806451613</v>
      </c>
    </row>
    <row r="1872" spans="1:19" x14ac:dyDescent="0.2">
      <c r="A1872" s="227" t="s">
        <v>417</v>
      </c>
      <c r="B1872" s="37" t="s">
        <v>162</v>
      </c>
      <c r="C1872" s="47" t="s">
        <v>163</v>
      </c>
      <c r="D1872" s="34"/>
      <c r="E1872" s="34"/>
      <c r="F1872" s="34"/>
      <c r="G1872" s="34"/>
      <c r="H1872" s="42" t="str">
        <f t="shared" si="215"/>
        <v/>
      </c>
      <c r="I1872" s="244">
        <v>6779</v>
      </c>
      <c r="J1872" s="189">
        <v>6198</v>
      </c>
      <c r="K1872" s="189">
        <v>1556</v>
      </c>
      <c r="L1872" s="3">
        <f t="shared" si="209"/>
        <v>0.25104872539528883</v>
      </c>
      <c r="M1872" s="259">
        <v>2</v>
      </c>
      <c r="N1872" s="189">
        <v>579</v>
      </c>
      <c r="O1872" s="51">
        <f t="shared" si="210"/>
        <v>8.5410827555686686E-2</v>
      </c>
      <c r="P1872" s="4">
        <f t="shared" si="211"/>
        <v>6779</v>
      </c>
      <c r="Q1872" s="5">
        <f t="shared" si="212"/>
        <v>6200</v>
      </c>
      <c r="R1872" s="5">
        <f t="shared" si="213"/>
        <v>579</v>
      </c>
      <c r="S1872" s="6">
        <f t="shared" si="214"/>
        <v>8.5410827555686686E-2</v>
      </c>
    </row>
    <row r="1873" spans="1:19" x14ac:dyDescent="0.2">
      <c r="A1873" s="227" t="s">
        <v>417</v>
      </c>
      <c r="B1873" s="37" t="s">
        <v>166</v>
      </c>
      <c r="C1873" s="47" t="s">
        <v>167</v>
      </c>
      <c r="D1873" s="190">
        <v>1</v>
      </c>
      <c r="E1873" s="191">
        <v>1</v>
      </c>
      <c r="F1873" s="191">
        <v>1</v>
      </c>
      <c r="G1873" s="191">
        <v>0</v>
      </c>
      <c r="H1873" s="42">
        <f t="shared" si="215"/>
        <v>0</v>
      </c>
      <c r="I1873" s="244">
        <v>8816</v>
      </c>
      <c r="J1873" s="189">
        <v>8460</v>
      </c>
      <c r="K1873" s="189">
        <v>8089</v>
      </c>
      <c r="L1873" s="3">
        <f t="shared" si="209"/>
        <v>0.95614657210401888</v>
      </c>
      <c r="M1873" s="259">
        <v>87</v>
      </c>
      <c r="N1873" s="189">
        <v>269</v>
      </c>
      <c r="O1873" s="51">
        <f t="shared" si="210"/>
        <v>3.0512704174228675E-2</v>
      </c>
      <c r="P1873" s="4">
        <f t="shared" si="211"/>
        <v>8817</v>
      </c>
      <c r="Q1873" s="5">
        <f t="shared" si="212"/>
        <v>8548</v>
      </c>
      <c r="R1873" s="5">
        <f t="shared" si="213"/>
        <v>269</v>
      </c>
      <c r="S1873" s="6">
        <f t="shared" si="214"/>
        <v>3.0509243506861745E-2</v>
      </c>
    </row>
    <row r="1874" spans="1:19" x14ac:dyDescent="0.2">
      <c r="A1874" s="227" t="s">
        <v>417</v>
      </c>
      <c r="B1874" s="37" t="s">
        <v>168</v>
      </c>
      <c r="C1874" s="47" t="s">
        <v>169</v>
      </c>
      <c r="D1874" s="34"/>
      <c r="E1874" s="34"/>
      <c r="F1874" s="34"/>
      <c r="G1874" s="34"/>
      <c r="H1874" s="42" t="str">
        <f t="shared" si="215"/>
        <v/>
      </c>
      <c r="I1874" s="244">
        <v>161</v>
      </c>
      <c r="J1874" s="189">
        <v>149</v>
      </c>
      <c r="K1874" s="189">
        <v>116</v>
      </c>
      <c r="L1874" s="3">
        <f t="shared" si="209"/>
        <v>0.77852348993288589</v>
      </c>
      <c r="M1874" s="259">
        <v>6</v>
      </c>
      <c r="N1874" s="189">
        <v>6</v>
      </c>
      <c r="O1874" s="51">
        <f t="shared" si="210"/>
        <v>3.7267080745341616E-2</v>
      </c>
      <c r="P1874" s="4">
        <f t="shared" si="211"/>
        <v>161</v>
      </c>
      <c r="Q1874" s="5">
        <f t="shared" si="212"/>
        <v>155</v>
      </c>
      <c r="R1874" s="5">
        <f t="shared" si="213"/>
        <v>6</v>
      </c>
      <c r="S1874" s="6">
        <f t="shared" si="214"/>
        <v>3.7267080745341616E-2</v>
      </c>
    </row>
    <row r="1875" spans="1:19" ht="29" x14ac:dyDescent="0.2">
      <c r="A1875" s="227" t="s">
        <v>417</v>
      </c>
      <c r="B1875" s="37" t="s">
        <v>170</v>
      </c>
      <c r="C1875" s="47" t="s">
        <v>172</v>
      </c>
      <c r="D1875" s="190">
        <v>1</v>
      </c>
      <c r="E1875" s="191">
        <v>1</v>
      </c>
      <c r="F1875" s="191">
        <v>0</v>
      </c>
      <c r="G1875" s="191">
        <v>0</v>
      </c>
      <c r="H1875" s="42">
        <f t="shared" si="215"/>
        <v>0</v>
      </c>
      <c r="I1875" s="244">
        <v>20303</v>
      </c>
      <c r="J1875" s="189">
        <v>20008</v>
      </c>
      <c r="K1875" s="189">
        <v>17533</v>
      </c>
      <c r="L1875" s="3">
        <f t="shared" si="209"/>
        <v>0.87629948020791681</v>
      </c>
      <c r="M1875" s="259">
        <v>52</v>
      </c>
      <c r="N1875" s="189">
        <v>243</v>
      </c>
      <c r="O1875" s="51">
        <f t="shared" si="210"/>
        <v>1.1968674580111313E-2</v>
      </c>
      <c r="P1875" s="4">
        <f t="shared" si="211"/>
        <v>20304</v>
      </c>
      <c r="Q1875" s="5">
        <f t="shared" si="212"/>
        <v>20061</v>
      </c>
      <c r="R1875" s="5">
        <f t="shared" si="213"/>
        <v>243</v>
      </c>
      <c r="S1875" s="6">
        <f t="shared" si="214"/>
        <v>1.1968085106382979E-2</v>
      </c>
    </row>
    <row r="1876" spans="1:19" x14ac:dyDescent="0.2">
      <c r="A1876" s="227" t="s">
        <v>417</v>
      </c>
      <c r="B1876" s="37" t="s">
        <v>176</v>
      </c>
      <c r="C1876" s="47" t="s">
        <v>177</v>
      </c>
      <c r="D1876" s="34"/>
      <c r="E1876" s="34"/>
      <c r="F1876" s="34"/>
      <c r="G1876" s="34"/>
      <c r="H1876" s="42" t="str">
        <f t="shared" si="215"/>
        <v/>
      </c>
      <c r="I1876" s="244">
        <v>20467</v>
      </c>
      <c r="J1876" s="189">
        <v>19041</v>
      </c>
      <c r="K1876" s="189">
        <v>18253</v>
      </c>
      <c r="L1876" s="3">
        <f t="shared" si="209"/>
        <v>0.9586156189275773</v>
      </c>
      <c r="M1876" s="259">
        <v>743</v>
      </c>
      <c r="N1876" s="189">
        <v>683</v>
      </c>
      <c r="O1876" s="51">
        <f t="shared" si="210"/>
        <v>3.3370792006644841E-2</v>
      </c>
      <c r="P1876" s="4">
        <f t="shared" si="211"/>
        <v>20467</v>
      </c>
      <c r="Q1876" s="5">
        <f t="shared" si="212"/>
        <v>19784</v>
      </c>
      <c r="R1876" s="5">
        <f t="shared" si="213"/>
        <v>683</v>
      </c>
      <c r="S1876" s="6">
        <f t="shared" si="214"/>
        <v>3.3370792006644841E-2</v>
      </c>
    </row>
    <row r="1877" spans="1:19" x14ac:dyDescent="0.2">
      <c r="A1877" s="227" t="s">
        <v>417</v>
      </c>
      <c r="B1877" s="37" t="s">
        <v>178</v>
      </c>
      <c r="C1877" s="47" t="s">
        <v>179</v>
      </c>
      <c r="D1877" s="34"/>
      <c r="E1877" s="34"/>
      <c r="F1877" s="34"/>
      <c r="G1877" s="34"/>
      <c r="H1877" s="42" t="str">
        <f t="shared" si="215"/>
        <v/>
      </c>
      <c r="I1877" s="244">
        <v>1525</v>
      </c>
      <c r="J1877" s="189">
        <v>1241</v>
      </c>
      <c r="K1877" s="189">
        <v>690</v>
      </c>
      <c r="L1877" s="3">
        <f t="shared" si="209"/>
        <v>0.55600322320709106</v>
      </c>
      <c r="M1877" s="259">
        <v>22</v>
      </c>
      <c r="N1877" s="189">
        <v>262</v>
      </c>
      <c r="O1877" s="51">
        <f t="shared" si="210"/>
        <v>0.1718032786885246</v>
      </c>
      <c r="P1877" s="4">
        <f t="shared" si="211"/>
        <v>1525</v>
      </c>
      <c r="Q1877" s="5">
        <f t="shared" si="212"/>
        <v>1263</v>
      </c>
      <c r="R1877" s="5">
        <f t="shared" si="213"/>
        <v>262</v>
      </c>
      <c r="S1877" s="6">
        <f t="shared" si="214"/>
        <v>0.1718032786885246</v>
      </c>
    </row>
    <row r="1878" spans="1:19" x14ac:dyDescent="0.2">
      <c r="A1878" s="227" t="s">
        <v>417</v>
      </c>
      <c r="B1878" s="37" t="s">
        <v>180</v>
      </c>
      <c r="C1878" s="47" t="s">
        <v>537</v>
      </c>
      <c r="D1878" s="34"/>
      <c r="E1878" s="34"/>
      <c r="F1878" s="34"/>
      <c r="G1878" s="34"/>
      <c r="H1878" s="42" t="str">
        <f t="shared" si="215"/>
        <v/>
      </c>
      <c r="I1878" s="244">
        <v>1013</v>
      </c>
      <c r="J1878" s="189">
        <v>1003</v>
      </c>
      <c r="K1878" s="189">
        <v>569</v>
      </c>
      <c r="L1878" s="3">
        <f t="shared" si="209"/>
        <v>0.56729810568295114</v>
      </c>
      <c r="M1878" s="259">
        <v>0</v>
      </c>
      <c r="N1878" s="189">
        <v>10</v>
      </c>
      <c r="O1878" s="51">
        <f t="shared" si="210"/>
        <v>9.8716683119447184E-3</v>
      </c>
      <c r="P1878" s="4">
        <f t="shared" si="211"/>
        <v>1013</v>
      </c>
      <c r="Q1878" s="5">
        <f t="shared" si="212"/>
        <v>1003</v>
      </c>
      <c r="R1878" s="5">
        <f t="shared" si="213"/>
        <v>10</v>
      </c>
      <c r="S1878" s="6">
        <f t="shared" si="214"/>
        <v>9.8716683119447184E-3</v>
      </c>
    </row>
    <row r="1879" spans="1:19" x14ac:dyDescent="0.2">
      <c r="A1879" s="227" t="s">
        <v>417</v>
      </c>
      <c r="B1879" s="37" t="s">
        <v>182</v>
      </c>
      <c r="C1879" s="47" t="s">
        <v>182</v>
      </c>
      <c r="D1879" s="190">
        <v>1</v>
      </c>
      <c r="E1879" s="191">
        <v>1</v>
      </c>
      <c r="F1879" s="191">
        <v>1</v>
      </c>
      <c r="G1879" s="191">
        <v>0</v>
      </c>
      <c r="H1879" s="42">
        <f t="shared" si="215"/>
        <v>0</v>
      </c>
      <c r="I1879" s="244">
        <v>3367</v>
      </c>
      <c r="J1879" s="189">
        <v>3342</v>
      </c>
      <c r="K1879" s="189">
        <v>3210</v>
      </c>
      <c r="L1879" s="3">
        <f t="shared" si="209"/>
        <v>0.96050269299820468</v>
      </c>
      <c r="M1879" s="259">
        <v>4</v>
      </c>
      <c r="N1879" s="189">
        <v>21</v>
      </c>
      <c r="O1879" s="51">
        <f t="shared" si="210"/>
        <v>6.2370062370062374E-3</v>
      </c>
      <c r="P1879" s="4">
        <f t="shared" si="211"/>
        <v>3368</v>
      </c>
      <c r="Q1879" s="5">
        <f t="shared" si="212"/>
        <v>3347</v>
      </c>
      <c r="R1879" s="5">
        <f t="shared" si="213"/>
        <v>21</v>
      </c>
      <c r="S1879" s="6">
        <f t="shared" si="214"/>
        <v>6.2351543942992874E-3</v>
      </c>
    </row>
    <row r="1880" spans="1:19" x14ac:dyDescent="0.2">
      <c r="A1880" s="227" t="s">
        <v>417</v>
      </c>
      <c r="B1880" s="37" t="s">
        <v>184</v>
      </c>
      <c r="C1880" s="47" t="s">
        <v>185</v>
      </c>
      <c r="D1880" s="34"/>
      <c r="E1880" s="34"/>
      <c r="F1880" s="34"/>
      <c r="G1880" s="34"/>
      <c r="H1880" s="42" t="str">
        <f t="shared" si="215"/>
        <v/>
      </c>
      <c r="I1880" s="244">
        <v>1217</v>
      </c>
      <c r="J1880" s="189">
        <v>1195</v>
      </c>
      <c r="K1880" s="189">
        <v>797</v>
      </c>
      <c r="L1880" s="3">
        <f t="shared" si="209"/>
        <v>0.66694560669456071</v>
      </c>
      <c r="M1880" s="259">
        <v>0</v>
      </c>
      <c r="N1880" s="189">
        <v>22</v>
      </c>
      <c r="O1880" s="51">
        <f t="shared" si="210"/>
        <v>1.8077239112571898E-2</v>
      </c>
      <c r="P1880" s="4">
        <f t="shared" si="211"/>
        <v>1217</v>
      </c>
      <c r="Q1880" s="5">
        <f t="shared" si="212"/>
        <v>1195</v>
      </c>
      <c r="R1880" s="5">
        <f t="shared" si="213"/>
        <v>22</v>
      </c>
      <c r="S1880" s="6">
        <f t="shared" si="214"/>
        <v>1.8077239112571898E-2</v>
      </c>
    </row>
    <row r="1881" spans="1:19" x14ac:dyDescent="0.2">
      <c r="A1881" s="227" t="s">
        <v>417</v>
      </c>
      <c r="B1881" s="37" t="s">
        <v>184</v>
      </c>
      <c r="C1881" s="47" t="s">
        <v>186</v>
      </c>
      <c r="D1881" s="34"/>
      <c r="E1881" s="34"/>
      <c r="F1881" s="34"/>
      <c r="G1881" s="34"/>
      <c r="H1881" s="42" t="str">
        <f t="shared" si="215"/>
        <v/>
      </c>
      <c r="I1881" s="244">
        <v>7213</v>
      </c>
      <c r="J1881" s="189">
        <v>7089</v>
      </c>
      <c r="K1881" s="189">
        <v>6241</v>
      </c>
      <c r="L1881" s="3">
        <f t="shared" si="209"/>
        <v>0.88037805050077589</v>
      </c>
      <c r="M1881" s="259">
        <v>35</v>
      </c>
      <c r="N1881" s="189">
        <v>89</v>
      </c>
      <c r="O1881" s="51">
        <f t="shared" si="210"/>
        <v>1.2338832663246915E-2</v>
      </c>
      <c r="P1881" s="4">
        <f t="shared" si="211"/>
        <v>7213</v>
      </c>
      <c r="Q1881" s="5">
        <f t="shared" si="212"/>
        <v>7124</v>
      </c>
      <c r="R1881" s="5">
        <f t="shared" si="213"/>
        <v>89</v>
      </c>
      <c r="S1881" s="6">
        <f t="shared" si="214"/>
        <v>1.2338832663246915E-2</v>
      </c>
    </row>
    <row r="1882" spans="1:19" x14ac:dyDescent="0.2">
      <c r="A1882" s="227" t="s">
        <v>417</v>
      </c>
      <c r="B1882" s="37" t="s">
        <v>529</v>
      </c>
      <c r="C1882" s="47" t="s">
        <v>120</v>
      </c>
      <c r="D1882" s="34"/>
      <c r="E1882" s="34"/>
      <c r="F1882" s="34"/>
      <c r="G1882" s="34"/>
      <c r="H1882" s="42" t="str">
        <f t="shared" si="215"/>
        <v/>
      </c>
      <c r="I1882" s="244">
        <v>182</v>
      </c>
      <c r="J1882" s="189">
        <v>177</v>
      </c>
      <c r="K1882" s="189">
        <v>20</v>
      </c>
      <c r="L1882" s="3">
        <f t="shared" si="209"/>
        <v>0.11299435028248588</v>
      </c>
      <c r="M1882" s="259">
        <v>0</v>
      </c>
      <c r="N1882" s="189">
        <v>5</v>
      </c>
      <c r="O1882" s="51">
        <f t="shared" si="210"/>
        <v>2.7472527472527472E-2</v>
      </c>
      <c r="P1882" s="4">
        <f t="shared" si="211"/>
        <v>182</v>
      </c>
      <c r="Q1882" s="5">
        <f t="shared" si="212"/>
        <v>177</v>
      </c>
      <c r="R1882" s="5">
        <f t="shared" si="213"/>
        <v>5</v>
      </c>
      <c r="S1882" s="6">
        <f t="shared" si="214"/>
        <v>2.7472527472527472E-2</v>
      </c>
    </row>
    <row r="1883" spans="1:19" x14ac:dyDescent="0.2">
      <c r="A1883" s="227" t="s">
        <v>417</v>
      </c>
      <c r="B1883" s="37" t="s">
        <v>187</v>
      </c>
      <c r="C1883" s="47" t="s">
        <v>420</v>
      </c>
      <c r="D1883" s="34"/>
      <c r="E1883" s="34"/>
      <c r="F1883" s="34"/>
      <c r="G1883" s="34"/>
      <c r="H1883" s="42" t="str">
        <f t="shared" si="215"/>
        <v/>
      </c>
      <c r="I1883" s="244">
        <v>7</v>
      </c>
      <c r="J1883" s="189">
        <v>7</v>
      </c>
      <c r="K1883" s="189">
        <v>6</v>
      </c>
      <c r="L1883" s="3">
        <f t="shared" si="209"/>
        <v>0.8571428571428571</v>
      </c>
      <c r="M1883" s="259">
        <v>0</v>
      </c>
      <c r="N1883" s="189">
        <v>0</v>
      </c>
      <c r="O1883" s="51">
        <f t="shared" si="210"/>
        <v>0</v>
      </c>
      <c r="P1883" s="4">
        <f t="shared" si="211"/>
        <v>7</v>
      </c>
      <c r="Q1883" s="5">
        <f t="shared" si="212"/>
        <v>7</v>
      </c>
      <c r="R1883" s="5" t="str">
        <f t="shared" si="213"/>
        <v/>
      </c>
      <c r="S1883" s="6" t="str">
        <f t="shared" si="214"/>
        <v/>
      </c>
    </row>
    <row r="1884" spans="1:19" x14ac:dyDescent="0.2">
      <c r="A1884" s="227" t="s">
        <v>417</v>
      </c>
      <c r="B1884" s="37" t="s">
        <v>187</v>
      </c>
      <c r="C1884" s="47" t="s">
        <v>188</v>
      </c>
      <c r="D1884" s="34"/>
      <c r="E1884" s="34"/>
      <c r="F1884" s="34"/>
      <c r="G1884" s="34"/>
      <c r="H1884" s="42" t="str">
        <f t="shared" si="215"/>
        <v/>
      </c>
      <c r="I1884" s="244">
        <v>2</v>
      </c>
      <c r="J1884" s="189">
        <v>1</v>
      </c>
      <c r="K1884" s="189">
        <v>0</v>
      </c>
      <c r="L1884" s="3">
        <f t="shared" si="209"/>
        <v>0</v>
      </c>
      <c r="M1884" s="259">
        <v>1</v>
      </c>
      <c r="N1884" s="189">
        <v>0</v>
      </c>
      <c r="O1884" s="51">
        <f t="shared" ref="O1884:O1915" si="216">IF(I1884&lt;&gt;0,N1884/I1884,"")</f>
        <v>0</v>
      </c>
      <c r="P1884" s="4">
        <f t="shared" si="211"/>
        <v>2</v>
      </c>
      <c r="Q1884" s="5">
        <f t="shared" si="212"/>
        <v>2</v>
      </c>
      <c r="R1884" s="5" t="str">
        <f t="shared" si="213"/>
        <v/>
      </c>
      <c r="S1884" s="6" t="str">
        <f t="shared" si="214"/>
        <v/>
      </c>
    </row>
    <row r="1885" spans="1:19" x14ac:dyDescent="0.2">
      <c r="A1885" s="227" t="s">
        <v>417</v>
      </c>
      <c r="B1885" s="37" t="s">
        <v>189</v>
      </c>
      <c r="C1885" s="47" t="s">
        <v>190</v>
      </c>
      <c r="D1885" s="190">
        <v>32</v>
      </c>
      <c r="E1885" s="191">
        <v>30</v>
      </c>
      <c r="F1885" s="191">
        <v>23</v>
      </c>
      <c r="G1885" s="191">
        <v>2</v>
      </c>
      <c r="H1885" s="42">
        <f t="shared" si="215"/>
        <v>6.25E-2</v>
      </c>
      <c r="I1885" s="244">
        <v>8503</v>
      </c>
      <c r="J1885" s="189">
        <v>6690</v>
      </c>
      <c r="K1885" s="189">
        <v>1682</v>
      </c>
      <c r="L1885" s="3">
        <f t="shared" si="209"/>
        <v>0.25142002989536621</v>
      </c>
      <c r="M1885" s="259">
        <v>247</v>
      </c>
      <c r="N1885" s="189">
        <v>1566</v>
      </c>
      <c r="O1885" s="51">
        <f t="shared" si="216"/>
        <v>0.18417029283782194</v>
      </c>
      <c r="P1885" s="4">
        <f t="shared" si="211"/>
        <v>8535</v>
      </c>
      <c r="Q1885" s="5">
        <f t="shared" si="212"/>
        <v>6967</v>
      </c>
      <c r="R1885" s="5">
        <f t="shared" si="213"/>
        <v>1568</v>
      </c>
      <c r="S1885" s="6">
        <f t="shared" si="214"/>
        <v>0.18371411833626244</v>
      </c>
    </row>
    <row r="1886" spans="1:19" x14ac:dyDescent="0.2">
      <c r="A1886" s="227" t="s">
        <v>417</v>
      </c>
      <c r="B1886" s="37" t="s">
        <v>191</v>
      </c>
      <c r="C1886" s="47" t="s">
        <v>192</v>
      </c>
      <c r="D1886" s="34"/>
      <c r="E1886" s="34"/>
      <c r="F1886" s="34"/>
      <c r="G1886" s="34"/>
      <c r="H1886" s="42" t="str">
        <f t="shared" si="215"/>
        <v/>
      </c>
      <c r="I1886" s="244">
        <v>1060</v>
      </c>
      <c r="J1886" s="189">
        <v>684</v>
      </c>
      <c r="K1886" s="189">
        <v>149</v>
      </c>
      <c r="L1886" s="3">
        <f t="shared" si="209"/>
        <v>0.21783625730994152</v>
      </c>
      <c r="M1886" s="259">
        <v>155</v>
      </c>
      <c r="N1886" s="189">
        <v>221</v>
      </c>
      <c r="O1886" s="51">
        <f t="shared" si="216"/>
        <v>0.20849056603773586</v>
      </c>
      <c r="P1886" s="4">
        <f t="shared" si="211"/>
        <v>1060</v>
      </c>
      <c r="Q1886" s="5">
        <f t="shared" si="212"/>
        <v>839</v>
      </c>
      <c r="R1886" s="5">
        <f t="shared" si="213"/>
        <v>221</v>
      </c>
      <c r="S1886" s="6">
        <f t="shared" si="214"/>
        <v>0.20849056603773586</v>
      </c>
    </row>
    <row r="1887" spans="1:19" x14ac:dyDescent="0.2">
      <c r="A1887" s="227" t="s">
        <v>417</v>
      </c>
      <c r="B1887" s="37" t="s">
        <v>195</v>
      </c>
      <c r="C1887" s="47" t="s">
        <v>196</v>
      </c>
      <c r="D1887" s="34"/>
      <c r="E1887" s="34"/>
      <c r="F1887" s="34"/>
      <c r="G1887" s="34"/>
      <c r="H1887" s="42" t="str">
        <f t="shared" si="215"/>
        <v/>
      </c>
      <c r="I1887" s="244">
        <v>1</v>
      </c>
      <c r="J1887" s="189">
        <v>1</v>
      </c>
      <c r="K1887" s="189">
        <v>1</v>
      </c>
      <c r="L1887" s="3">
        <f t="shared" si="209"/>
        <v>1</v>
      </c>
      <c r="M1887" s="259">
        <v>0</v>
      </c>
      <c r="N1887" s="189">
        <v>0</v>
      </c>
      <c r="O1887" s="51">
        <f t="shared" si="216"/>
        <v>0</v>
      </c>
      <c r="P1887" s="4">
        <f t="shared" si="211"/>
        <v>1</v>
      </c>
      <c r="Q1887" s="5">
        <f t="shared" si="212"/>
        <v>1</v>
      </c>
      <c r="R1887" s="5" t="str">
        <f t="shared" si="213"/>
        <v/>
      </c>
      <c r="S1887" s="6" t="str">
        <f t="shared" si="214"/>
        <v/>
      </c>
    </row>
    <row r="1888" spans="1:19" x14ac:dyDescent="0.2">
      <c r="A1888" s="227" t="s">
        <v>417</v>
      </c>
      <c r="B1888" s="37" t="s">
        <v>532</v>
      </c>
      <c r="C1888" s="47" t="s">
        <v>198</v>
      </c>
      <c r="D1888" s="34"/>
      <c r="E1888" s="34"/>
      <c r="F1888" s="34"/>
      <c r="G1888" s="34"/>
      <c r="H1888" s="42" t="str">
        <f t="shared" si="215"/>
        <v/>
      </c>
      <c r="I1888" s="244">
        <v>72</v>
      </c>
      <c r="J1888" s="189">
        <v>72</v>
      </c>
      <c r="K1888" s="189">
        <v>19</v>
      </c>
      <c r="L1888" s="3">
        <f t="shared" si="209"/>
        <v>0.2638888888888889</v>
      </c>
      <c r="M1888" s="259">
        <v>0</v>
      </c>
      <c r="N1888" s="189">
        <v>0</v>
      </c>
      <c r="O1888" s="51">
        <f t="shared" si="216"/>
        <v>0</v>
      </c>
      <c r="P1888" s="4">
        <f t="shared" si="211"/>
        <v>72</v>
      </c>
      <c r="Q1888" s="5">
        <f t="shared" si="212"/>
        <v>72</v>
      </c>
      <c r="R1888" s="5" t="str">
        <f t="shared" si="213"/>
        <v/>
      </c>
      <c r="S1888" s="6" t="str">
        <f t="shared" si="214"/>
        <v/>
      </c>
    </row>
    <row r="1889" spans="1:19" x14ac:dyDescent="0.2">
      <c r="A1889" s="227" t="s">
        <v>417</v>
      </c>
      <c r="B1889" s="37" t="s">
        <v>518</v>
      </c>
      <c r="C1889" s="47" t="s">
        <v>199</v>
      </c>
      <c r="D1889" s="34"/>
      <c r="E1889" s="34"/>
      <c r="F1889" s="34"/>
      <c r="G1889" s="34"/>
      <c r="H1889" s="42" t="str">
        <f t="shared" si="215"/>
        <v/>
      </c>
      <c r="I1889" s="244">
        <v>1093</v>
      </c>
      <c r="J1889" s="189">
        <v>1023</v>
      </c>
      <c r="K1889" s="189">
        <v>309</v>
      </c>
      <c r="L1889" s="3">
        <f t="shared" si="209"/>
        <v>0.30205278592375367</v>
      </c>
      <c r="M1889" s="259">
        <v>1</v>
      </c>
      <c r="N1889" s="189">
        <v>69</v>
      </c>
      <c r="O1889" s="51">
        <f t="shared" si="216"/>
        <v>6.3129002744739246E-2</v>
      </c>
      <c r="P1889" s="4">
        <f t="shared" si="211"/>
        <v>1093</v>
      </c>
      <c r="Q1889" s="5">
        <f t="shared" si="212"/>
        <v>1024</v>
      </c>
      <c r="R1889" s="5">
        <f t="shared" si="213"/>
        <v>69</v>
      </c>
      <c r="S1889" s="6">
        <f t="shared" si="214"/>
        <v>6.3129002744739246E-2</v>
      </c>
    </row>
    <row r="1890" spans="1:19" x14ac:dyDescent="0.2">
      <c r="A1890" s="227" t="s">
        <v>417</v>
      </c>
      <c r="B1890" s="37" t="s">
        <v>200</v>
      </c>
      <c r="C1890" s="47" t="s">
        <v>201</v>
      </c>
      <c r="D1890" s="34"/>
      <c r="E1890" s="34"/>
      <c r="F1890" s="34"/>
      <c r="G1890" s="34"/>
      <c r="H1890" s="42" t="str">
        <f t="shared" si="215"/>
        <v/>
      </c>
      <c r="I1890" s="244">
        <v>44189</v>
      </c>
      <c r="J1890" s="189">
        <v>42819</v>
      </c>
      <c r="K1890" s="189">
        <v>7923</v>
      </c>
      <c r="L1890" s="3">
        <f t="shared" si="209"/>
        <v>0.18503468086597072</v>
      </c>
      <c r="M1890" s="259">
        <v>6</v>
      </c>
      <c r="N1890" s="189">
        <v>1364</v>
      </c>
      <c r="O1890" s="51">
        <f t="shared" si="216"/>
        <v>3.0867410441512595E-2</v>
      </c>
      <c r="P1890" s="4">
        <f t="shared" si="211"/>
        <v>44189</v>
      </c>
      <c r="Q1890" s="5">
        <f t="shared" si="212"/>
        <v>42825</v>
      </c>
      <c r="R1890" s="5">
        <f t="shared" si="213"/>
        <v>1364</v>
      </c>
      <c r="S1890" s="6">
        <f t="shared" si="214"/>
        <v>3.0867410441512595E-2</v>
      </c>
    </row>
    <row r="1891" spans="1:19" x14ac:dyDescent="0.2">
      <c r="A1891" s="227" t="s">
        <v>417</v>
      </c>
      <c r="B1891" s="37" t="s">
        <v>204</v>
      </c>
      <c r="C1891" s="47" t="s">
        <v>205</v>
      </c>
      <c r="D1891" s="34"/>
      <c r="E1891" s="34"/>
      <c r="F1891" s="34"/>
      <c r="G1891" s="34"/>
      <c r="H1891" s="42" t="str">
        <f t="shared" si="215"/>
        <v/>
      </c>
      <c r="I1891" s="244">
        <v>3454</v>
      </c>
      <c r="J1891" s="189">
        <v>2680</v>
      </c>
      <c r="K1891" s="189">
        <v>1674</v>
      </c>
      <c r="L1891" s="3">
        <f t="shared" si="209"/>
        <v>0.62462686567164183</v>
      </c>
      <c r="M1891" s="259">
        <v>30</v>
      </c>
      <c r="N1891" s="189">
        <v>744</v>
      </c>
      <c r="O1891" s="51">
        <f t="shared" si="216"/>
        <v>0.21540243196294151</v>
      </c>
      <c r="P1891" s="4">
        <f t="shared" si="211"/>
        <v>3454</v>
      </c>
      <c r="Q1891" s="5">
        <f t="shared" si="212"/>
        <v>2710</v>
      </c>
      <c r="R1891" s="5">
        <f t="shared" si="213"/>
        <v>744</v>
      </c>
      <c r="S1891" s="6">
        <f t="shared" si="214"/>
        <v>0.21540243196294151</v>
      </c>
    </row>
    <row r="1892" spans="1:19" x14ac:dyDescent="0.2">
      <c r="A1892" s="227" t="s">
        <v>417</v>
      </c>
      <c r="B1892" s="37" t="s">
        <v>206</v>
      </c>
      <c r="C1892" s="47" t="s">
        <v>208</v>
      </c>
      <c r="D1892" s="34"/>
      <c r="E1892" s="34"/>
      <c r="F1892" s="34"/>
      <c r="G1892" s="34"/>
      <c r="H1892" s="42" t="str">
        <f t="shared" si="215"/>
        <v/>
      </c>
      <c r="I1892" s="244">
        <v>14852</v>
      </c>
      <c r="J1892" s="189">
        <v>13257</v>
      </c>
      <c r="K1892" s="189">
        <v>9024</v>
      </c>
      <c r="L1892" s="3">
        <f t="shared" si="209"/>
        <v>0.68069699026929165</v>
      </c>
      <c r="M1892" s="259">
        <v>153</v>
      </c>
      <c r="N1892" s="189">
        <v>1442</v>
      </c>
      <c r="O1892" s="51">
        <f t="shared" si="216"/>
        <v>9.7091300834904387E-2</v>
      </c>
      <c r="P1892" s="4">
        <f t="shared" si="211"/>
        <v>14852</v>
      </c>
      <c r="Q1892" s="5">
        <f t="shared" si="212"/>
        <v>13410</v>
      </c>
      <c r="R1892" s="5">
        <f t="shared" si="213"/>
        <v>1442</v>
      </c>
      <c r="S1892" s="6">
        <f t="shared" si="214"/>
        <v>9.7091300834904387E-2</v>
      </c>
    </row>
    <row r="1893" spans="1:19" x14ac:dyDescent="0.2">
      <c r="A1893" s="227" t="s">
        <v>417</v>
      </c>
      <c r="B1893" s="37" t="s">
        <v>211</v>
      </c>
      <c r="C1893" s="47" t="s">
        <v>533</v>
      </c>
      <c r="D1893" s="34"/>
      <c r="E1893" s="34"/>
      <c r="F1893" s="34"/>
      <c r="G1893" s="34"/>
      <c r="H1893" s="42" t="str">
        <f t="shared" si="215"/>
        <v/>
      </c>
      <c r="I1893" s="244">
        <v>356</v>
      </c>
      <c r="J1893" s="189">
        <v>328</v>
      </c>
      <c r="K1893" s="189">
        <v>221</v>
      </c>
      <c r="L1893" s="3">
        <f t="shared" si="209"/>
        <v>0.67378048780487809</v>
      </c>
      <c r="M1893" s="259">
        <v>0</v>
      </c>
      <c r="N1893" s="189">
        <v>28</v>
      </c>
      <c r="O1893" s="51">
        <f t="shared" si="216"/>
        <v>7.8651685393258425E-2</v>
      </c>
      <c r="P1893" s="4">
        <f t="shared" si="211"/>
        <v>356</v>
      </c>
      <c r="Q1893" s="5">
        <f t="shared" si="212"/>
        <v>328</v>
      </c>
      <c r="R1893" s="5">
        <f t="shared" si="213"/>
        <v>28</v>
      </c>
      <c r="S1893" s="6">
        <f t="shared" si="214"/>
        <v>7.8651685393258425E-2</v>
      </c>
    </row>
    <row r="1894" spans="1:19" ht="29" x14ac:dyDescent="0.2">
      <c r="A1894" s="227" t="s">
        <v>417</v>
      </c>
      <c r="B1894" s="37" t="s">
        <v>214</v>
      </c>
      <c r="C1894" s="47" t="s">
        <v>215</v>
      </c>
      <c r="D1894" s="34"/>
      <c r="E1894" s="34"/>
      <c r="F1894" s="34"/>
      <c r="G1894" s="34"/>
      <c r="H1894" s="42" t="str">
        <f t="shared" si="215"/>
        <v/>
      </c>
      <c r="I1894" s="244">
        <v>23355</v>
      </c>
      <c r="J1894" s="189">
        <v>20667</v>
      </c>
      <c r="K1894" s="189">
        <v>16324</v>
      </c>
      <c r="L1894" s="3">
        <f t="shared" si="209"/>
        <v>0.78985822809309525</v>
      </c>
      <c r="M1894" s="259">
        <v>169</v>
      </c>
      <c r="N1894" s="189">
        <v>2519</v>
      </c>
      <c r="O1894" s="51">
        <f t="shared" si="216"/>
        <v>0.10785698993791479</v>
      </c>
      <c r="P1894" s="4">
        <f t="shared" si="211"/>
        <v>23355</v>
      </c>
      <c r="Q1894" s="5">
        <f t="shared" si="212"/>
        <v>20836</v>
      </c>
      <c r="R1894" s="5">
        <f t="shared" si="213"/>
        <v>2519</v>
      </c>
      <c r="S1894" s="6">
        <f t="shared" si="214"/>
        <v>0.10785698993791479</v>
      </c>
    </row>
    <row r="1895" spans="1:19" x14ac:dyDescent="0.2">
      <c r="A1895" s="227" t="s">
        <v>417</v>
      </c>
      <c r="B1895" s="37" t="s">
        <v>217</v>
      </c>
      <c r="C1895" s="47" t="s">
        <v>219</v>
      </c>
      <c r="D1895" s="34"/>
      <c r="E1895" s="34"/>
      <c r="F1895" s="34"/>
      <c r="G1895" s="34"/>
      <c r="H1895" s="42" t="str">
        <f t="shared" si="215"/>
        <v/>
      </c>
      <c r="I1895" s="244">
        <v>8503</v>
      </c>
      <c r="J1895" s="189">
        <v>8216</v>
      </c>
      <c r="K1895" s="189">
        <v>8202</v>
      </c>
      <c r="L1895" s="3">
        <f t="shared" si="209"/>
        <v>0.99829600778967864</v>
      </c>
      <c r="M1895" s="259">
        <v>124</v>
      </c>
      <c r="N1895" s="189">
        <v>163</v>
      </c>
      <c r="O1895" s="51">
        <f t="shared" si="216"/>
        <v>1.9169704810067034E-2</v>
      </c>
      <c r="P1895" s="4">
        <f t="shared" si="211"/>
        <v>8503</v>
      </c>
      <c r="Q1895" s="5">
        <f t="shared" si="212"/>
        <v>8340</v>
      </c>
      <c r="R1895" s="5">
        <f t="shared" si="213"/>
        <v>163</v>
      </c>
      <c r="S1895" s="6">
        <f t="shared" si="214"/>
        <v>1.9169704810067034E-2</v>
      </c>
    </row>
    <row r="1896" spans="1:19" x14ac:dyDescent="0.2">
      <c r="A1896" s="227" t="s">
        <v>417</v>
      </c>
      <c r="B1896" s="37" t="s">
        <v>222</v>
      </c>
      <c r="C1896" s="47" t="s">
        <v>368</v>
      </c>
      <c r="D1896" s="34"/>
      <c r="E1896" s="34"/>
      <c r="F1896" s="34"/>
      <c r="G1896" s="34"/>
      <c r="H1896" s="42" t="str">
        <f t="shared" si="215"/>
        <v/>
      </c>
      <c r="I1896" s="244">
        <v>1597</v>
      </c>
      <c r="J1896" s="189">
        <v>1592</v>
      </c>
      <c r="K1896" s="189">
        <v>1579</v>
      </c>
      <c r="L1896" s="3">
        <f t="shared" si="209"/>
        <v>0.99183417085427139</v>
      </c>
      <c r="M1896" s="259">
        <v>2</v>
      </c>
      <c r="N1896" s="189">
        <v>3</v>
      </c>
      <c r="O1896" s="51">
        <f t="shared" si="216"/>
        <v>1.878522229179712E-3</v>
      </c>
      <c r="P1896" s="4">
        <f t="shared" si="211"/>
        <v>1597</v>
      </c>
      <c r="Q1896" s="5">
        <f t="shared" si="212"/>
        <v>1594</v>
      </c>
      <c r="R1896" s="5">
        <f t="shared" si="213"/>
        <v>3</v>
      </c>
      <c r="S1896" s="6">
        <f t="shared" si="214"/>
        <v>1.878522229179712E-3</v>
      </c>
    </row>
    <row r="1897" spans="1:19" x14ac:dyDescent="0.2">
      <c r="A1897" s="227" t="s">
        <v>417</v>
      </c>
      <c r="B1897" s="37" t="s">
        <v>222</v>
      </c>
      <c r="C1897" s="47" t="s">
        <v>226</v>
      </c>
      <c r="D1897" s="190">
        <v>1</v>
      </c>
      <c r="E1897" s="191">
        <v>1</v>
      </c>
      <c r="F1897" s="191">
        <v>1</v>
      </c>
      <c r="G1897" s="191">
        <v>0</v>
      </c>
      <c r="H1897" s="42">
        <f t="shared" si="215"/>
        <v>0</v>
      </c>
      <c r="I1897" s="244">
        <v>3561</v>
      </c>
      <c r="J1897" s="189">
        <v>3444</v>
      </c>
      <c r="K1897" s="189">
        <v>3430</v>
      </c>
      <c r="L1897" s="3">
        <f t="shared" si="209"/>
        <v>0.99593495934959353</v>
      </c>
      <c r="M1897" s="259">
        <v>100</v>
      </c>
      <c r="N1897" s="189">
        <v>17</v>
      </c>
      <c r="O1897" s="51">
        <f t="shared" si="216"/>
        <v>4.7739399045212023E-3</v>
      </c>
      <c r="P1897" s="4">
        <f t="shared" si="211"/>
        <v>3562</v>
      </c>
      <c r="Q1897" s="5">
        <f t="shared" si="212"/>
        <v>3545</v>
      </c>
      <c r="R1897" s="5">
        <f t="shared" si="213"/>
        <v>17</v>
      </c>
      <c r="S1897" s="6">
        <f t="shared" si="214"/>
        <v>4.7725996631106122E-3</v>
      </c>
    </row>
    <row r="1898" spans="1:19" ht="29" x14ac:dyDescent="0.2">
      <c r="A1898" s="227" t="s">
        <v>417</v>
      </c>
      <c r="B1898" s="37" t="s">
        <v>222</v>
      </c>
      <c r="C1898" s="47" t="s">
        <v>227</v>
      </c>
      <c r="D1898" s="190">
        <v>1</v>
      </c>
      <c r="E1898" s="191">
        <v>1</v>
      </c>
      <c r="F1898" s="191">
        <v>0</v>
      </c>
      <c r="G1898" s="191">
        <v>0</v>
      </c>
      <c r="H1898" s="42">
        <f t="shared" si="215"/>
        <v>0</v>
      </c>
      <c r="I1898" s="244">
        <v>3642</v>
      </c>
      <c r="J1898" s="189">
        <v>3623</v>
      </c>
      <c r="K1898" s="189">
        <v>3529</v>
      </c>
      <c r="L1898" s="3">
        <f t="shared" si="209"/>
        <v>0.97405465084184373</v>
      </c>
      <c r="M1898" s="259">
        <v>13</v>
      </c>
      <c r="N1898" s="189">
        <v>6</v>
      </c>
      <c r="O1898" s="51">
        <f t="shared" si="216"/>
        <v>1.6474464579901153E-3</v>
      </c>
      <c r="P1898" s="4">
        <f t="shared" si="211"/>
        <v>3643</v>
      </c>
      <c r="Q1898" s="5">
        <f t="shared" si="212"/>
        <v>3637</v>
      </c>
      <c r="R1898" s="5">
        <f t="shared" si="213"/>
        <v>6</v>
      </c>
      <c r="S1898" s="6">
        <f t="shared" si="214"/>
        <v>1.6469942355201758E-3</v>
      </c>
    </row>
    <row r="1899" spans="1:19" x14ac:dyDescent="0.2">
      <c r="A1899" s="227" t="s">
        <v>417</v>
      </c>
      <c r="B1899" s="37" t="s">
        <v>222</v>
      </c>
      <c r="C1899" s="47" t="s">
        <v>228</v>
      </c>
      <c r="D1899" s="34"/>
      <c r="E1899" s="34"/>
      <c r="F1899" s="34"/>
      <c r="G1899" s="34"/>
      <c r="H1899" s="42" t="str">
        <f t="shared" si="215"/>
        <v/>
      </c>
      <c r="I1899" s="244">
        <v>1066</v>
      </c>
      <c r="J1899" s="189">
        <v>1022</v>
      </c>
      <c r="K1899" s="189">
        <v>511</v>
      </c>
      <c r="L1899" s="3">
        <f t="shared" si="209"/>
        <v>0.5</v>
      </c>
      <c r="M1899" s="259">
        <v>14</v>
      </c>
      <c r="N1899" s="189">
        <v>30</v>
      </c>
      <c r="O1899" s="51">
        <f t="shared" si="216"/>
        <v>2.8142589118198873E-2</v>
      </c>
      <c r="P1899" s="4">
        <f t="shared" si="211"/>
        <v>1066</v>
      </c>
      <c r="Q1899" s="5">
        <f t="shared" si="212"/>
        <v>1036</v>
      </c>
      <c r="R1899" s="5">
        <f t="shared" si="213"/>
        <v>30</v>
      </c>
      <c r="S1899" s="6">
        <f t="shared" si="214"/>
        <v>2.8142589118198873E-2</v>
      </c>
    </row>
    <row r="1900" spans="1:19" x14ac:dyDescent="0.2">
      <c r="A1900" s="261" t="s">
        <v>417</v>
      </c>
      <c r="B1900" s="262" t="s">
        <v>231</v>
      </c>
      <c r="C1900" s="263" t="s">
        <v>232</v>
      </c>
      <c r="D1900" s="264"/>
      <c r="E1900" s="265"/>
      <c r="F1900" s="265"/>
      <c r="G1900" s="265"/>
      <c r="H1900" s="42" t="str">
        <f t="shared" si="215"/>
        <v/>
      </c>
      <c r="I1900" s="244">
        <v>7</v>
      </c>
      <c r="J1900" s="189">
        <v>6</v>
      </c>
      <c r="K1900" s="189">
        <v>4</v>
      </c>
      <c r="L1900" s="3">
        <f t="shared" si="209"/>
        <v>0.66666666666666663</v>
      </c>
      <c r="M1900" s="259">
        <v>0</v>
      </c>
      <c r="N1900" s="189">
        <v>1</v>
      </c>
      <c r="O1900" s="51">
        <f t="shared" si="216"/>
        <v>0.14285714285714285</v>
      </c>
      <c r="P1900" s="4">
        <f t="shared" si="211"/>
        <v>7</v>
      </c>
      <c r="Q1900" s="5">
        <f t="shared" si="212"/>
        <v>6</v>
      </c>
      <c r="R1900" s="5">
        <f t="shared" si="213"/>
        <v>1</v>
      </c>
      <c r="S1900" s="6">
        <f t="shared" si="214"/>
        <v>0.14285714285714285</v>
      </c>
    </row>
    <row r="1901" spans="1:19" ht="16" thickBot="1" x14ac:dyDescent="0.25">
      <c r="A1901" s="228" t="s">
        <v>417</v>
      </c>
      <c r="B1901" s="56" t="s">
        <v>524</v>
      </c>
      <c r="C1901" s="49" t="s">
        <v>234</v>
      </c>
      <c r="D1901" s="224"/>
      <c r="E1901" s="225"/>
      <c r="F1901" s="225"/>
      <c r="G1901" s="225"/>
      <c r="H1901" s="50" t="str">
        <f t="shared" si="215"/>
        <v/>
      </c>
      <c r="I1901" s="255">
        <v>3679</v>
      </c>
      <c r="J1901" s="254">
        <v>3334</v>
      </c>
      <c r="K1901" s="254">
        <v>501</v>
      </c>
      <c r="L1901" s="256">
        <f t="shared" si="209"/>
        <v>0.15026994601079785</v>
      </c>
      <c r="M1901" s="260">
        <v>44</v>
      </c>
      <c r="N1901" s="254">
        <v>301</v>
      </c>
      <c r="O1901" s="257">
        <f t="shared" si="216"/>
        <v>8.1815710790975812E-2</v>
      </c>
      <c r="P1901" s="52">
        <f t="shared" si="211"/>
        <v>3679</v>
      </c>
      <c r="Q1901" s="53">
        <f t="shared" si="212"/>
        <v>3378</v>
      </c>
      <c r="R1901" s="53">
        <f t="shared" si="213"/>
        <v>301</v>
      </c>
      <c r="S1901" s="54">
        <f t="shared" si="214"/>
        <v>8.1815710790975812E-2</v>
      </c>
    </row>
    <row r="1902" spans="1:19" ht="15" customHeight="1" x14ac:dyDescent="0.2">
      <c r="L1902" t="str">
        <f t="shared" si="209"/>
        <v/>
      </c>
      <c r="O1902" t="str">
        <f t="shared" si="216"/>
        <v/>
      </c>
      <c r="S1902" t="str">
        <f t="shared" si="214"/>
        <v/>
      </c>
    </row>
    <row r="1903" spans="1:19" ht="15" customHeight="1" x14ac:dyDescent="0.2">
      <c r="L1903" t="str">
        <f t="shared" si="209"/>
        <v/>
      </c>
      <c r="O1903" t="str">
        <f t="shared" si="216"/>
        <v/>
      </c>
      <c r="S1903" t="str">
        <f t="shared" si="214"/>
        <v/>
      </c>
    </row>
    <row r="1905" spans="1:19" ht="16" thickBot="1" x14ac:dyDescent="0.25"/>
    <row r="1906" spans="1:19" ht="32" x14ac:dyDescent="0.2">
      <c r="C1906" s="28" t="str">
        <f>"Selection Sub total in 2018"</f>
        <v>Selection Sub total in 2018</v>
      </c>
      <c r="D1906" s="245">
        <f>SUBTOTAL(9,D2:D1901)</f>
        <v>5313</v>
      </c>
      <c r="E1906" s="245">
        <f>SUBTOTAL(9,E2:E1901)</f>
        <v>4277</v>
      </c>
      <c r="F1906" s="245">
        <f>SUBTOTAL(9,F2:F1901)</f>
        <v>1553</v>
      </c>
      <c r="G1906" s="245">
        <f>SUBTOTAL(9,G2:G1901)</f>
        <v>767</v>
      </c>
      <c r="H1906" s="25">
        <f>IF(D1906&lt;&gt;0,G1906/D1906,"")</f>
        <v>0.14436288349331827</v>
      </c>
      <c r="I1906" s="245">
        <f>SUBTOTAL(9,I2:I1901)</f>
        <v>16016599</v>
      </c>
      <c r="J1906" s="245">
        <f>SUBTOTAL(9,J2:J1901)</f>
        <v>14265282</v>
      </c>
      <c r="K1906" s="245">
        <f>SUBTOTAL(9,K2:K1901)</f>
        <v>8325850</v>
      </c>
      <c r="L1906" s="26">
        <f>IF(J1906&lt;&gt;0,K1906/J1906,"")</f>
        <v>0.58364426304366079</v>
      </c>
      <c r="M1906" s="245">
        <f>SUBTOTAL(9,M2:M1901)</f>
        <v>113687</v>
      </c>
      <c r="N1906" s="245">
        <f>SUBTOTAL(9,N2:N1901)</f>
        <v>1539362</v>
      </c>
      <c r="O1906" s="26">
        <f>IF(I1906&lt;&gt;0,N1906/I1906,"")</f>
        <v>9.6110416449834327E-2</v>
      </c>
      <c r="P1906" s="245">
        <f>SUBTOTAL(9,P2:P1901)</f>
        <v>16021912</v>
      </c>
      <c r="Q1906" s="245">
        <f>SUBTOTAL(9,Q2:Q1901)</f>
        <v>14383246</v>
      </c>
      <c r="R1906" s="245">
        <f>SUBTOTAL(9,R2:R1901)</f>
        <v>1540129</v>
      </c>
      <c r="S1906" s="27">
        <f>IFERROR(IF(P1906&lt;&gt;0,R1906/P1906,""),"")</f>
        <v>9.6126417371409853E-2</v>
      </c>
    </row>
    <row r="1907" spans="1:19" ht="32" x14ac:dyDescent="0.2">
      <c r="C1907" s="7" t="s">
        <v>576</v>
      </c>
      <c r="D1907" s="246">
        <f>SUM(D2:D1901)</f>
        <v>5313</v>
      </c>
      <c r="E1907" s="246">
        <f>SUM(E2:E1901)</f>
        <v>4277</v>
      </c>
      <c r="F1907" s="246">
        <f>SUM(F2:F1901)</f>
        <v>1553</v>
      </c>
      <c r="G1907" s="247">
        <f>SUM(G2:G1901)</f>
        <v>767</v>
      </c>
      <c r="H1907" s="23">
        <f>IF(D1907&lt;&gt;0,G1907/D1907,"")</f>
        <v>0.14436288349331827</v>
      </c>
      <c r="I1907" s="247">
        <f>SUM(I2:I1901)</f>
        <v>16016599</v>
      </c>
      <c r="J1907" s="247">
        <f>SUM(J2:J1901)</f>
        <v>14265282</v>
      </c>
      <c r="K1907" s="247">
        <f>SUM(K2:K1901)</f>
        <v>8325850</v>
      </c>
      <c r="L1907" s="8">
        <f>IF(J1907&lt;&gt;0,K1907/J1907,"")</f>
        <v>0.58364426304366079</v>
      </c>
      <c r="M1907" s="247">
        <f>SUM(M2:M1901)</f>
        <v>113687</v>
      </c>
      <c r="N1907" s="247">
        <f>SUM(N2:N1901)</f>
        <v>1539362</v>
      </c>
      <c r="O1907" s="8">
        <f>IF(I1907&lt;&gt;0,N1907/I1907,"")</f>
        <v>9.6110416449834327E-2</v>
      </c>
      <c r="P1907" s="247">
        <f>SUM(P2:P1901)</f>
        <v>16021912</v>
      </c>
      <c r="Q1907" s="246">
        <f>SUM(Q2:Q1901)</f>
        <v>14383246</v>
      </c>
      <c r="R1907" s="246">
        <f>SUM(R2:R1901)</f>
        <v>1540129</v>
      </c>
      <c r="S1907" s="32">
        <f>IFERROR(IF(P1907&lt;&gt;0,R1907/P1907,""),"")</f>
        <v>9.6126417371409853E-2</v>
      </c>
    </row>
    <row r="1908" spans="1:19" ht="33" thickBot="1" x14ac:dyDescent="0.25">
      <c r="C1908" s="20" t="s">
        <v>248</v>
      </c>
      <c r="D1908" s="248">
        <f>D1906/D1907</f>
        <v>1</v>
      </c>
      <c r="E1908" s="248">
        <f>E1906/E1907</f>
        <v>1</v>
      </c>
      <c r="F1908" s="248">
        <f>F1906/F1907</f>
        <v>1</v>
      </c>
      <c r="G1908" s="249">
        <f>G1906/G1907</f>
        <v>1</v>
      </c>
      <c r="H1908" s="249"/>
      <c r="I1908" s="249">
        <f>I1906/I1907</f>
        <v>1</v>
      </c>
      <c r="J1908" s="249">
        <f>J1906/J1907</f>
        <v>1</v>
      </c>
      <c r="K1908" s="249">
        <f>K1906/K1907</f>
        <v>1</v>
      </c>
      <c r="L1908" s="249"/>
      <c r="M1908" s="249">
        <f>M1906/M1907</f>
        <v>1</v>
      </c>
      <c r="N1908" s="249">
        <f>N1906/N1907</f>
        <v>1</v>
      </c>
      <c r="O1908" s="249"/>
      <c r="P1908" s="249">
        <f>P1906/P1907</f>
        <v>1</v>
      </c>
      <c r="Q1908" s="248">
        <f>Q1906/Q1907</f>
        <v>1</v>
      </c>
      <c r="R1908" s="248">
        <f>R1906/R1907</f>
        <v>1</v>
      </c>
      <c r="S1908" s="250"/>
    </row>
    <row r="1911" spans="1:19" x14ac:dyDescent="0.2">
      <c r="A1911"/>
    </row>
    <row r="1912" spans="1:19" x14ac:dyDescent="0.2">
      <c r="O1912" s="40"/>
    </row>
    <row r="1914" spans="1:19" x14ac:dyDescent="0.2">
      <c r="M1914" s="40"/>
    </row>
  </sheetData>
  <protectedRanges>
    <protectedRange password="90E5" sqref="B1901:C1901 B1195:C1206" name="Range1_6"/>
    <protectedRange password="90E5" sqref="B1050:C1194" name="Range1_26"/>
    <protectedRange password="90E5" sqref="B2:C51" name="Range1_27"/>
    <protectedRange password="90E5" sqref="B52:C170" name="Range1_28"/>
    <protectedRange password="90E5" sqref="B171:C232" name="Range1"/>
    <protectedRange password="90E5" sqref="B233:C386" name="Range1_1"/>
    <protectedRange password="90E5" sqref="B559:B560 B532:B536 B519 B500:B501 B467:B468 B538:B541 B543:B544 B552:B557 C552:C560 B456:C466 B498:C499 B527:B529 B516:C518 B473:B486 B387:C454 B488:B496 C467:C496 B503:B513 C500:C515 C519:C544 B521:B525 B546:C551" name="Range1_2"/>
    <protectedRange password="90E5" sqref="B497:C497" name="Range1_3"/>
    <protectedRange password="90E5" sqref="C545" name="Range1_1_1"/>
    <protectedRange password="90E5" sqref="B455:C455" name="Range1_3_1"/>
    <protectedRange password="90E5" sqref="B502" name="Range1_11"/>
    <protectedRange password="90E5" sqref="B514:B515" name="Range1_12"/>
    <protectedRange password="90E5" sqref="B520" name="Range1_13"/>
    <protectedRange password="90E5" sqref="B530" name="Range1_14"/>
    <protectedRange password="90E5" sqref="B531" name="Range1_15"/>
    <protectedRange password="90E5" sqref="B537" name="Range1_29"/>
    <protectedRange password="90E5" sqref="B542" name="Range1_30"/>
    <protectedRange password="90E5" sqref="B545" name="Range1_31"/>
    <protectedRange password="90E5" sqref="B558" name="Range1_32"/>
    <protectedRange password="90E5" sqref="B561:C598" name="Range1_4"/>
    <protectedRange password="90E5" sqref="B599:C683" name="Range1_7"/>
    <protectedRange password="90E5" sqref="B684:C754" name="Range1_8"/>
    <protectedRange password="90E5" sqref="B755:C928" name="Range1_9"/>
    <protectedRange password="90E5" sqref="B929:C930" name="Range1_10"/>
    <protectedRange password="90E5" sqref="B931:C1026" name="Range1_16"/>
    <protectedRange password="90E5" sqref="B1027:C1049" name="Range1_17"/>
    <protectedRange password="90E5" sqref="B1207:C1299" name="Range1_18"/>
    <protectedRange password="90E5" sqref="B1300:C1362" name="Range1_19"/>
    <protectedRange password="90E5" sqref="B1363:C1426" name="Range1_21"/>
    <protectedRange password="90E5" sqref="B1427:C1544" name="Range1_22"/>
    <protectedRange password="90E5" sqref="B1545:C1569" name="Range1_20"/>
    <protectedRange password="90E5" sqref="B1570:C1592" name="Range1_23"/>
    <protectedRange password="90E5" sqref="B1628:C1707" name="Range1_25"/>
    <protectedRange password="90E5" sqref="B1708:C1819" name="Range1_35"/>
    <protectedRange password="90E5" sqref="B1820:C1862" name="Range1_33"/>
    <protectedRange password="90E5" sqref="B1863:C1900" name="Range1_36"/>
    <protectedRange password="90E5" sqref="B1593:C1627" name="Range1_34"/>
  </protectedRanges>
  <autoFilter ref="A1:S1903" xr:uid="{00000000-0009-0000-0000-000001000000}">
    <sortState xmlns:xlrd2="http://schemas.microsoft.com/office/spreadsheetml/2017/richdata2" ref="A2:S1903">
      <sortCondition ref="A1:A1903"/>
    </sortState>
  </autoFilter>
  <sortState xmlns:xlrd2="http://schemas.microsoft.com/office/spreadsheetml/2017/richdata2" ref="A2:S1898">
    <sortCondition ref="A2:A1898"/>
    <sortCondition ref="B2:B1898"/>
    <sortCondition ref="C2:C1898"/>
  </sortState>
  <dataValidations count="1">
    <dataValidation type="whole" allowBlank="1" showInputMessage="1" showErrorMessage="1" error="Please enter a whole number" sqref="D18:G19 D60:G60 D5:F5 D27:G27 D24:F24 D249 D283:G283 D277:G277 D243:F244 D270:G270 D251 D241:E242 D192:F192 D1113:E1113 D1520:G1520 D1487:E1487 D1488:G1489 D1492:E1492 D1494:E1494 D1507:G1507 D1512:E1513 D225:F225 D1463:G1463 D1476:G1476 D1522:F1523 D1517:F1517 D1595:E1595 D1598:E1598 D1600:E1600 D1602:E1603 D1608:G1608 D1611:E1611 D1615:E1617 D1619:E1620 D1626:E1626 D1628:E1630 D1642:E1643 D1645:E1645 D1658:G1658 D1659:E1662 D1667:E1668 D1670:G1670 D1673:G1673 D1677:E1677 D1679:E1679 D1681:E1681 D1682 D1686:E1687 D1689:E1689 D1690:G1691 D1694:E1694 D1702:E1702 D1703:G1703 D1704:E1705 D1708:G1708 D1709:E1709 D1711:E1711 D1715:E1715 D1720:E1720 D1725:E1725 D1733:E1733 D1739:E1741 D1750:E1750 D1751:G1751 M1595:N1596 M1597 M1598:N1598 I1599:J1599 I1600:K1600 M1600:N1600 I1601:J1604 I1605:K1608 M1608:N1608 I1609:J1609 M1610:N1612 M1614:N1620 M1621:M1622 M70:N312 M1642:N1643 M1645:N1645 M1646 M1647:N1647 M1651 M1652:N1652 I1653:J1653 I1654:K1658 M1654:M1657 M1658:N1658 I1659:J1659 M1661:N1663 M1667:N1674 M1677:N1681 I1684 I1685:K1705 M1685:N1688 M1690:N1699 M1700 M1703:N1703 M1704:M1705 M1676 I1707:K1713 M1707:N1713 I1723 I1660:K1683 I1724:K1726 M1724:N1726 I1727:I1728 M1731:N1741 M1743 M1744:N1747 M1750 D1159:G1160 D1155:G1155 D1167:F1167 D1168:G1168 D1170:G1171 D1174:G1174 D1176:G1176 D1178:G1178 D1188:F1188 D1194:G1194 D1187:G1187 D1189:G1189 D1248:F1249 F1011 D1237:G1244 D1250:G1252 D982:G982 D1254:G1256 D1260:G1270 D1258:G1258 D9:G9 D72 E126:G126 D79:G79 D10:E10 D88:F89 D84:E84 D127:E127 D137 D123:D126 F101:G101 D114:G114 D77:G77 D372:G372 D378:F378 D381:F381 D379:G379 D388:F388 D394:E394 D395:G395 D397:G401 D403:E404 D374:G374 D405:G414 D366:E366 D336:E336 D417:G420 D425:F425 D422:G422 D288:F289 D434:F434 D273:G273 D446:G451 D441:G444 D262:E262 D265:G265 D455:G456 D459:G459 D463:F463 D462:G462 D445:E445 D482:F482 D478:G478 D484:F485 D486:G488 D494:G495 D497:G497 D515:E515 D513:F513 D520:G521 D534:F534 D535:G536 D538:G538 D540:G541 D391:G393 D1817:E1817 D1824:G1824 D1828:F1828 D1858:E1858 D1864:G1866 D1879:G1879 D1890:F1890 D1892:G1892 D1885:G1885 D1759:E1759 I1706 D888:E889 D894:E895 D908:E908 D909:F909 D910:E910 D892:E892 D933:F933 D937:E937 D947:G947 D940:F940 D956:G956 D975:E976 D986:G986 D967:F967 D1004:G1004 D994:E994 D1020:E1020 D989:G989 D1011:E1012 D1027:G1027 D1033:F1033 D1042:F1042 D1034:E1034 D549:G550 D709:F709 D537:F537 D555:G557 D565:F566 D570:G573 D576:G576 D562:G562 D580:G580 D578:G578 D587:G589 D584:G584 D591:G592 D567:G567 D596:G596 D599:F599 D610:E610 D598:G598 D608:G609 D616:F616 D614:G614 D620:G620 D627:F627 D630:E630 D634:E634 D635:G635 D642:E642 D638:G639 D619:F619 D640:F641 D657:G658 D498:F498 D667:E667 D666:G666 D668:G670 D672:G677 D660:G662 D290:G290 D681:G682 D700:F700 E123:G124 D146:G146 D52:G58 D41:G43 D37:G38 D26:E26 D23:G23 D17:E17 D115:D116 D111:G111 D286:G287 D706:G706 D551:F551 D559:G560 D564:E564 D581:E581 D574:E574 D583:E583 D582:G582 D612:G612 D617:G617 D622:G626 D628:G629 D632:G633 D650:E650 D643:G649 D654:E654 D501:G504 D651:G653 D245:E245 D679:G679 D684:G688 D710:E710 D793:E793 D777:E777 D775:F775 D773:E773 D749:F749 D739:E739 D733:E733 D893:G893 D913:G915 D919:E919 D930:G930 D939:E939 D961:G961 D990:E990 F1029:G1029 D1040:E1040 D1162:G1166 D1280:G1281 D1206:G1206 D1181:G1185 D1208:G1235 D1118 D1196:G1204 D1259:F1259 D1438:F1438 D1449:G1452 I1651:K1652 I1729:J1730 D48:G48 D29:G30 D6:G6 D75:G75 D101:E102 D98 E115:G115 D140:G143 D144:E145 D544:F546 D376:G377 D384:F384 D490:G492 D368:E368 D426:G430 D476:F477 D479:E479 D481:G481 D255:F256 D496:F496 D464:G472 G505 D499:G499 D512:G512 D518:G518 D523:G529 D531:G533 D385:G386 D543:G543 D507:G510 D701:G704 D539:F539 D505:F506 M2:N67 D1272:G1273 D1157:G1157 M1715:N1722 D12:G13 D147:F147 D65:F65 D74 D81:G83 D695:G699 D600:G606 D690:G692 D1029:E1031 D969:G971 D1275:G1278 D1336:G1337 D1456:G1456 D1497:G1498 D1461:G1461 D1458:G1459 D1538:G1538 D1552:G1552 M314:N1593 I2:K1598 M1623:N1630 I1610:K1647 M1632:N1640 D1633:E1638 I1648:J1650 M1683:N1683 I1715:K1722 D1897:G1898 D1826:G1826 D1846:G1846 D1855:G1855 D1873:G1873 D1875:G1875 D1895:F1896 I1731:K1901 M1751:N1901" xr:uid="{00000000-0002-0000-0100-000000000000}">
      <formula1>0</formula1>
      <formula2>99999999</formula2>
    </dataValidation>
  </dataValidations>
  <pageMargins left="0.25" right="0.25" top="0.75" bottom="0.75" header="0.3" footer="0.3"/>
  <pageSetup paperSize="9" scale="57" orientation="landscape" horizontalDpi="4294967295" verticalDpi="4294967295" r:id="rId1"/>
  <headerFooter>
    <oddHeader>&amp;F</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sheetPr>
  <dimension ref="A1:H1720"/>
  <sheetViews>
    <sheetView workbookViewId="0"/>
  </sheetViews>
  <sheetFormatPr baseColWidth="10" defaultColWidth="4" defaultRowHeight="15" x14ac:dyDescent="0.2"/>
  <cols>
    <col min="1" max="1" width="17" style="39" customWidth="1"/>
    <col min="2" max="2" width="10.6640625" style="39" customWidth="1"/>
    <col min="3" max="3" width="11.5" style="39" customWidth="1"/>
    <col min="4" max="4" width="13.5" style="39" customWidth="1"/>
    <col min="5" max="5" width="7.5" style="39" customWidth="1"/>
    <col min="6" max="6" width="9.1640625" style="39" customWidth="1"/>
    <col min="7" max="8" width="8.6640625" customWidth="1"/>
    <col min="9" max="11" width="2" customWidth="1"/>
    <col min="12" max="90" width="3" customWidth="1"/>
  </cols>
  <sheetData>
    <row r="1" spans="1:8" ht="16" thickBot="1" x14ac:dyDescent="0.25"/>
    <row r="2" spans="1:8" ht="33" thickBot="1" x14ac:dyDescent="0.25">
      <c r="A2" s="73" t="s">
        <v>239</v>
      </c>
      <c r="B2" s="39" t="s">
        <v>464</v>
      </c>
    </row>
    <row r="3" spans="1:8" ht="7.5" customHeight="1" x14ac:dyDescent="0.2"/>
    <row r="4" spans="1:8" ht="9" customHeight="1" thickBot="1" x14ac:dyDescent="0.25">
      <c r="A4" s="63"/>
      <c r="B4" s="63" t="s">
        <v>247</v>
      </c>
      <c r="C4" s="63"/>
      <c r="D4" s="251"/>
      <c r="E4" s="251"/>
      <c r="F4" s="63"/>
    </row>
    <row r="5" spans="1:8" s="39" customFormat="1" ht="78.75" customHeight="1" thickBot="1" x14ac:dyDescent="0.25">
      <c r="A5" s="129" t="s">
        <v>238</v>
      </c>
      <c r="B5" s="143" t="s">
        <v>504</v>
      </c>
      <c r="C5" s="69" t="s">
        <v>510</v>
      </c>
      <c r="D5" s="39" t="s">
        <v>563</v>
      </c>
      <c r="E5" s="39" t="s">
        <v>511</v>
      </c>
      <c r="F5" s="69" t="s">
        <v>502</v>
      </c>
      <c r="G5" s="147" t="s">
        <v>497</v>
      </c>
      <c r="H5" s="146" t="s">
        <v>503</v>
      </c>
    </row>
    <row r="6" spans="1:8" ht="16" x14ac:dyDescent="0.2">
      <c r="A6" s="130" t="s">
        <v>438</v>
      </c>
      <c r="B6" s="74">
        <v>306133</v>
      </c>
      <c r="C6" s="58">
        <v>280847</v>
      </c>
      <c r="D6" s="58">
        <v>154902</v>
      </c>
      <c r="E6" s="58">
        <v>6188</v>
      </c>
      <c r="F6" s="59">
        <v>19098</v>
      </c>
      <c r="G6" s="202">
        <f>IF(B6&lt;&gt;0,F6/B6,"")</f>
        <v>6.2384649809069916E-2</v>
      </c>
      <c r="H6" s="197">
        <f>IF(C6&lt;&gt;0,D6/C6,"")</f>
        <v>0.551552980804495</v>
      </c>
    </row>
    <row r="7" spans="1:8" ht="16" x14ac:dyDescent="0.2">
      <c r="A7" s="131" t="s">
        <v>413</v>
      </c>
      <c r="B7" s="75">
        <v>219827</v>
      </c>
      <c r="C7" s="41">
        <v>173598</v>
      </c>
      <c r="D7" s="41">
        <v>86522</v>
      </c>
      <c r="E7" s="41">
        <v>913</v>
      </c>
      <c r="F7" s="60">
        <v>36906</v>
      </c>
      <c r="G7" s="203">
        <f t="shared" ref="G7:G31" si="0">IF(B7&lt;&gt;0,F7/B7,"")</f>
        <v>0.16788656534456642</v>
      </c>
      <c r="H7" s="198">
        <f t="shared" ref="H7:H31" si="1">IF(C7&lt;&gt;0,D7/C7,"")</f>
        <v>0.49840435949722922</v>
      </c>
    </row>
    <row r="8" spans="1:8" ht="16" x14ac:dyDescent="0.2">
      <c r="A8" s="131" t="s">
        <v>439</v>
      </c>
      <c r="B8" s="75">
        <v>662902</v>
      </c>
      <c r="C8" s="41">
        <v>630071</v>
      </c>
      <c r="D8" s="41">
        <v>173259</v>
      </c>
      <c r="E8" s="41">
        <v>1510</v>
      </c>
      <c r="F8" s="60">
        <v>31206</v>
      </c>
      <c r="G8" s="204">
        <f t="shared" si="0"/>
        <v>4.7074831573897802E-2</v>
      </c>
      <c r="H8" s="199">
        <f t="shared" si="1"/>
        <v>0.27498329553336054</v>
      </c>
    </row>
    <row r="9" spans="1:8" ht="16" x14ac:dyDescent="0.2">
      <c r="A9" s="131" t="s">
        <v>440</v>
      </c>
      <c r="B9" s="75">
        <v>164003</v>
      </c>
      <c r="C9" s="41">
        <v>149744</v>
      </c>
      <c r="D9" s="41">
        <v>72905</v>
      </c>
      <c r="E9" s="41">
        <v>154</v>
      </c>
      <c r="F9" s="60">
        <v>11472</v>
      </c>
      <c r="G9" s="203">
        <f t="shared" si="0"/>
        <v>6.9949939940123051E-2</v>
      </c>
      <c r="H9" s="198">
        <f t="shared" si="1"/>
        <v>0.48686424831712788</v>
      </c>
    </row>
    <row r="10" spans="1:8" ht="16" x14ac:dyDescent="0.2">
      <c r="A10" s="131" t="s">
        <v>463</v>
      </c>
      <c r="B10" s="75">
        <v>127561</v>
      </c>
      <c r="C10" s="41">
        <v>125465</v>
      </c>
      <c r="D10" s="41">
        <v>112768</v>
      </c>
      <c r="E10" s="41">
        <v>48</v>
      </c>
      <c r="F10" s="60">
        <v>2048</v>
      </c>
      <c r="G10" s="204">
        <f t="shared" si="0"/>
        <v>1.6055063851804236E-2</v>
      </c>
      <c r="H10" s="199">
        <f t="shared" si="1"/>
        <v>0.89880046228031718</v>
      </c>
    </row>
    <row r="11" spans="1:8" ht="16" x14ac:dyDescent="0.2">
      <c r="A11" s="131" t="s">
        <v>408</v>
      </c>
      <c r="B11" s="75">
        <v>769049</v>
      </c>
      <c r="C11" s="41">
        <v>751358</v>
      </c>
      <c r="D11" s="41">
        <v>670112</v>
      </c>
      <c r="E11" s="41">
        <v>3052</v>
      </c>
      <c r="F11" s="60">
        <v>13439</v>
      </c>
      <c r="G11" s="203">
        <f t="shared" si="0"/>
        <v>1.74748293021641E-2</v>
      </c>
      <c r="H11" s="198">
        <f t="shared" si="1"/>
        <v>0.89186779138573091</v>
      </c>
    </row>
    <row r="12" spans="1:8" ht="16" x14ac:dyDescent="0.2">
      <c r="A12" s="131" t="s">
        <v>410</v>
      </c>
      <c r="B12" s="75">
        <v>4010604</v>
      </c>
      <c r="C12" s="41">
        <v>3345400</v>
      </c>
      <c r="D12" s="41">
        <v>1030034</v>
      </c>
      <c r="E12" s="41">
        <v>3311</v>
      </c>
      <c r="F12" s="60">
        <v>629997</v>
      </c>
      <c r="G12" s="204">
        <f t="shared" si="0"/>
        <v>0.15708282343507363</v>
      </c>
      <c r="H12" s="199">
        <f t="shared" si="1"/>
        <v>0.30789561786333475</v>
      </c>
    </row>
    <row r="13" spans="1:8" ht="16" x14ac:dyDescent="0.2">
      <c r="A13" s="131" t="s">
        <v>415</v>
      </c>
      <c r="B13" s="75">
        <v>2056296</v>
      </c>
      <c r="C13" s="41">
        <v>1838775</v>
      </c>
      <c r="D13" s="41">
        <v>1555031</v>
      </c>
      <c r="E13" s="41">
        <v>30822</v>
      </c>
      <c r="F13" s="60">
        <v>186699</v>
      </c>
      <c r="G13" s="203">
        <f t="shared" si="0"/>
        <v>9.0793835128794687E-2</v>
      </c>
      <c r="H13" s="198">
        <f t="shared" si="1"/>
        <v>0.84568856983589613</v>
      </c>
    </row>
    <row r="14" spans="1:8" ht="16" x14ac:dyDescent="0.2">
      <c r="A14" s="131" t="s">
        <v>442</v>
      </c>
      <c r="B14" s="75">
        <v>855285</v>
      </c>
      <c r="C14" s="41">
        <v>805115</v>
      </c>
      <c r="D14" s="41">
        <v>595272</v>
      </c>
      <c r="E14" s="41">
        <v>8157</v>
      </c>
      <c r="F14" s="60">
        <v>42013</v>
      </c>
      <c r="G14" s="204">
        <f t="shared" si="0"/>
        <v>4.9121637816634221E-2</v>
      </c>
      <c r="H14" s="199">
        <f t="shared" si="1"/>
        <v>0.73936269973854662</v>
      </c>
    </row>
    <row r="15" spans="1:8" ht="16" x14ac:dyDescent="0.2">
      <c r="A15" s="131" t="s">
        <v>414</v>
      </c>
      <c r="B15" s="75">
        <v>228793</v>
      </c>
      <c r="C15" s="41">
        <v>210827</v>
      </c>
      <c r="D15" s="41">
        <v>109647</v>
      </c>
      <c r="E15" s="41">
        <v>204</v>
      </c>
      <c r="F15" s="60">
        <v>17762</v>
      </c>
      <c r="G15" s="203">
        <f t="shared" si="0"/>
        <v>7.7633494031722997E-2</v>
      </c>
      <c r="H15" s="198">
        <f t="shared" si="1"/>
        <v>0.52008044510427986</v>
      </c>
    </row>
    <row r="16" spans="1:8" ht="16" x14ac:dyDescent="0.2">
      <c r="A16" s="131" t="s">
        <v>407</v>
      </c>
      <c r="B16" s="75">
        <v>9334</v>
      </c>
      <c r="C16" s="41">
        <v>8856</v>
      </c>
      <c r="D16" s="41">
        <v>2610</v>
      </c>
      <c r="E16" s="41"/>
      <c r="F16" s="60">
        <v>156</v>
      </c>
      <c r="G16" s="204">
        <f t="shared" si="0"/>
        <v>1.6713091922005572E-2</v>
      </c>
      <c r="H16" s="199">
        <f t="shared" si="1"/>
        <v>0.29471544715447157</v>
      </c>
    </row>
    <row r="17" spans="1:8" ht="16" x14ac:dyDescent="0.2">
      <c r="A17" s="131" t="s">
        <v>426</v>
      </c>
      <c r="B17" s="75">
        <v>1844140</v>
      </c>
      <c r="C17" s="41">
        <v>1703912</v>
      </c>
      <c r="D17" s="41">
        <v>1234338</v>
      </c>
      <c r="E17" s="41">
        <v>4346</v>
      </c>
      <c r="F17" s="60">
        <v>135882</v>
      </c>
      <c r="G17" s="203">
        <f t="shared" si="0"/>
        <v>7.3683126009955857E-2</v>
      </c>
      <c r="H17" s="198">
        <f t="shared" si="1"/>
        <v>0.72441417162388666</v>
      </c>
    </row>
    <row r="18" spans="1:8" ht="16" x14ac:dyDescent="0.2">
      <c r="A18" s="131" t="s">
        <v>448</v>
      </c>
      <c r="B18" s="75">
        <v>161709</v>
      </c>
      <c r="C18" s="41">
        <v>157628</v>
      </c>
      <c r="D18" s="41">
        <v>124273</v>
      </c>
      <c r="E18" s="41">
        <v>83</v>
      </c>
      <c r="F18" s="60">
        <v>3374</v>
      </c>
      <c r="G18" s="204">
        <f t="shared" si="0"/>
        <v>2.0864639568607807E-2</v>
      </c>
      <c r="H18" s="199">
        <f t="shared" si="1"/>
        <v>0.78839419392493715</v>
      </c>
    </row>
    <row r="19" spans="1:8" ht="16" x14ac:dyDescent="0.2">
      <c r="A19" s="131" t="s">
        <v>411</v>
      </c>
      <c r="B19" s="75">
        <v>353059</v>
      </c>
      <c r="C19" s="41">
        <v>346476</v>
      </c>
      <c r="D19" s="41">
        <v>294862</v>
      </c>
      <c r="E19" s="41">
        <v>150</v>
      </c>
      <c r="F19" s="60">
        <v>4701</v>
      </c>
      <c r="G19" s="203">
        <f t="shared" si="0"/>
        <v>1.3315054990808902E-2</v>
      </c>
      <c r="H19" s="198">
        <f t="shared" si="1"/>
        <v>0.85103152887934519</v>
      </c>
    </row>
    <row r="20" spans="1:8" ht="16" x14ac:dyDescent="0.2">
      <c r="A20" s="131" t="s">
        <v>447</v>
      </c>
      <c r="B20" s="75">
        <v>10876</v>
      </c>
      <c r="C20" s="41">
        <v>10467</v>
      </c>
      <c r="D20" s="41">
        <v>8265</v>
      </c>
      <c r="E20" s="41">
        <v>8</v>
      </c>
      <c r="F20" s="60">
        <v>401</v>
      </c>
      <c r="G20" s="204">
        <f t="shared" si="0"/>
        <v>3.6870172857668262E-2</v>
      </c>
      <c r="H20" s="199">
        <f t="shared" si="1"/>
        <v>0.78962453425050161</v>
      </c>
    </row>
    <row r="21" spans="1:8" ht="16" x14ac:dyDescent="0.2">
      <c r="A21" s="131" t="s">
        <v>451</v>
      </c>
      <c r="B21" s="75">
        <v>32331</v>
      </c>
      <c r="C21" s="41">
        <v>24931</v>
      </c>
      <c r="D21" s="41">
        <v>7611</v>
      </c>
      <c r="E21" s="41">
        <v>192</v>
      </c>
      <c r="F21" s="60">
        <v>6611</v>
      </c>
      <c r="G21" s="203">
        <f t="shared" si="0"/>
        <v>0.20447867371872197</v>
      </c>
      <c r="H21" s="198">
        <f t="shared" si="1"/>
        <v>0.30528257992058078</v>
      </c>
    </row>
    <row r="22" spans="1:8" ht="16" x14ac:dyDescent="0.2">
      <c r="A22" s="131" t="s">
        <v>412</v>
      </c>
      <c r="B22" s="75">
        <v>682484</v>
      </c>
      <c r="C22" s="41">
        <v>583137</v>
      </c>
      <c r="D22" s="41">
        <v>523917</v>
      </c>
      <c r="E22" s="41">
        <v>2321</v>
      </c>
      <c r="F22" s="60">
        <v>89038</v>
      </c>
      <c r="G22" s="204">
        <f t="shared" si="0"/>
        <v>0.13046166650060662</v>
      </c>
      <c r="H22" s="199">
        <f t="shared" si="1"/>
        <v>0.89844581976448068</v>
      </c>
    </row>
    <row r="23" spans="1:8" ht="16" x14ac:dyDescent="0.2">
      <c r="A23" s="131" t="s">
        <v>452</v>
      </c>
      <c r="B23" s="75">
        <v>164591</v>
      </c>
      <c r="C23" s="41">
        <v>146526</v>
      </c>
      <c r="D23" s="41">
        <v>32085</v>
      </c>
      <c r="E23" s="41">
        <v>2560</v>
      </c>
      <c r="F23" s="60">
        <v>15633</v>
      </c>
      <c r="G23" s="203">
        <f t="shared" si="0"/>
        <v>9.4980892029333311E-2</v>
      </c>
      <c r="H23" s="198">
        <f t="shared" si="1"/>
        <v>0.2189713770934851</v>
      </c>
    </row>
    <row r="24" spans="1:8" ht="16" x14ac:dyDescent="0.2">
      <c r="A24" s="131" t="s">
        <v>455</v>
      </c>
      <c r="B24" s="75">
        <v>526715</v>
      </c>
      <c r="C24" s="41">
        <v>508386</v>
      </c>
      <c r="D24" s="41">
        <v>380386</v>
      </c>
      <c r="E24" s="41">
        <v>1552</v>
      </c>
      <c r="F24" s="60">
        <v>16669</v>
      </c>
      <c r="G24" s="204">
        <f t="shared" si="0"/>
        <v>3.164709567792829E-2</v>
      </c>
      <c r="H24" s="199">
        <f t="shared" si="1"/>
        <v>0.74822280707965994</v>
      </c>
    </row>
    <row r="25" spans="1:8" ht="16" x14ac:dyDescent="0.2">
      <c r="A25" s="131" t="s">
        <v>416</v>
      </c>
      <c r="B25" s="75">
        <v>266516</v>
      </c>
      <c r="C25" s="41">
        <v>221009</v>
      </c>
      <c r="D25" s="41">
        <v>110999</v>
      </c>
      <c r="E25" s="41">
        <v>1328</v>
      </c>
      <c r="F25" s="60">
        <v>44179</v>
      </c>
      <c r="G25" s="203">
        <f t="shared" si="0"/>
        <v>0.16576490717255249</v>
      </c>
      <c r="H25" s="198">
        <f t="shared" si="1"/>
        <v>0.50223746544258374</v>
      </c>
    </row>
    <row r="26" spans="1:8" ht="16" x14ac:dyDescent="0.2">
      <c r="A26" s="131" t="s">
        <v>460</v>
      </c>
      <c r="B26" s="75">
        <v>26797</v>
      </c>
      <c r="C26" s="41">
        <v>25230</v>
      </c>
      <c r="D26" s="41">
        <v>16610</v>
      </c>
      <c r="E26" s="41">
        <v>450</v>
      </c>
      <c r="F26" s="60">
        <v>1118</v>
      </c>
      <c r="G26" s="204">
        <f t="shared" si="0"/>
        <v>4.1721088181512857E-2</v>
      </c>
      <c r="H26" s="199">
        <f t="shared" si="1"/>
        <v>0.65834324217201745</v>
      </c>
    </row>
    <row r="27" spans="1:8" ht="16" x14ac:dyDescent="0.2">
      <c r="A27" s="131" t="s">
        <v>422</v>
      </c>
      <c r="B27" s="75">
        <v>26403</v>
      </c>
      <c r="C27" s="41">
        <v>20171</v>
      </c>
      <c r="D27" s="41">
        <v>18385</v>
      </c>
      <c r="E27" s="41">
        <v>3600</v>
      </c>
      <c r="F27" s="60">
        <v>2632</v>
      </c>
      <c r="G27" s="203">
        <f t="shared" si="0"/>
        <v>9.9685641783130705E-2</v>
      </c>
      <c r="H27" s="198">
        <f t="shared" si="1"/>
        <v>0.91145704228843394</v>
      </c>
    </row>
    <row r="28" spans="1:8" ht="16" x14ac:dyDescent="0.2">
      <c r="A28" s="131" t="s">
        <v>409</v>
      </c>
      <c r="B28" s="75">
        <v>1701379</v>
      </c>
      <c r="C28" s="41">
        <v>1502696</v>
      </c>
      <c r="D28" s="41">
        <v>659280</v>
      </c>
      <c r="E28" s="41">
        <v>5871</v>
      </c>
      <c r="F28" s="60">
        <v>157494</v>
      </c>
      <c r="G28" s="204">
        <f t="shared" si="0"/>
        <v>9.2568440071259847E-2</v>
      </c>
      <c r="H28" s="199">
        <f t="shared" si="1"/>
        <v>0.43873145333454006</v>
      </c>
    </row>
    <row r="29" spans="1:8" ht="16" x14ac:dyDescent="0.2">
      <c r="A29" s="131" t="s">
        <v>461</v>
      </c>
      <c r="B29" s="75">
        <v>253292</v>
      </c>
      <c r="C29" s="41">
        <v>207643</v>
      </c>
      <c r="D29" s="41">
        <v>57817</v>
      </c>
      <c r="E29" s="41">
        <v>8591</v>
      </c>
      <c r="F29" s="60">
        <v>29604</v>
      </c>
      <c r="G29" s="203">
        <f t="shared" si="0"/>
        <v>0.11687696413625381</v>
      </c>
      <c r="H29" s="198">
        <f t="shared" si="1"/>
        <v>0.27844425287633101</v>
      </c>
    </row>
    <row r="30" spans="1:8" ht="17" thickBot="1" x14ac:dyDescent="0.25">
      <c r="A30" s="132" t="s">
        <v>417</v>
      </c>
      <c r="B30" s="77">
        <v>556520</v>
      </c>
      <c r="C30" s="64">
        <v>487014</v>
      </c>
      <c r="D30" s="64">
        <v>293960</v>
      </c>
      <c r="E30" s="64">
        <v>28276</v>
      </c>
      <c r="F30" s="65">
        <v>41230</v>
      </c>
      <c r="G30" s="205">
        <f t="shared" si="0"/>
        <v>7.4085387766836777E-2</v>
      </c>
      <c r="H30" s="200">
        <f t="shared" si="1"/>
        <v>0.60359661118571539</v>
      </c>
    </row>
    <row r="31" spans="1:8" ht="18" thickTop="1" thickBot="1" x14ac:dyDescent="0.25">
      <c r="A31" s="68" t="s">
        <v>246</v>
      </c>
      <c r="B31" s="76">
        <v>16016599</v>
      </c>
      <c r="C31" s="61">
        <v>14265282</v>
      </c>
      <c r="D31" s="61">
        <v>8325850</v>
      </c>
      <c r="E31" s="61">
        <v>113687</v>
      </c>
      <c r="F31" s="62">
        <v>1539362</v>
      </c>
      <c r="G31" s="206">
        <f t="shared" si="0"/>
        <v>9.6110416449834327E-2</v>
      </c>
      <c r="H31" s="201">
        <f t="shared" si="1"/>
        <v>0.58364426304366079</v>
      </c>
    </row>
    <row r="32" spans="1:8" x14ac:dyDescent="0.2">
      <c r="A32"/>
      <c r="B32"/>
      <c r="C32"/>
      <c r="D32"/>
      <c r="E32"/>
      <c r="F32"/>
    </row>
    <row r="33" customFormat="1" x14ac:dyDescent="0.2"/>
    <row r="34" customFormat="1" ht="16.5" customHeigh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row r="743" customFormat="1" x14ac:dyDescent="0.2"/>
    <row r="744" customFormat="1" x14ac:dyDescent="0.2"/>
    <row r="745" customFormat="1" x14ac:dyDescent="0.2"/>
    <row r="746" customFormat="1" x14ac:dyDescent="0.2"/>
    <row r="747" customFormat="1" x14ac:dyDescent="0.2"/>
    <row r="748" customFormat="1" x14ac:dyDescent="0.2"/>
    <row r="749" customFormat="1" x14ac:dyDescent="0.2"/>
    <row r="750" customFormat="1" x14ac:dyDescent="0.2"/>
    <row r="751" customFormat="1" x14ac:dyDescent="0.2"/>
    <row r="752" customFormat="1" x14ac:dyDescent="0.2"/>
    <row r="753" customFormat="1" x14ac:dyDescent="0.2"/>
    <row r="754" customFormat="1" x14ac:dyDescent="0.2"/>
    <row r="755" customFormat="1" x14ac:dyDescent="0.2"/>
    <row r="756" customFormat="1" x14ac:dyDescent="0.2"/>
    <row r="757" customFormat="1" x14ac:dyDescent="0.2"/>
    <row r="758" customFormat="1" x14ac:dyDescent="0.2"/>
    <row r="759" customFormat="1" x14ac:dyDescent="0.2"/>
    <row r="760" customFormat="1" x14ac:dyDescent="0.2"/>
    <row r="761" customFormat="1" x14ac:dyDescent="0.2"/>
    <row r="762" customFormat="1" x14ac:dyDescent="0.2"/>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row r="867" customFormat="1" x14ac:dyDescent="0.2"/>
    <row r="868" customFormat="1" x14ac:dyDescent="0.2"/>
    <row r="869" customFormat="1" x14ac:dyDescent="0.2"/>
    <row r="870" customFormat="1" x14ac:dyDescent="0.2"/>
    <row r="871" customFormat="1" x14ac:dyDescent="0.2"/>
    <row r="872" customFormat="1" x14ac:dyDescent="0.2"/>
    <row r="873" customFormat="1" x14ac:dyDescent="0.2"/>
    <row r="874" customFormat="1" x14ac:dyDescent="0.2"/>
    <row r="875" customFormat="1" x14ac:dyDescent="0.2"/>
    <row r="876" customFormat="1" x14ac:dyDescent="0.2"/>
    <row r="877" customFormat="1" x14ac:dyDescent="0.2"/>
    <row r="878" customFormat="1" x14ac:dyDescent="0.2"/>
    <row r="879" customFormat="1" x14ac:dyDescent="0.2"/>
    <row r="880" customFormat="1" x14ac:dyDescent="0.2"/>
    <row r="881" customFormat="1" x14ac:dyDescent="0.2"/>
    <row r="882" customFormat="1" x14ac:dyDescent="0.2"/>
    <row r="883" customFormat="1" x14ac:dyDescent="0.2"/>
    <row r="884" customFormat="1" x14ac:dyDescent="0.2"/>
    <row r="885" customFormat="1" x14ac:dyDescent="0.2"/>
    <row r="886" customFormat="1" x14ac:dyDescent="0.2"/>
    <row r="887" customFormat="1" x14ac:dyDescent="0.2"/>
    <row r="888" customFormat="1" x14ac:dyDescent="0.2"/>
    <row r="889" customFormat="1" x14ac:dyDescent="0.2"/>
    <row r="890" customFormat="1" x14ac:dyDescent="0.2"/>
    <row r="891" customFormat="1" x14ac:dyDescent="0.2"/>
    <row r="892" customFormat="1" x14ac:dyDescent="0.2"/>
    <row r="893" customFormat="1" x14ac:dyDescent="0.2"/>
    <row r="894" customFormat="1" x14ac:dyDescent="0.2"/>
    <row r="895" customFormat="1" x14ac:dyDescent="0.2"/>
    <row r="896" customFormat="1" x14ac:dyDescent="0.2"/>
    <row r="897" customFormat="1" x14ac:dyDescent="0.2"/>
    <row r="898" customFormat="1" x14ac:dyDescent="0.2"/>
    <row r="899" customFormat="1" x14ac:dyDescent="0.2"/>
    <row r="900" customFormat="1" x14ac:dyDescent="0.2"/>
    <row r="901" customFormat="1" x14ac:dyDescent="0.2"/>
    <row r="902" customFormat="1" x14ac:dyDescent="0.2"/>
    <row r="903" customFormat="1" x14ac:dyDescent="0.2"/>
    <row r="904" customFormat="1" x14ac:dyDescent="0.2"/>
    <row r="905" customFormat="1" x14ac:dyDescent="0.2"/>
    <row r="906" customFormat="1" x14ac:dyDescent="0.2"/>
    <row r="907" customFormat="1" x14ac:dyDescent="0.2"/>
    <row r="908" customFormat="1" x14ac:dyDescent="0.2"/>
    <row r="909" customFormat="1" x14ac:dyDescent="0.2"/>
    <row r="910" customFormat="1" x14ac:dyDescent="0.2"/>
    <row r="911" customFormat="1" x14ac:dyDescent="0.2"/>
    <row r="912" customFormat="1" x14ac:dyDescent="0.2"/>
    <row r="913" customFormat="1" x14ac:dyDescent="0.2"/>
    <row r="914" customFormat="1" x14ac:dyDescent="0.2"/>
    <row r="915" customFormat="1" x14ac:dyDescent="0.2"/>
    <row r="916" customFormat="1" x14ac:dyDescent="0.2"/>
    <row r="917" customFormat="1" x14ac:dyDescent="0.2"/>
    <row r="918" customFormat="1" x14ac:dyDescent="0.2"/>
    <row r="919" customFormat="1" x14ac:dyDescent="0.2"/>
    <row r="920" customFormat="1" x14ac:dyDescent="0.2"/>
    <row r="921" customFormat="1" x14ac:dyDescent="0.2"/>
    <row r="922" customFormat="1" x14ac:dyDescent="0.2"/>
    <row r="923" customFormat="1" x14ac:dyDescent="0.2"/>
    <row r="924" customFormat="1" x14ac:dyDescent="0.2"/>
    <row r="925" customFormat="1" x14ac:dyDescent="0.2"/>
    <row r="926" customFormat="1" x14ac:dyDescent="0.2"/>
    <row r="927" customFormat="1" x14ac:dyDescent="0.2"/>
    <row r="928" customFormat="1" x14ac:dyDescent="0.2"/>
    <row r="929" customFormat="1" x14ac:dyDescent="0.2"/>
    <row r="930" customFormat="1" x14ac:dyDescent="0.2"/>
    <row r="931" customFormat="1" x14ac:dyDescent="0.2"/>
    <row r="932" customFormat="1" x14ac:dyDescent="0.2"/>
    <row r="933" customFormat="1" x14ac:dyDescent="0.2"/>
    <row r="934" customFormat="1" x14ac:dyDescent="0.2"/>
    <row r="935" customFormat="1" x14ac:dyDescent="0.2"/>
    <row r="936" customFormat="1" x14ac:dyDescent="0.2"/>
    <row r="937" customFormat="1" x14ac:dyDescent="0.2"/>
    <row r="938" customFormat="1" x14ac:dyDescent="0.2"/>
    <row r="939" customFormat="1" x14ac:dyDescent="0.2"/>
    <row r="940" customFormat="1" x14ac:dyDescent="0.2"/>
    <row r="941" customFormat="1" x14ac:dyDescent="0.2"/>
    <row r="942" customFormat="1" x14ac:dyDescent="0.2"/>
    <row r="943" customFormat="1" x14ac:dyDescent="0.2"/>
    <row r="944" customFormat="1" x14ac:dyDescent="0.2"/>
    <row r="945" customFormat="1" x14ac:dyDescent="0.2"/>
    <row r="946" customFormat="1" x14ac:dyDescent="0.2"/>
    <row r="947" customFormat="1" x14ac:dyDescent="0.2"/>
    <row r="948" customFormat="1" x14ac:dyDescent="0.2"/>
    <row r="949" customFormat="1" x14ac:dyDescent="0.2"/>
    <row r="950" customFormat="1" x14ac:dyDescent="0.2"/>
    <row r="951" customFormat="1" x14ac:dyDescent="0.2"/>
    <row r="952" customFormat="1" x14ac:dyDescent="0.2"/>
    <row r="953" customFormat="1" x14ac:dyDescent="0.2"/>
    <row r="954" customFormat="1" x14ac:dyDescent="0.2"/>
    <row r="955" customFormat="1" x14ac:dyDescent="0.2"/>
    <row r="956" customFormat="1" x14ac:dyDescent="0.2"/>
    <row r="957" customFormat="1" x14ac:dyDescent="0.2"/>
    <row r="958" customFormat="1" x14ac:dyDescent="0.2"/>
    <row r="959" customFormat="1" x14ac:dyDescent="0.2"/>
    <row r="960" customFormat="1" x14ac:dyDescent="0.2"/>
    <row r="961" customFormat="1" x14ac:dyDescent="0.2"/>
    <row r="962" customFormat="1" x14ac:dyDescent="0.2"/>
    <row r="963" customFormat="1" x14ac:dyDescent="0.2"/>
    <row r="964" customFormat="1" x14ac:dyDescent="0.2"/>
    <row r="965" customFormat="1" x14ac:dyDescent="0.2"/>
    <row r="966" customFormat="1" x14ac:dyDescent="0.2"/>
    <row r="967" customFormat="1" x14ac:dyDescent="0.2"/>
    <row r="968" customFormat="1" x14ac:dyDescent="0.2"/>
    <row r="969" customFormat="1" x14ac:dyDescent="0.2"/>
    <row r="970" customFormat="1" x14ac:dyDescent="0.2"/>
    <row r="971" customFormat="1" x14ac:dyDescent="0.2"/>
    <row r="972" customFormat="1" x14ac:dyDescent="0.2"/>
    <row r="973" customFormat="1" x14ac:dyDescent="0.2"/>
    <row r="974" customFormat="1" x14ac:dyDescent="0.2"/>
    <row r="975" customFormat="1" x14ac:dyDescent="0.2"/>
    <row r="976" customFormat="1" x14ac:dyDescent="0.2"/>
    <row r="977" customFormat="1" x14ac:dyDescent="0.2"/>
    <row r="978" customFormat="1" x14ac:dyDescent="0.2"/>
    <row r="979" customFormat="1" x14ac:dyDescent="0.2"/>
    <row r="980" customFormat="1" x14ac:dyDescent="0.2"/>
    <row r="981" customFormat="1" x14ac:dyDescent="0.2"/>
    <row r="982" customFormat="1" x14ac:dyDescent="0.2"/>
    <row r="983" customFormat="1" x14ac:dyDescent="0.2"/>
    <row r="984" customFormat="1" x14ac:dyDescent="0.2"/>
    <row r="985" customFormat="1" x14ac:dyDescent="0.2"/>
    <row r="986" customFormat="1" x14ac:dyDescent="0.2"/>
    <row r="987" customFormat="1" x14ac:dyDescent="0.2"/>
    <row r="988" customFormat="1" x14ac:dyDescent="0.2"/>
    <row r="989" customFormat="1" x14ac:dyDescent="0.2"/>
    <row r="990" customFormat="1" x14ac:dyDescent="0.2"/>
    <row r="991" customFormat="1" x14ac:dyDescent="0.2"/>
    <row r="992" customFormat="1" x14ac:dyDescent="0.2"/>
    <row r="993" customFormat="1" x14ac:dyDescent="0.2"/>
    <row r="994" customFormat="1" x14ac:dyDescent="0.2"/>
    <row r="995" customFormat="1" x14ac:dyDescent="0.2"/>
    <row r="996" customFormat="1" x14ac:dyDescent="0.2"/>
    <row r="997" customFormat="1" x14ac:dyDescent="0.2"/>
    <row r="998" customFormat="1" x14ac:dyDescent="0.2"/>
    <row r="999" customFormat="1" x14ac:dyDescent="0.2"/>
    <row r="1000" customFormat="1" x14ac:dyDescent="0.2"/>
    <row r="1001" customFormat="1" x14ac:dyDescent="0.2"/>
    <row r="1002" customFormat="1" x14ac:dyDescent="0.2"/>
    <row r="1003" customFormat="1" x14ac:dyDescent="0.2"/>
    <row r="1004" customFormat="1" x14ac:dyDescent="0.2"/>
    <row r="1005" customFormat="1" x14ac:dyDescent="0.2"/>
    <row r="1006" customFormat="1" x14ac:dyDescent="0.2"/>
    <row r="1007" customFormat="1" x14ac:dyDescent="0.2"/>
    <row r="1008" customFormat="1" x14ac:dyDescent="0.2"/>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x14ac:dyDescent="0.2"/>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x14ac:dyDescent="0.2"/>
    <row r="1039" customFormat="1" x14ac:dyDescent="0.2"/>
    <row r="1040" customFormat="1" x14ac:dyDescent="0.2"/>
    <row r="1041" customFormat="1" x14ac:dyDescent="0.2"/>
    <row r="1042" customFormat="1" x14ac:dyDescent="0.2"/>
    <row r="1043" customFormat="1" x14ac:dyDescent="0.2"/>
    <row r="1044" customFormat="1" x14ac:dyDescent="0.2"/>
    <row r="1045" customFormat="1" x14ac:dyDescent="0.2"/>
    <row r="1046" customFormat="1" x14ac:dyDescent="0.2"/>
    <row r="1047" customFormat="1" x14ac:dyDescent="0.2"/>
    <row r="1048" customFormat="1" x14ac:dyDescent="0.2"/>
    <row r="1049" customFormat="1" x14ac:dyDescent="0.2"/>
    <row r="1050" customFormat="1" x14ac:dyDescent="0.2"/>
    <row r="1051" customFormat="1" x14ac:dyDescent="0.2"/>
    <row r="1052" customFormat="1" x14ac:dyDescent="0.2"/>
    <row r="1053" customFormat="1" x14ac:dyDescent="0.2"/>
    <row r="1054" customFormat="1" x14ac:dyDescent="0.2"/>
    <row r="1055" customFormat="1" x14ac:dyDescent="0.2"/>
    <row r="1056" customFormat="1" x14ac:dyDescent="0.2"/>
    <row r="1057" customFormat="1" x14ac:dyDescent="0.2"/>
    <row r="1058" customFormat="1" x14ac:dyDescent="0.2"/>
    <row r="1059" customFormat="1" x14ac:dyDescent="0.2"/>
    <row r="1060" customFormat="1" x14ac:dyDescent="0.2"/>
    <row r="1061" customFormat="1" x14ac:dyDescent="0.2"/>
    <row r="1062" customFormat="1" x14ac:dyDescent="0.2"/>
    <row r="1063" customFormat="1" x14ac:dyDescent="0.2"/>
    <row r="1064" customFormat="1" x14ac:dyDescent="0.2"/>
    <row r="1065" customFormat="1" x14ac:dyDescent="0.2"/>
    <row r="1066" customFormat="1" x14ac:dyDescent="0.2"/>
    <row r="1067" customFormat="1" x14ac:dyDescent="0.2"/>
    <row r="1068" customFormat="1" x14ac:dyDescent="0.2"/>
    <row r="1069" customFormat="1" x14ac:dyDescent="0.2"/>
    <row r="1070" customFormat="1" x14ac:dyDescent="0.2"/>
    <row r="1071" customFormat="1" x14ac:dyDescent="0.2"/>
    <row r="1072" customFormat="1" x14ac:dyDescent="0.2"/>
    <row r="1073" customFormat="1" x14ac:dyDescent="0.2"/>
    <row r="1074" customFormat="1" x14ac:dyDescent="0.2"/>
    <row r="1075" customFormat="1" x14ac:dyDescent="0.2"/>
    <row r="1076" customFormat="1" x14ac:dyDescent="0.2"/>
    <row r="1077" customFormat="1" x14ac:dyDescent="0.2"/>
    <row r="1078" customFormat="1" x14ac:dyDescent="0.2"/>
    <row r="1079" customFormat="1" x14ac:dyDescent="0.2"/>
    <row r="1080" customFormat="1" x14ac:dyDescent="0.2"/>
    <row r="1081" customFormat="1" x14ac:dyDescent="0.2"/>
    <row r="1082" customFormat="1" x14ac:dyDescent="0.2"/>
    <row r="1083" customFormat="1" x14ac:dyDescent="0.2"/>
    <row r="1084" customFormat="1" x14ac:dyDescent="0.2"/>
    <row r="1085" customFormat="1" x14ac:dyDescent="0.2"/>
    <row r="1086" customFormat="1" x14ac:dyDescent="0.2"/>
    <row r="1087" customFormat="1" x14ac:dyDescent="0.2"/>
    <row r="1088" customFormat="1" x14ac:dyDescent="0.2"/>
    <row r="1089" customFormat="1" x14ac:dyDescent="0.2"/>
    <row r="1090" customFormat="1" x14ac:dyDescent="0.2"/>
    <row r="1091" customFormat="1" x14ac:dyDescent="0.2"/>
    <row r="1092" customFormat="1" x14ac:dyDescent="0.2"/>
    <row r="1093" customFormat="1" x14ac:dyDescent="0.2"/>
    <row r="1094" customFormat="1" x14ac:dyDescent="0.2"/>
    <row r="1095" customFormat="1" x14ac:dyDescent="0.2"/>
    <row r="1096" customFormat="1" x14ac:dyDescent="0.2"/>
    <row r="1097" customFormat="1" x14ac:dyDescent="0.2"/>
    <row r="1098" customFormat="1" x14ac:dyDescent="0.2"/>
    <row r="1099" customFormat="1" x14ac:dyDescent="0.2"/>
    <row r="1100" customFormat="1" x14ac:dyDescent="0.2"/>
    <row r="1101" customFormat="1" x14ac:dyDescent="0.2"/>
    <row r="1102" customFormat="1" x14ac:dyDescent="0.2"/>
    <row r="1103" customFormat="1" x14ac:dyDescent="0.2"/>
    <row r="1104" customFormat="1" x14ac:dyDescent="0.2"/>
    <row r="1105" customFormat="1" x14ac:dyDescent="0.2"/>
    <row r="1106" customFormat="1" x14ac:dyDescent="0.2"/>
    <row r="1107" customFormat="1" x14ac:dyDescent="0.2"/>
    <row r="1108" customFormat="1" x14ac:dyDescent="0.2"/>
    <row r="1109" customFormat="1" x14ac:dyDescent="0.2"/>
    <row r="1110" customFormat="1" x14ac:dyDescent="0.2"/>
    <row r="1111" customFormat="1" x14ac:dyDescent="0.2"/>
    <row r="1112" customFormat="1" x14ac:dyDescent="0.2"/>
    <row r="1113" customFormat="1" x14ac:dyDescent="0.2"/>
    <row r="1114" customFormat="1" x14ac:dyDescent="0.2"/>
    <row r="1115" customFormat="1" x14ac:dyDescent="0.2"/>
    <row r="1116" customFormat="1" x14ac:dyDescent="0.2"/>
    <row r="1117" customFormat="1" x14ac:dyDescent="0.2"/>
    <row r="1118" customFormat="1" x14ac:dyDescent="0.2"/>
    <row r="1119" customFormat="1" x14ac:dyDescent="0.2"/>
    <row r="1120" customFormat="1" x14ac:dyDescent="0.2"/>
    <row r="1121" customFormat="1" x14ac:dyDescent="0.2"/>
    <row r="1122" customFormat="1" x14ac:dyDescent="0.2"/>
    <row r="1123" customFormat="1" x14ac:dyDescent="0.2"/>
    <row r="1124" customFormat="1" x14ac:dyDescent="0.2"/>
    <row r="1125" customFormat="1" x14ac:dyDescent="0.2"/>
    <row r="1126" customFormat="1" x14ac:dyDescent="0.2"/>
    <row r="1127" customFormat="1" x14ac:dyDescent="0.2"/>
    <row r="1128" customFormat="1" x14ac:dyDescent="0.2"/>
    <row r="1129" customFormat="1" x14ac:dyDescent="0.2"/>
    <row r="1130" customFormat="1" x14ac:dyDescent="0.2"/>
    <row r="1131" customFormat="1" x14ac:dyDescent="0.2"/>
    <row r="1132" customFormat="1" x14ac:dyDescent="0.2"/>
    <row r="1133" customFormat="1" x14ac:dyDescent="0.2"/>
    <row r="1134" customFormat="1" x14ac:dyDescent="0.2"/>
    <row r="1135" customFormat="1" x14ac:dyDescent="0.2"/>
    <row r="1136" customFormat="1" x14ac:dyDescent="0.2"/>
    <row r="1137" customFormat="1" x14ac:dyDescent="0.2"/>
    <row r="1138" customFormat="1" x14ac:dyDescent="0.2"/>
    <row r="1139" customFormat="1" x14ac:dyDescent="0.2"/>
    <row r="1140" customFormat="1" x14ac:dyDescent="0.2"/>
    <row r="1141" customFormat="1" x14ac:dyDescent="0.2"/>
    <row r="1142" customFormat="1" x14ac:dyDescent="0.2"/>
    <row r="1143" customFormat="1" x14ac:dyDescent="0.2"/>
    <row r="1144" customFormat="1" x14ac:dyDescent="0.2"/>
    <row r="1145" customFormat="1" x14ac:dyDescent="0.2"/>
    <row r="1146" customFormat="1" x14ac:dyDescent="0.2"/>
    <row r="1147" customFormat="1" x14ac:dyDescent="0.2"/>
    <row r="1148" customFormat="1" x14ac:dyDescent="0.2"/>
    <row r="1149" customFormat="1" x14ac:dyDescent="0.2"/>
    <row r="1150" customFormat="1" x14ac:dyDescent="0.2"/>
    <row r="1151" customFormat="1" x14ac:dyDescent="0.2"/>
    <row r="1152" customFormat="1" x14ac:dyDescent="0.2"/>
    <row r="1153" customFormat="1" x14ac:dyDescent="0.2"/>
    <row r="1154" customFormat="1" x14ac:dyDescent="0.2"/>
    <row r="1155" customFormat="1" x14ac:dyDescent="0.2"/>
    <row r="1156" customFormat="1" x14ac:dyDescent="0.2"/>
    <row r="1157" customFormat="1" x14ac:dyDescent="0.2"/>
    <row r="1158" customFormat="1" x14ac:dyDescent="0.2"/>
    <row r="1159" customFormat="1" x14ac:dyDescent="0.2"/>
    <row r="1160" customFormat="1" x14ac:dyDescent="0.2"/>
    <row r="1161" customFormat="1" x14ac:dyDescent="0.2"/>
    <row r="1162" customFormat="1" x14ac:dyDescent="0.2"/>
    <row r="1163" customFormat="1" x14ac:dyDescent="0.2"/>
    <row r="1164" customFormat="1" x14ac:dyDescent="0.2"/>
    <row r="1165" customFormat="1" x14ac:dyDescent="0.2"/>
    <row r="1166" customFormat="1" x14ac:dyDescent="0.2"/>
    <row r="1167" customFormat="1" x14ac:dyDescent="0.2"/>
    <row r="1168" customFormat="1" x14ac:dyDescent="0.2"/>
    <row r="1169" customFormat="1" x14ac:dyDescent="0.2"/>
    <row r="1170" customFormat="1" x14ac:dyDescent="0.2"/>
    <row r="1171" customFormat="1" x14ac:dyDescent="0.2"/>
    <row r="1172" customFormat="1" x14ac:dyDescent="0.2"/>
    <row r="1173" customFormat="1" x14ac:dyDescent="0.2"/>
    <row r="1174" customFormat="1" x14ac:dyDescent="0.2"/>
    <row r="1175" customFormat="1" x14ac:dyDescent="0.2"/>
    <row r="1176" customFormat="1" x14ac:dyDescent="0.2"/>
    <row r="1177" customFormat="1" x14ac:dyDescent="0.2"/>
    <row r="1178" customFormat="1" x14ac:dyDescent="0.2"/>
    <row r="1179" customFormat="1" x14ac:dyDescent="0.2"/>
    <row r="1180" customFormat="1" x14ac:dyDescent="0.2"/>
    <row r="1181" customFormat="1" x14ac:dyDescent="0.2"/>
    <row r="1182" customFormat="1" x14ac:dyDescent="0.2"/>
    <row r="1183" customFormat="1" x14ac:dyDescent="0.2"/>
    <row r="1184" customFormat="1" x14ac:dyDescent="0.2"/>
    <row r="1185" customFormat="1" x14ac:dyDescent="0.2"/>
    <row r="1186" customFormat="1" x14ac:dyDescent="0.2"/>
    <row r="1187" customFormat="1" x14ac:dyDescent="0.2"/>
    <row r="1188" customFormat="1" x14ac:dyDescent="0.2"/>
    <row r="1189" customFormat="1" x14ac:dyDescent="0.2"/>
    <row r="1190" customFormat="1" x14ac:dyDescent="0.2"/>
    <row r="1191" customFormat="1" x14ac:dyDescent="0.2"/>
    <row r="1192" customFormat="1" x14ac:dyDescent="0.2"/>
    <row r="1193" customFormat="1" x14ac:dyDescent="0.2"/>
    <row r="1194" customFormat="1" x14ac:dyDescent="0.2"/>
    <row r="1195" customFormat="1" x14ac:dyDescent="0.2"/>
    <row r="1196" customFormat="1" x14ac:dyDescent="0.2"/>
    <row r="1197" customFormat="1" x14ac:dyDescent="0.2"/>
    <row r="1198" customFormat="1" x14ac:dyDescent="0.2"/>
    <row r="1199" customFormat="1" x14ac:dyDescent="0.2"/>
    <row r="1200" customFormat="1" x14ac:dyDescent="0.2"/>
    <row r="1201" customFormat="1" x14ac:dyDescent="0.2"/>
    <row r="1202" customFormat="1" x14ac:dyDescent="0.2"/>
    <row r="1203" customFormat="1" x14ac:dyDescent="0.2"/>
    <row r="1204" customFormat="1" x14ac:dyDescent="0.2"/>
    <row r="1205" customFormat="1" x14ac:dyDescent="0.2"/>
    <row r="1206" customFormat="1" x14ac:dyDescent="0.2"/>
    <row r="1207" customFormat="1" x14ac:dyDescent="0.2"/>
    <row r="1208" customFormat="1" x14ac:dyDescent="0.2"/>
    <row r="1209" customFormat="1" x14ac:dyDescent="0.2"/>
    <row r="1210" customFormat="1" x14ac:dyDescent="0.2"/>
    <row r="1211" customFormat="1" x14ac:dyDescent="0.2"/>
    <row r="1212" customFormat="1" x14ac:dyDescent="0.2"/>
    <row r="1213" customFormat="1" x14ac:dyDescent="0.2"/>
    <row r="1214" customFormat="1" x14ac:dyDescent="0.2"/>
    <row r="1215" customFormat="1" x14ac:dyDescent="0.2"/>
    <row r="1216" customFormat="1" x14ac:dyDescent="0.2"/>
    <row r="1217" customFormat="1" x14ac:dyDescent="0.2"/>
    <row r="1218" customFormat="1" x14ac:dyDescent="0.2"/>
    <row r="1219" customFormat="1" x14ac:dyDescent="0.2"/>
    <row r="1220" customFormat="1" x14ac:dyDescent="0.2"/>
    <row r="1221" customFormat="1" x14ac:dyDescent="0.2"/>
    <row r="1222" customFormat="1" x14ac:dyDescent="0.2"/>
    <row r="1223" customFormat="1" x14ac:dyDescent="0.2"/>
    <row r="1224" customFormat="1" x14ac:dyDescent="0.2"/>
    <row r="1225" customFormat="1" x14ac:dyDescent="0.2"/>
    <row r="1226" customFormat="1" x14ac:dyDescent="0.2"/>
    <row r="1227" customFormat="1" x14ac:dyDescent="0.2"/>
    <row r="1228" customFormat="1" x14ac:dyDescent="0.2"/>
    <row r="1229" customFormat="1" x14ac:dyDescent="0.2"/>
    <row r="1230" customFormat="1" x14ac:dyDescent="0.2"/>
    <row r="1231" customFormat="1" x14ac:dyDescent="0.2"/>
    <row r="1232" customFormat="1" x14ac:dyDescent="0.2"/>
    <row r="1233" customFormat="1" x14ac:dyDescent="0.2"/>
    <row r="1234" customFormat="1" x14ac:dyDescent="0.2"/>
    <row r="1235" customFormat="1" x14ac:dyDescent="0.2"/>
    <row r="1236" customFormat="1" x14ac:dyDescent="0.2"/>
    <row r="1237" customFormat="1" x14ac:dyDescent="0.2"/>
    <row r="1238" customFormat="1" x14ac:dyDescent="0.2"/>
    <row r="1239" customFormat="1" x14ac:dyDescent="0.2"/>
    <row r="1240" customFormat="1" x14ac:dyDescent="0.2"/>
    <row r="1241" customFormat="1" x14ac:dyDescent="0.2"/>
    <row r="1242" customFormat="1" x14ac:dyDescent="0.2"/>
    <row r="1243" customFormat="1" x14ac:dyDescent="0.2"/>
    <row r="1244" customFormat="1" x14ac:dyDescent="0.2"/>
    <row r="1245" customFormat="1" x14ac:dyDescent="0.2"/>
    <row r="1246" customFormat="1" x14ac:dyDescent="0.2"/>
    <row r="1247" customFormat="1" x14ac:dyDescent="0.2"/>
    <row r="1248" customFormat="1" x14ac:dyDescent="0.2"/>
    <row r="1249" customFormat="1" x14ac:dyDescent="0.2"/>
    <row r="1250" customFormat="1" x14ac:dyDescent="0.2"/>
    <row r="1251" customFormat="1" x14ac:dyDescent="0.2"/>
    <row r="1252" customFormat="1" x14ac:dyDescent="0.2"/>
    <row r="1253" customFormat="1" x14ac:dyDescent="0.2"/>
    <row r="1254" customFormat="1" x14ac:dyDescent="0.2"/>
    <row r="1255" customFormat="1" x14ac:dyDescent="0.2"/>
    <row r="1256" customFormat="1" x14ac:dyDescent="0.2"/>
    <row r="1257" customFormat="1" x14ac:dyDescent="0.2"/>
    <row r="1258" customFormat="1" x14ac:dyDescent="0.2"/>
    <row r="1259" customFormat="1" x14ac:dyDescent="0.2"/>
    <row r="1260" customFormat="1" x14ac:dyDescent="0.2"/>
    <row r="1261" customFormat="1" x14ac:dyDescent="0.2"/>
    <row r="1262" customFormat="1" x14ac:dyDescent="0.2"/>
    <row r="1263" customFormat="1" x14ac:dyDescent="0.2"/>
    <row r="1264" customFormat="1" x14ac:dyDescent="0.2"/>
    <row r="1265" customFormat="1" x14ac:dyDescent="0.2"/>
    <row r="1266" customFormat="1" x14ac:dyDescent="0.2"/>
    <row r="1267" customFormat="1" x14ac:dyDescent="0.2"/>
    <row r="1268" customFormat="1" x14ac:dyDescent="0.2"/>
    <row r="1269" customFormat="1" x14ac:dyDescent="0.2"/>
    <row r="1270" customFormat="1" x14ac:dyDescent="0.2"/>
    <row r="1271" customFormat="1" x14ac:dyDescent="0.2"/>
    <row r="1272" customFormat="1" x14ac:dyDescent="0.2"/>
    <row r="1273" customFormat="1" x14ac:dyDescent="0.2"/>
    <row r="1274" customFormat="1" x14ac:dyDescent="0.2"/>
    <row r="1275" customFormat="1" x14ac:dyDescent="0.2"/>
    <row r="1276" customFormat="1" x14ac:dyDescent="0.2"/>
    <row r="1277" customFormat="1" x14ac:dyDescent="0.2"/>
    <row r="1278" customFormat="1" x14ac:dyDescent="0.2"/>
    <row r="1279" customFormat="1" x14ac:dyDescent="0.2"/>
    <row r="1280" customFormat="1" x14ac:dyDescent="0.2"/>
    <row r="1281" customFormat="1" x14ac:dyDescent="0.2"/>
    <row r="1282" customFormat="1" x14ac:dyDescent="0.2"/>
    <row r="1283" customFormat="1" x14ac:dyDescent="0.2"/>
    <row r="1284" customFormat="1" x14ac:dyDescent="0.2"/>
    <row r="1285" customFormat="1" x14ac:dyDescent="0.2"/>
    <row r="1286" customFormat="1" x14ac:dyDescent="0.2"/>
    <row r="1287" customFormat="1" x14ac:dyDescent="0.2"/>
    <row r="1288" customFormat="1" x14ac:dyDescent="0.2"/>
    <row r="1289" customFormat="1" x14ac:dyDescent="0.2"/>
    <row r="1290" customFormat="1" x14ac:dyDescent="0.2"/>
    <row r="1291" customFormat="1" x14ac:dyDescent="0.2"/>
    <row r="1292" customFormat="1" x14ac:dyDescent="0.2"/>
    <row r="1293" customFormat="1" x14ac:dyDescent="0.2"/>
    <row r="1294" customFormat="1" x14ac:dyDescent="0.2"/>
    <row r="1295" customFormat="1" x14ac:dyDescent="0.2"/>
    <row r="1296" customFormat="1" x14ac:dyDescent="0.2"/>
    <row r="1297" customFormat="1" x14ac:dyDescent="0.2"/>
    <row r="1298" customFormat="1" x14ac:dyDescent="0.2"/>
    <row r="1299" customFormat="1" x14ac:dyDescent="0.2"/>
    <row r="1300" customFormat="1" x14ac:dyDescent="0.2"/>
    <row r="1301" customFormat="1" x14ac:dyDescent="0.2"/>
    <row r="1302" customFormat="1" x14ac:dyDescent="0.2"/>
    <row r="1303" customFormat="1" x14ac:dyDescent="0.2"/>
    <row r="1304" customFormat="1" x14ac:dyDescent="0.2"/>
    <row r="1305" customFormat="1" x14ac:dyDescent="0.2"/>
    <row r="1306" customFormat="1" x14ac:dyDescent="0.2"/>
    <row r="1307" customFormat="1" x14ac:dyDescent="0.2"/>
    <row r="1308" customFormat="1" x14ac:dyDescent="0.2"/>
    <row r="1309" customFormat="1" x14ac:dyDescent="0.2"/>
    <row r="1310" customFormat="1" x14ac:dyDescent="0.2"/>
    <row r="1311" customFormat="1" x14ac:dyDescent="0.2"/>
    <row r="1312" customFormat="1" x14ac:dyDescent="0.2"/>
    <row r="1313" customFormat="1" x14ac:dyDescent="0.2"/>
    <row r="1314" customFormat="1" x14ac:dyDescent="0.2"/>
    <row r="1315" customFormat="1" x14ac:dyDescent="0.2"/>
    <row r="1316" customFormat="1" x14ac:dyDescent="0.2"/>
    <row r="1317" customFormat="1" x14ac:dyDescent="0.2"/>
    <row r="1318" customFormat="1" x14ac:dyDescent="0.2"/>
    <row r="1319" customFormat="1" x14ac:dyDescent="0.2"/>
    <row r="1320" customFormat="1" x14ac:dyDescent="0.2"/>
    <row r="1321" customFormat="1" x14ac:dyDescent="0.2"/>
    <row r="1322" customFormat="1" x14ac:dyDescent="0.2"/>
    <row r="1323" customFormat="1" x14ac:dyDescent="0.2"/>
    <row r="1324" customFormat="1" x14ac:dyDescent="0.2"/>
    <row r="1325" customFormat="1" x14ac:dyDescent="0.2"/>
    <row r="1326" customFormat="1" x14ac:dyDescent="0.2"/>
    <row r="1327" customFormat="1" x14ac:dyDescent="0.2"/>
    <row r="1328" customFormat="1" x14ac:dyDescent="0.2"/>
    <row r="1329" customFormat="1" x14ac:dyDescent="0.2"/>
    <row r="1330" customFormat="1" x14ac:dyDescent="0.2"/>
    <row r="1331" customFormat="1" x14ac:dyDescent="0.2"/>
    <row r="1332" customFormat="1" x14ac:dyDescent="0.2"/>
    <row r="1333" customFormat="1" x14ac:dyDescent="0.2"/>
    <row r="1334" customFormat="1" x14ac:dyDescent="0.2"/>
    <row r="1335" customFormat="1" x14ac:dyDescent="0.2"/>
    <row r="1336" customFormat="1" x14ac:dyDescent="0.2"/>
    <row r="1337" customFormat="1" x14ac:dyDescent="0.2"/>
    <row r="1338" customFormat="1" x14ac:dyDescent="0.2"/>
    <row r="1339" customFormat="1" x14ac:dyDescent="0.2"/>
    <row r="1340" customFormat="1" x14ac:dyDescent="0.2"/>
    <row r="1341" customFormat="1" x14ac:dyDescent="0.2"/>
    <row r="1342" customFormat="1" x14ac:dyDescent="0.2"/>
    <row r="1343" customFormat="1" x14ac:dyDescent="0.2"/>
    <row r="1344" customFormat="1" x14ac:dyDescent="0.2"/>
    <row r="1345" customFormat="1" x14ac:dyDescent="0.2"/>
    <row r="1346" customFormat="1" x14ac:dyDescent="0.2"/>
    <row r="1347" customFormat="1" x14ac:dyDescent="0.2"/>
    <row r="1348" customFormat="1" x14ac:dyDescent="0.2"/>
    <row r="1349" customFormat="1" x14ac:dyDescent="0.2"/>
    <row r="1350" customFormat="1" x14ac:dyDescent="0.2"/>
    <row r="1351" customFormat="1" x14ac:dyDescent="0.2"/>
    <row r="1352" customFormat="1" x14ac:dyDescent="0.2"/>
    <row r="1353" customFormat="1" x14ac:dyDescent="0.2"/>
    <row r="1354" customFormat="1" x14ac:dyDescent="0.2"/>
    <row r="1355" customFormat="1" x14ac:dyDescent="0.2"/>
    <row r="1356" customFormat="1" x14ac:dyDescent="0.2"/>
    <row r="1357" customFormat="1" x14ac:dyDescent="0.2"/>
    <row r="1358" customFormat="1" x14ac:dyDescent="0.2"/>
    <row r="1359" customFormat="1" x14ac:dyDescent="0.2"/>
    <row r="1360" customFormat="1" x14ac:dyDescent="0.2"/>
    <row r="1361" customFormat="1" x14ac:dyDescent="0.2"/>
    <row r="1362" customFormat="1" x14ac:dyDescent="0.2"/>
    <row r="1363" customFormat="1" x14ac:dyDescent="0.2"/>
    <row r="1364" customFormat="1" x14ac:dyDescent="0.2"/>
    <row r="1365" customFormat="1" x14ac:dyDescent="0.2"/>
    <row r="1366" customFormat="1" x14ac:dyDescent="0.2"/>
    <row r="1367" customFormat="1" x14ac:dyDescent="0.2"/>
    <row r="1368" customFormat="1" x14ac:dyDescent="0.2"/>
    <row r="1369" customFormat="1" x14ac:dyDescent="0.2"/>
    <row r="1370" customFormat="1" x14ac:dyDescent="0.2"/>
    <row r="1371" customFormat="1" x14ac:dyDescent="0.2"/>
    <row r="1372" customFormat="1" x14ac:dyDescent="0.2"/>
    <row r="1373" customFormat="1" x14ac:dyDescent="0.2"/>
    <row r="1374" customFormat="1" x14ac:dyDescent="0.2"/>
    <row r="1375" customFormat="1" x14ac:dyDescent="0.2"/>
    <row r="1376" customFormat="1" x14ac:dyDescent="0.2"/>
    <row r="1377" customFormat="1" x14ac:dyDescent="0.2"/>
    <row r="1378" customFormat="1" x14ac:dyDescent="0.2"/>
    <row r="1379" customFormat="1" x14ac:dyDescent="0.2"/>
    <row r="1380" customFormat="1" x14ac:dyDescent="0.2"/>
    <row r="1381" customFormat="1" x14ac:dyDescent="0.2"/>
    <row r="1382" customFormat="1" x14ac:dyDescent="0.2"/>
    <row r="1383" customFormat="1" x14ac:dyDescent="0.2"/>
    <row r="1384" customFormat="1" x14ac:dyDescent="0.2"/>
    <row r="1385" customFormat="1" x14ac:dyDescent="0.2"/>
    <row r="1386" customFormat="1" x14ac:dyDescent="0.2"/>
    <row r="1387" customFormat="1" x14ac:dyDescent="0.2"/>
    <row r="1388" customFormat="1" x14ac:dyDescent="0.2"/>
    <row r="1389" customFormat="1" x14ac:dyDescent="0.2"/>
    <row r="1390" customFormat="1" x14ac:dyDescent="0.2"/>
    <row r="1391" customFormat="1" x14ac:dyDescent="0.2"/>
    <row r="1392" customFormat="1" x14ac:dyDescent="0.2"/>
    <row r="1393" customFormat="1" x14ac:dyDescent="0.2"/>
    <row r="1394" customFormat="1" x14ac:dyDescent="0.2"/>
    <row r="1395" customFormat="1" x14ac:dyDescent="0.2"/>
    <row r="1396" customFormat="1" x14ac:dyDescent="0.2"/>
    <row r="1397" customFormat="1" x14ac:dyDescent="0.2"/>
    <row r="1398" customFormat="1" x14ac:dyDescent="0.2"/>
    <row r="1399" customFormat="1" x14ac:dyDescent="0.2"/>
    <row r="1400" customFormat="1" x14ac:dyDescent="0.2"/>
    <row r="1401" customFormat="1" x14ac:dyDescent="0.2"/>
    <row r="1402" customFormat="1" x14ac:dyDescent="0.2"/>
    <row r="1403" customFormat="1" x14ac:dyDescent="0.2"/>
    <row r="1404" customFormat="1" x14ac:dyDescent="0.2"/>
    <row r="1405" customFormat="1" x14ac:dyDescent="0.2"/>
    <row r="1406" customFormat="1" x14ac:dyDescent="0.2"/>
    <row r="1407" customFormat="1" x14ac:dyDescent="0.2"/>
    <row r="1408" customFormat="1" x14ac:dyDescent="0.2"/>
    <row r="1409" customFormat="1" x14ac:dyDescent="0.2"/>
    <row r="1410" customFormat="1" x14ac:dyDescent="0.2"/>
    <row r="1411" customFormat="1" x14ac:dyDescent="0.2"/>
    <row r="1412" customFormat="1" x14ac:dyDescent="0.2"/>
    <row r="1413" customFormat="1" x14ac:dyDescent="0.2"/>
    <row r="1414" customFormat="1" x14ac:dyDescent="0.2"/>
    <row r="1415" customFormat="1" x14ac:dyDescent="0.2"/>
    <row r="1416" customFormat="1" x14ac:dyDescent="0.2"/>
    <row r="1417" customFormat="1" x14ac:dyDescent="0.2"/>
    <row r="1418" customFormat="1" x14ac:dyDescent="0.2"/>
    <row r="1419" customFormat="1" x14ac:dyDescent="0.2"/>
    <row r="1420" customFormat="1" x14ac:dyDescent="0.2"/>
    <row r="1421" customFormat="1" x14ac:dyDescent="0.2"/>
    <row r="1422" customFormat="1" x14ac:dyDescent="0.2"/>
    <row r="1423" customFormat="1" x14ac:dyDescent="0.2"/>
    <row r="1424" customFormat="1" x14ac:dyDescent="0.2"/>
    <row r="1425" customFormat="1" x14ac:dyDescent="0.2"/>
    <row r="1426" customFormat="1" x14ac:dyDescent="0.2"/>
    <row r="1427" customFormat="1" x14ac:dyDescent="0.2"/>
    <row r="1428" customFormat="1" x14ac:dyDescent="0.2"/>
    <row r="1429" customFormat="1" x14ac:dyDescent="0.2"/>
    <row r="1430" customFormat="1" x14ac:dyDescent="0.2"/>
    <row r="1431" customFormat="1" x14ac:dyDescent="0.2"/>
    <row r="1432" customFormat="1" x14ac:dyDescent="0.2"/>
    <row r="1433" customFormat="1" x14ac:dyDescent="0.2"/>
    <row r="1434" customFormat="1" x14ac:dyDescent="0.2"/>
    <row r="1435" customFormat="1" x14ac:dyDescent="0.2"/>
    <row r="1436" customFormat="1" x14ac:dyDescent="0.2"/>
    <row r="1437" customFormat="1" x14ac:dyDescent="0.2"/>
    <row r="1438" customFormat="1" x14ac:dyDescent="0.2"/>
    <row r="1439" customFormat="1" x14ac:dyDescent="0.2"/>
    <row r="1440" customFormat="1" x14ac:dyDescent="0.2"/>
    <row r="1441" customFormat="1" x14ac:dyDescent="0.2"/>
    <row r="1442" customFormat="1" x14ac:dyDescent="0.2"/>
    <row r="1443" customFormat="1" x14ac:dyDescent="0.2"/>
    <row r="1444" customFormat="1" x14ac:dyDescent="0.2"/>
    <row r="1445" customFormat="1" x14ac:dyDescent="0.2"/>
    <row r="1446" customFormat="1" x14ac:dyDescent="0.2"/>
    <row r="1447" customFormat="1" x14ac:dyDescent="0.2"/>
    <row r="1448" customFormat="1" x14ac:dyDescent="0.2"/>
    <row r="1449" customFormat="1" x14ac:dyDescent="0.2"/>
    <row r="1450" customFormat="1" x14ac:dyDescent="0.2"/>
    <row r="1451" customFormat="1" x14ac:dyDescent="0.2"/>
    <row r="1452" customFormat="1" x14ac:dyDescent="0.2"/>
    <row r="1453" customFormat="1" x14ac:dyDescent="0.2"/>
    <row r="1454" customFormat="1" x14ac:dyDescent="0.2"/>
    <row r="1455" customFormat="1" x14ac:dyDescent="0.2"/>
    <row r="1456" customFormat="1" x14ac:dyDescent="0.2"/>
    <row r="1457" customFormat="1" x14ac:dyDescent="0.2"/>
    <row r="1458" customFormat="1" x14ac:dyDescent="0.2"/>
    <row r="1459" customFormat="1" x14ac:dyDescent="0.2"/>
    <row r="1460" customFormat="1" x14ac:dyDescent="0.2"/>
    <row r="1461" customFormat="1" x14ac:dyDescent="0.2"/>
    <row r="1462" customFormat="1" x14ac:dyDescent="0.2"/>
    <row r="1463" customFormat="1" x14ac:dyDescent="0.2"/>
    <row r="1464" customFormat="1" x14ac:dyDescent="0.2"/>
    <row r="1465" customFormat="1" x14ac:dyDescent="0.2"/>
    <row r="1466" customFormat="1" x14ac:dyDescent="0.2"/>
    <row r="1467" customFormat="1" x14ac:dyDescent="0.2"/>
    <row r="1468" customFormat="1" x14ac:dyDescent="0.2"/>
    <row r="1469" customFormat="1" x14ac:dyDescent="0.2"/>
    <row r="1470" customFormat="1" x14ac:dyDescent="0.2"/>
    <row r="1471" customFormat="1" x14ac:dyDescent="0.2"/>
    <row r="1472" customFormat="1" x14ac:dyDescent="0.2"/>
    <row r="1473" customFormat="1" x14ac:dyDescent="0.2"/>
    <row r="1474" customFormat="1" x14ac:dyDescent="0.2"/>
    <row r="1475" customFormat="1" x14ac:dyDescent="0.2"/>
    <row r="1476" customFormat="1" x14ac:dyDescent="0.2"/>
    <row r="1477" customFormat="1" x14ac:dyDescent="0.2"/>
    <row r="1478" customFormat="1" x14ac:dyDescent="0.2"/>
    <row r="1479" customFormat="1" x14ac:dyDescent="0.2"/>
    <row r="1480" customFormat="1" x14ac:dyDescent="0.2"/>
    <row r="1481" customFormat="1" x14ac:dyDescent="0.2"/>
    <row r="1482" customFormat="1" x14ac:dyDescent="0.2"/>
    <row r="1483" customFormat="1" x14ac:dyDescent="0.2"/>
    <row r="1484" customFormat="1" x14ac:dyDescent="0.2"/>
    <row r="1485" customFormat="1" x14ac:dyDescent="0.2"/>
    <row r="1486" customFormat="1" x14ac:dyDescent="0.2"/>
    <row r="1487" customFormat="1" x14ac:dyDescent="0.2"/>
    <row r="1488" customFormat="1" x14ac:dyDescent="0.2"/>
    <row r="1489" customFormat="1" x14ac:dyDescent="0.2"/>
    <row r="1490" customFormat="1" x14ac:dyDescent="0.2"/>
    <row r="1491" customFormat="1" x14ac:dyDescent="0.2"/>
    <row r="1492" customFormat="1" x14ac:dyDescent="0.2"/>
    <row r="1493" customFormat="1" x14ac:dyDescent="0.2"/>
    <row r="1494" customFormat="1" x14ac:dyDescent="0.2"/>
    <row r="1495" customFormat="1" x14ac:dyDescent="0.2"/>
    <row r="1496" customFormat="1" x14ac:dyDescent="0.2"/>
    <row r="1497" customFormat="1" x14ac:dyDescent="0.2"/>
    <row r="1498" customFormat="1" x14ac:dyDescent="0.2"/>
    <row r="1499" customFormat="1" x14ac:dyDescent="0.2"/>
    <row r="1500" customFormat="1" x14ac:dyDescent="0.2"/>
    <row r="1501" customFormat="1" x14ac:dyDescent="0.2"/>
    <row r="1502" customFormat="1" x14ac:dyDescent="0.2"/>
    <row r="1503" customFormat="1" x14ac:dyDescent="0.2"/>
    <row r="1504" customFormat="1" x14ac:dyDescent="0.2"/>
    <row r="1505" customFormat="1" x14ac:dyDescent="0.2"/>
    <row r="1506" customFormat="1" x14ac:dyDescent="0.2"/>
    <row r="1507" customFormat="1" x14ac:dyDescent="0.2"/>
    <row r="1508" customFormat="1" x14ac:dyDescent="0.2"/>
    <row r="1509" customFormat="1" x14ac:dyDescent="0.2"/>
    <row r="1510" customFormat="1" x14ac:dyDescent="0.2"/>
    <row r="1511" customFormat="1" x14ac:dyDescent="0.2"/>
    <row r="1512" customFormat="1" x14ac:dyDescent="0.2"/>
    <row r="1513" customFormat="1" x14ac:dyDescent="0.2"/>
    <row r="1514" customFormat="1" x14ac:dyDescent="0.2"/>
    <row r="1515" customFormat="1" x14ac:dyDescent="0.2"/>
    <row r="1516" customFormat="1" x14ac:dyDescent="0.2"/>
    <row r="1517" customFormat="1" x14ac:dyDescent="0.2"/>
    <row r="1518" customFormat="1" x14ac:dyDescent="0.2"/>
    <row r="1519" customFormat="1" x14ac:dyDescent="0.2"/>
    <row r="1520" customFormat="1" x14ac:dyDescent="0.2"/>
    <row r="1521" customFormat="1" x14ac:dyDescent="0.2"/>
    <row r="1522" customFormat="1" x14ac:dyDescent="0.2"/>
    <row r="1523" customFormat="1" x14ac:dyDescent="0.2"/>
    <row r="1524" customFormat="1" x14ac:dyDescent="0.2"/>
    <row r="1525" customFormat="1" x14ac:dyDescent="0.2"/>
    <row r="1526" customFormat="1" x14ac:dyDescent="0.2"/>
    <row r="1527" customFormat="1" x14ac:dyDescent="0.2"/>
    <row r="1528" customFormat="1" x14ac:dyDescent="0.2"/>
    <row r="1529" customFormat="1" x14ac:dyDescent="0.2"/>
    <row r="1530" customFormat="1" x14ac:dyDescent="0.2"/>
    <row r="1531" customFormat="1" x14ac:dyDescent="0.2"/>
    <row r="1532" customFormat="1" x14ac:dyDescent="0.2"/>
    <row r="1533" customFormat="1" x14ac:dyDescent="0.2"/>
    <row r="1534" customFormat="1" x14ac:dyDescent="0.2"/>
    <row r="1535" customFormat="1" x14ac:dyDescent="0.2"/>
    <row r="1536" customFormat="1" x14ac:dyDescent="0.2"/>
    <row r="1537" customFormat="1" x14ac:dyDescent="0.2"/>
    <row r="1538" customFormat="1" x14ac:dyDescent="0.2"/>
    <row r="1539" customFormat="1" x14ac:dyDescent="0.2"/>
    <row r="1540" customFormat="1" x14ac:dyDescent="0.2"/>
    <row r="1541" customFormat="1" x14ac:dyDescent="0.2"/>
    <row r="1542" customFormat="1" x14ac:dyDescent="0.2"/>
    <row r="1543" customFormat="1" x14ac:dyDescent="0.2"/>
    <row r="1544" customFormat="1" x14ac:dyDescent="0.2"/>
    <row r="1545" customFormat="1" x14ac:dyDescent="0.2"/>
    <row r="1546" customFormat="1" x14ac:dyDescent="0.2"/>
    <row r="1547" customFormat="1" x14ac:dyDescent="0.2"/>
    <row r="1548" customFormat="1" x14ac:dyDescent="0.2"/>
    <row r="1549" customFormat="1" x14ac:dyDescent="0.2"/>
    <row r="1550" customFormat="1" x14ac:dyDescent="0.2"/>
    <row r="1551" customFormat="1" x14ac:dyDescent="0.2"/>
    <row r="1552" customFormat="1" x14ac:dyDescent="0.2"/>
    <row r="1553" customFormat="1" x14ac:dyDescent="0.2"/>
    <row r="1554" customFormat="1" x14ac:dyDescent="0.2"/>
    <row r="1555" customFormat="1" x14ac:dyDescent="0.2"/>
    <row r="1556" customFormat="1" x14ac:dyDescent="0.2"/>
    <row r="1557" customFormat="1" x14ac:dyDescent="0.2"/>
    <row r="1558" customFormat="1" x14ac:dyDescent="0.2"/>
    <row r="1559" customFormat="1" x14ac:dyDescent="0.2"/>
    <row r="1560" customFormat="1" x14ac:dyDescent="0.2"/>
    <row r="1561" customFormat="1" x14ac:dyDescent="0.2"/>
    <row r="1562" customFormat="1" x14ac:dyDescent="0.2"/>
    <row r="1563" customFormat="1" x14ac:dyDescent="0.2"/>
    <row r="1564" customFormat="1" x14ac:dyDescent="0.2"/>
    <row r="1565" customFormat="1" x14ac:dyDescent="0.2"/>
    <row r="1566" customFormat="1" x14ac:dyDescent="0.2"/>
    <row r="1567" customFormat="1" x14ac:dyDescent="0.2"/>
    <row r="1568" customFormat="1" x14ac:dyDescent="0.2"/>
    <row r="1569" customFormat="1" x14ac:dyDescent="0.2"/>
    <row r="1570" customFormat="1" x14ac:dyDescent="0.2"/>
    <row r="1571" customFormat="1" x14ac:dyDescent="0.2"/>
    <row r="1572" customFormat="1" x14ac:dyDescent="0.2"/>
    <row r="1573" customFormat="1" x14ac:dyDescent="0.2"/>
    <row r="1574" customFormat="1" x14ac:dyDescent="0.2"/>
    <row r="1575" customFormat="1" x14ac:dyDescent="0.2"/>
    <row r="1576" customFormat="1" x14ac:dyDescent="0.2"/>
    <row r="1577" customFormat="1" x14ac:dyDescent="0.2"/>
    <row r="1578" customFormat="1" x14ac:dyDescent="0.2"/>
    <row r="1579" customFormat="1" x14ac:dyDescent="0.2"/>
    <row r="1580" customFormat="1" x14ac:dyDescent="0.2"/>
    <row r="1581" customFormat="1" x14ac:dyDescent="0.2"/>
    <row r="1582" customFormat="1" x14ac:dyDescent="0.2"/>
    <row r="1583" customFormat="1" x14ac:dyDescent="0.2"/>
    <row r="1584" customFormat="1" x14ac:dyDescent="0.2"/>
    <row r="1585" customFormat="1" x14ac:dyDescent="0.2"/>
    <row r="1586" customFormat="1" x14ac:dyDescent="0.2"/>
    <row r="1587" customFormat="1" x14ac:dyDescent="0.2"/>
    <row r="1588" customFormat="1" x14ac:dyDescent="0.2"/>
    <row r="1589" customFormat="1" x14ac:dyDescent="0.2"/>
    <row r="1590" customFormat="1" x14ac:dyDescent="0.2"/>
    <row r="1591" customFormat="1" x14ac:dyDescent="0.2"/>
    <row r="1592" customFormat="1" x14ac:dyDescent="0.2"/>
    <row r="1593" customFormat="1" x14ac:dyDescent="0.2"/>
    <row r="1594" customFormat="1" x14ac:dyDescent="0.2"/>
    <row r="1595" customFormat="1" x14ac:dyDescent="0.2"/>
    <row r="1596" customFormat="1" x14ac:dyDescent="0.2"/>
    <row r="1597" customFormat="1" x14ac:dyDescent="0.2"/>
    <row r="1598" customFormat="1" x14ac:dyDescent="0.2"/>
    <row r="1599" customFormat="1" x14ac:dyDescent="0.2"/>
    <row r="1600" customFormat="1" x14ac:dyDescent="0.2"/>
    <row r="1601" customFormat="1" x14ac:dyDescent="0.2"/>
    <row r="1602" customFormat="1" x14ac:dyDescent="0.2"/>
    <row r="1603" customFormat="1" x14ac:dyDescent="0.2"/>
    <row r="1604" customFormat="1" x14ac:dyDescent="0.2"/>
    <row r="1605" customFormat="1" x14ac:dyDescent="0.2"/>
    <row r="1606" customFormat="1" x14ac:dyDescent="0.2"/>
    <row r="1607" customFormat="1" x14ac:dyDescent="0.2"/>
    <row r="1608" customFormat="1" x14ac:dyDescent="0.2"/>
    <row r="1609" customFormat="1" x14ac:dyDescent="0.2"/>
    <row r="1610" customFormat="1" x14ac:dyDescent="0.2"/>
    <row r="1611" customFormat="1" x14ac:dyDescent="0.2"/>
    <row r="1612" customFormat="1" x14ac:dyDescent="0.2"/>
    <row r="1613" customFormat="1" x14ac:dyDescent="0.2"/>
    <row r="1614" customFormat="1" x14ac:dyDescent="0.2"/>
    <row r="1615" customFormat="1" x14ac:dyDescent="0.2"/>
    <row r="1616" customFormat="1" x14ac:dyDescent="0.2"/>
    <row r="1617" customFormat="1" x14ac:dyDescent="0.2"/>
    <row r="1618" customFormat="1" x14ac:dyDescent="0.2"/>
    <row r="1619" customFormat="1" x14ac:dyDescent="0.2"/>
    <row r="1620" customFormat="1" x14ac:dyDescent="0.2"/>
    <row r="1621" customFormat="1" x14ac:dyDescent="0.2"/>
    <row r="1622" customFormat="1" x14ac:dyDescent="0.2"/>
    <row r="1623" customFormat="1" x14ac:dyDescent="0.2"/>
    <row r="1624" customFormat="1" x14ac:dyDescent="0.2"/>
    <row r="1625" customFormat="1" x14ac:dyDescent="0.2"/>
    <row r="1626" customFormat="1" x14ac:dyDescent="0.2"/>
    <row r="1627" customFormat="1" x14ac:dyDescent="0.2"/>
    <row r="1628" customFormat="1" x14ac:dyDescent="0.2"/>
    <row r="1629" customFormat="1" x14ac:dyDescent="0.2"/>
    <row r="1630" customFormat="1" x14ac:dyDescent="0.2"/>
    <row r="1631" customFormat="1" x14ac:dyDescent="0.2"/>
    <row r="1632" customFormat="1" x14ac:dyDescent="0.2"/>
    <row r="1633" customFormat="1" x14ac:dyDescent="0.2"/>
    <row r="1634" customFormat="1" x14ac:dyDescent="0.2"/>
    <row r="1635" customFormat="1" x14ac:dyDescent="0.2"/>
    <row r="1636" customFormat="1" x14ac:dyDescent="0.2"/>
    <row r="1637" customFormat="1" x14ac:dyDescent="0.2"/>
    <row r="1638" customFormat="1" x14ac:dyDescent="0.2"/>
    <row r="1639" customFormat="1" x14ac:dyDescent="0.2"/>
    <row r="1640" customFormat="1" x14ac:dyDescent="0.2"/>
    <row r="1641" customFormat="1" x14ac:dyDescent="0.2"/>
    <row r="1642" customFormat="1" x14ac:dyDescent="0.2"/>
    <row r="1643" customFormat="1" x14ac:dyDescent="0.2"/>
    <row r="1644" customFormat="1" x14ac:dyDescent="0.2"/>
    <row r="1645" customFormat="1" x14ac:dyDescent="0.2"/>
    <row r="1646" customFormat="1" x14ac:dyDescent="0.2"/>
    <row r="1647" customFormat="1" x14ac:dyDescent="0.2"/>
    <row r="1648" customFormat="1" x14ac:dyDescent="0.2"/>
    <row r="1649" customFormat="1" x14ac:dyDescent="0.2"/>
    <row r="1650" customFormat="1" x14ac:dyDescent="0.2"/>
    <row r="1651" customFormat="1" x14ac:dyDescent="0.2"/>
    <row r="1652" customFormat="1" x14ac:dyDescent="0.2"/>
    <row r="1653" customFormat="1" x14ac:dyDescent="0.2"/>
    <row r="1654" customFormat="1" x14ac:dyDescent="0.2"/>
    <row r="1655" customFormat="1" x14ac:dyDescent="0.2"/>
    <row r="1656" customFormat="1" x14ac:dyDescent="0.2"/>
    <row r="1657" customFormat="1" x14ac:dyDescent="0.2"/>
    <row r="1658" customFormat="1" x14ac:dyDescent="0.2"/>
    <row r="1659" customFormat="1" x14ac:dyDescent="0.2"/>
    <row r="1660" customFormat="1" x14ac:dyDescent="0.2"/>
    <row r="1661" customFormat="1" x14ac:dyDescent="0.2"/>
    <row r="1662" customFormat="1" x14ac:dyDescent="0.2"/>
    <row r="1663" customFormat="1" x14ac:dyDescent="0.2"/>
    <row r="1664" customFormat="1" x14ac:dyDescent="0.2"/>
    <row r="1665" customFormat="1" x14ac:dyDescent="0.2"/>
    <row r="1666" customFormat="1" x14ac:dyDescent="0.2"/>
    <row r="1667" customFormat="1" x14ac:dyDescent="0.2"/>
    <row r="1668" customFormat="1" x14ac:dyDescent="0.2"/>
    <row r="1669" customFormat="1" x14ac:dyDescent="0.2"/>
    <row r="1670" customFormat="1" x14ac:dyDescent="0.2"/>
    <row r="1671" customFormat="1" x14ac:dyDescent="0.2"/>
    <row r="1672" customFormat="1" x14ac:dyDescent="0.2"/>
    <row r="1673" customFormat="1" x14ac:dyDescent="0.2"/>
    <row r="1674" customFormat="1" x14ac:dyDescent="0.2"/>
    <row r="1675" customFormat="1" x14ac:dyDescent="0.2"/>
    <row r="1676" customFormat="1" x14ac:dyDescent="0.2"/>
    <row r="1677" customFormat="1" x14ac:dyDescent="0.2"/>
    <row r="1678" customFormat="1" x14ac:dyDescent="0.2"/>
    <row r="1679" customFormat="1" x14ac:dyDescent="0.2"/>
    <row r="1680" customFormat="1" x14ac:dyDescent="0.2"/>
    <row r="1681" customFormat="1" x14ac:dyDescent="0.2"/>
    <row r="1682" customFormat="1" x14ac:dyDescent="0.2"/>
    <row r="1683" customFormat="1" x14ac:dyDescent="0.2"/>
    <row r="1684" customFormat="1" x14ac:dyDescent="0.2"/>
    <row r="1685" customFormat="1" x14ac:dyDescent="0.2"/>
    <row r="1686" customFormat="1" x14ac:dyDescent="0.2"/>
    <row r="1687" customFormat="1" x14ac:dyDescent="0.2"/>
    <row r="1688" customFormat="1" x14ac:dyDescent="0.2"/>
    <row r="1689" customFormat="1" x14ac:dyDescent="0.2"/>
    <row r="1690" customFormat="1" x14ac:dyDescent="0.2"/>
    <row r="1691" customFormat="1" x14ac:dyDescent="0.2"/>
    <row r="1692" customFormat="1" x14ac:dyDescent="0.2"/>
    <row r="1693" customFormat="1" x14ac:dyDescent="0.2"/>
    <row r="1694" customFormat="1" x14ac:dyDescent="0.2"/>
    <row r="1695" customFormat="1" x14ac:dyDescent="0.2"/>
    <row r="1696" customFormat="1" x14ac:dyDescent="0.2"/>
    <row r="1697" customFormat="1" x14ac:dyDescent="0.2"/>
    <row r="1698" customFormat="1" x14ac:dyDescent="0.2"/>
    <row r="1699" customFormat="1" x14ac:dyDescent="0.2"/>
    <row r="1700" customFormat="1" x14ac:dyDescent="0.2"/>
    <row r="1701" customFormat="1" x14ac:dyDescent="0.2"/>
    <row r="1702" customFormat="1" x14ac:dyDescent="0.2"/>
    <row r="1703" customFormat="1" x14ac:dyDescent="0.2"/>
    <row r="1704" customFormat="1" x14ac:dyDescent="0.2"/>
    <row r="1705" customFormat="1" x14ac:dyDescent="0.2"/>
    <row r="1706" customFormat="1" x14ac:dyDescent="0.2"/>
    <row r="1707" customFormat="1" x14ac:dyDescent="0.2"/>
    <row r="1708" customFormat="1" x14ac:dyDescent="0.2"/>
    <row r="1709" customFormat="1" x14ac:dyDescent="0.2"/>
    <row r="1710" customFormat="1" x14ac:dyDescent="0.2"/>
    <row r="1711" customFormat="1" x14ac:dyDescent="0.2"/>
    <row r="1712" customFormat="1" x14ac:dyDescent="0.2"/>
    <row r="1713" customFormat="1" x14ac:dyDescent="0.2"/>
    <row r="1714" customFormat="1" x14ac:dyDescent="0.2"/>
    <row r="1715" customFormat="1" x14ac:dyDescent="0.2"/>
    <row r="1716" customFormat="1" x14ac:dyDescent="0.2"/>
    <row r="1717" customFormat="1" x14ac:dyDescent="0.2"/>
    <row r="1718" customFormat="1" x14ac:dyDescent="0.2"/>
    <row r="1719" customFormat="1" x14ac:dyDescent="0.2"/>
    <row r="1720" customFormat="1" x14ac:dyDescent="0.2"/>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CCFF33"/>
  </sheetPr>
  <dimension ref="A1:I598"/>
  <sheetViews>
    <sheetView workbookViewId="0"/>
  </sheetViews>
  <sheetFormatPr baseColWidth="10" defaultColWidth="8.83203125" defaultRowHeight="15" x14ac:dyDescent="0.2"/>
  <cols>
    <col min="1" max="1" width="4.6640625" customWidth="1"/>
    <col min="2" max="2" width="17" style="41" customWidth="1"/>
    <col min="3" max="3" width="10.6640625" style="41" customWidth="1"/>
    <col min="4" max="4" width="11.5" style="41" customWidth="1"/>
    <col min="5" max="5" width="13.5" style="41" customWidth="1"/>
    <col min="6" max="6" width="7.5" style="41" customWidth="1"/>
    <col min="7" max="7" width="9.1640625" style="41" customWidth="1"/>
    <col min="8" max="8" width="8.6640625" style="41" customWidth="1"/>
    <col min="9" max="9" width="8.6640625" customWidth="1"/>
  </cols>
  <sheetData>
    <row r="1" spans="1:9" s="44" customFormat="1" ht="17" thickBot="1" x14ac:dyDescent="0.25">
      <c r="B1" s="45"/>
      <c r="C1" s="66" t="s">
        <v>247</v>
      </c>
      <c r="D1" s="45"/>
      <c r="E1" s="45"/>
      <c r="F1" s="45"/>
      <c r="G1" s="45"/>
      <c r="H1" s="45"/>
    </row>
    <row r="2" spans="1:9" ht="75.75" customHeight="1" thickBot="1" x14ac:dyDescent="0.25">
      <c r="A2" s="80" t="s">
        <v>462</v>
      </c>
      <c r="B2" s="80" t="s">
        <v>238</v>
      </c>
      <c r="C2" s="151" t="s">
        <v>504</v>
      </c>
      <c r="D2" s="91" t="s">
        <v>516</v>
      </c>
      <c r="E2" s="41" t="s">
        <v>563</v>
      </c>
      <c r="F2" s="41" t="s">
        <v>539</v>
      </c>
      <c r="G2" s="151" t="s">
        <v>502</v>
      </c>
      <c r="H2" s="150" t="s">
        <v>497</v>
      </c>
      <c r="I2" s="146" t="s">
        <v>503</v>
      </c>
    </row>
    <row r="3" spans="1:9" ht="16" x14ac:dyDescent="0.2">
      <c r="A3" s="148">
        <v>1</v>
      </c>
      <c r="B3" s="84" t="s">
        <v>410</v>
      </c>
      <c r="C3" s="152">
        <v>4010604</v>
      </c>
      <c r="D3" s="81">
        <v>3345400</v>
      </c>
      <c r="E3" s="81">
        <v>1030034</v>
      </c>
      <c r="F3" s="81">
        <v>3311</v>
      </c>
      <c r="G3" s="82">
        <v>629997</v>
      </c>
      <c r="H3" s="177">
        <f>IF(C3&lt;&gt;0,G3/C3,"")</f>
        <v>0.15708282343507363</v>
      </c>
      <c r="I3" s="173">
        <f t="shared" ref="I3:I28" si="0">IF(D3&lt;&gt;0,E3/D3,"")</f>
        <v>0.30789561786333475</v>
      </c>
    </row>
    <row r="4" spans="1:9" ht="16" x14ac:dyDescent="0.2">
      <c r="A4" s="70">
        <v>2</v>
      </c>
      <c r="B4" s="85" t="s">
        <v>415</v>
      </c>
      <c r="C4" s="153">
        <v>2056296</v>
      </c>
      <c r="D4" s="45">
        <v>1838775</v>
      </c>
      <c r="E4" s="45">
        <v>1555031</v>
      </c>
      <c r="F4" s="45">
        <v>30822</v>
      </c>
      <c r="G4" s="83">
        <v>186699</v>
      </c>
      <c r="H4" s="177">
        <f t="shared" ref="H4:H28" si="1">IF(C4&lt;&gt;0,G4/C4,"")</f>
        <v>9.0793835128794687E-2</v>
      </c>
      <c r="I4" s="174">
        <f t="shared" si="0"/>
        <v>0.84568856983589613</v>
      </c>
    </row>
    <row r="5" spans="1:9" ht="16" x14ac:dyDescent="0.2">
      <c r="A5" s="70">
        <v>3</v>
      </c>
      <c r="B5" s="85" t="s">
        <v>426</v>
      </c>
      <c r="C5" s="153">
        <v>1844140</v>
      </c>
      <c r="D5" s="45">
        <v>1703912</v>
      </c>
      <c r="E5" s="45">
        <v>1234338</v>
      </c>
      <c r="F5" s="45">
        <v>4346</v>
      </c>
      <c r="G5" s="83">
        <v>135882</v>
      </c>
      <c r="H5" s="177">
        <f t="shared" si="1"/>
        <v>7.3683126009955857E-2</v>
      </c>
      <c r="I5" s="174">
        <f t="shared" si="0"/>
        <v>0.72441417162388666</v>
      </c>
    </row>
    <row r="6" spans="1:9" ht="16" x14ac:dyDescent="0.2">
      <c r="A6" s="70">
        <v>4</v>
      </c>
      <c r="B6" s="85" t="s">
        <v>409</v>
      </c>
      <c r="C6" s="153">
        <v>1701379</v>
      </c>
      <c r="D6" s="45">
        <v>1502696</v>
      </c>
      <c r="E6" s="45">
        <v>659280</v>
      </c>
      <c r="F6" s="45">
        <v>5871</v>
      </c>
      <c r="G6" s="83">
        <v>157494</v>
      </c>
      <c r="H6" s="177">
        <f t="shared" si="1"/>
        <v>9.2568440071259847E-2</v>
      </c>
      <c r="I6" s="174">
        <f t="shared" si="0"/>
        <v>0.43873145333454006</v>
      </c>
    </row>
    <row r="7" spans="1:9" ht="16" x14ac:dyDescent="0.2">
      <c r="A7" s="70">
        <v>5</v>
      </c>
      <c r="B7" s="85" t="s">
        <v>442</v>
      </c>
      <c r="C7" s="153">
        <v>855285</v>
      </c>
      <c r="D7" s="45">
        <v>805115</v>
      </c>
      <c r="E7" s="45">
        <v>595272</v>
      </c>
      <c r="F7" s="45">
        <v>8157</v>
      </c>
      <c r="G7" s="83">
        <v>42013</v>
      </c>
      <c r="H7" s="177">
        <f t="shared" si="1"/>
        <v>4.9121637816634221E-2</v>
      </c>
      <c r="I7" s="174">
        <f t="shared" si="0"/>
        <v>0.73936269973854662</v>
      </c>
    </row>
    <row r="8" spans="1:9" ht="16" x14ac:dyDescent="0.2">
      <c r="A8" s="70">
        <v>6</v>
      </c>
      <c r="B8" s="85" t="s">
        <v>408</v>
      </c>
      <c r="C8" s="153">
        <v>769049</v>
      </c>
      <c r="D8" s="45">
        <v>751358</v>
      </c>
      <c r="E8" s="45">
        <v>670112</v>
      </c>
      <c r="F8" s="45">
        <v>3052</v>
      </c>
      <c r="G8" s="83">
        <v>13439</v>
      </c>
      <c r="H8" s="177">
        <f t="shared" si="1"/>
        <v>1.74748293021641E-2</v>
      </c>
      <c r="I8" s="174">
        <f t="shared" si="0"/>
        <v>0.89186779138573091</v>
      </c>
    </row>
    <row r="9" spans="1:9" ht="16" x14ac:dyDescent="0.2">
      <c r="A9" s="70">
        <v>7</v>
      </c>
      <c r="B9" s="85" t="s">
        <v>412</v>
      </c>
      <c r="C9" s="153">
        <v>682484</v>
      </c>
      <c r="D9" s="45">
        <v>583137</v>
      </c>
      <c r="E9" s="45">
        <v>523917</v>
      </c>
      <c r="F9" s="45">
        <v>2321</v>
      </c>
      <c r="G9" s="83">
        <v>89038</v>
      </c>
      <c r="H9" s="177">
        <f t="shared" si="1"/>
        <v>0.13046166650060662</v>
      </c>
      <c r="I9" s="174">
        <f t="shared" si="0"/>
        <v>0.89844581976448068</v>
      </c>
    </row>
    <row r="10" spans="1:9" ht="16" x14ac:dyDescent="0.2">
      <c r="A10" s="70">
        <v>8</v>
      </c>
      <c r="B10" s="85" t="s">
        <v>439</v>
      </c>
      <c r="C10" s="153">
        <v>662902</v>
      </c>
      <c r="D10" s="45">
        <v>630071</v>
      </c>
      <c r="E10" s="45">
        <v>173259</v>
      </c>
      <c r="F10" s="45">
        <v>1510</v>
      </c>
      <c r="G10" s="83">
        <v>31206</v>
      </c>
      <c r="H10" s="177">
        <f t="shared" si="1"/>
        <v>4.7074831573897802E-2</v>
      </c>
      <c r="I10" s="174">
        <f t="shared" si="0"/>
        <v>0.27498329553336054</v>
      </c>
    </row>
    <row r="11" spans="1:9" ht="16" x14ac:dyDescent="0.2">
      <c r="A11" s="70">
        <v>9</v>
      </c>
      <c r="B11" s="85" t="s">
        <v>417</v>
      </c>
      <c r="C11" s="153">
        <v>556520</v>
      </c>
      <c r="D11" s="45">
        <v>487014</v>
      </c>
      <c r="E11" s="45">
        <v>293960</v>
      </c>
      <c r="F11" s="45">
        <v>28276</v>
      </c>
      <c r="G11" s="83">
        <v>41230</v>
      </c>
      <c r="H11" s="177">
        <f t="shared" si="1"/>
        <v>7.4085387766836777E-2</v>
      </c>
      <c r="I11" s="174">
        <f t="shared" si="0"/>
        <v>0.60359661118571539</v>
      </c>
    </row>
    <row r="12" spans="1:9" ht="16" x14ac:dyDescent="0.2">
      <c r="A12" s="70">
        <v>10</v>
      </c>
      <c r="B12" s="85" t="s">
        <v>455</v>
      </c>
      <c r="C12" s="153">
        <v>526715</v>
      </c>
      <c r="D12" s="45">
        <v>508386</v>
      </c>
      <c r="E12" s="45">
        <v>380386</v>
      </c>
      <c r="F12" s="45">
        <v>1552</v>
      </c>
      <c r="G12" s="83">
        <v>16669</v>
      </c>
      <c r="H12" s="177">
        <f t="shared" si="1"/>
        <v>3.164709567792829E-2</v>
      </c>
      <c r="I12" s="174">
        <f t="shared" si="0"/>
        <v>0.74822280707965994</v>
      </c>
    </row>
    <row r="13" spans="1:9" ht="16" x14ac:dyDescent="0.2">
      <c r="A13" s="70">
        <v>11</v>
      </c>
      <c r="B13" s="85" t="s">
        <v>411</v>
      </c>
      <c r="C13" s="153">
        <v>353059</v>
      </c>
      <c r="D13" s="45">
        <v>346476</v>
      </c>
      <c r="E13" s="45">
        <v>294862</v>
      </c>
      <c r="F13" s="45">
        <v>150</v>
      </c>
      <c r="G13" s="83">
        <v>4701</v>
      </c>
      <c r="H13" s="177">
        <f t="shared" si="1"/>
        <v>1.3315054990808902E-2</v>
      </c>
      <c r="I13" s="174">
        <f t="shared" si="0"/>
        <v>0.85103152887934519</v>
      </c>
    </row>
    <row r="14" spans="1:9" ht="16" x14ac:dyDescent="0.2">
      <c r="A14" s="70">
        <v>12</v>
      </c>
      <c r="B14" s="85" t="s">
        <v>438</v>
      </c>
      <c r="C14" s="153">
        <v>306133</v>
      </c>
      <c r="D14" s="45">
        <v>280847</v>
      </c>
      <c r="E14" s="45">
        <v>154902</v>
      </c>
      <c r="F14" s="45">
        <v>6188</v>
      </c>
      <c r="G14" s="83">
        <v>19098</v>
      </c>
      <c r="H14" s="177">
        <f t="shared" si="1"/>
        <v>6.2384649809069916E-2</v>
      </c>
      <c r="I14" s="174">
        <f t="shared" si="0"/>
        <v>0.551552980804495</v>
      </c>
    </row>
    <row r="15" spans="1:9" ht="16" x14ac:dyDescent="0.2">
      <c r="A15" s="70">
        <v>13</v>
      </c>
      <c r="B15" s="85" t="s">
        <v>416</v>
      </c>
      <c r="C15" s="153">
        <v>266516</v>
      </c>
      <c r="D15" s="45">
        <v>221009</v>
      </c>
      <c r="E15" s="45">
        <v>110999</v>
      </c>
      <c r="F15" s="45">
        <v>1328</v>
      </c>
      <c r="G15" s="83">
        <v>44179</v>
      </c>
      <c r="H15" s="177">
        <f t="shared" si="1"/>
        <v>0.16576490717255249</v>
      </c>
      <c r="I15" s="174">
        <f t="shared" si="0"/>
        <v>0.50223746544258374</v>
      </c>
    </row>
    <row r="16" spans="1:9" ht="16" x14ac:dyDescent="0.2">
      <c r="A16" s="70">
        <v>14</v>
      </c>
      <c r="B16" s="85" t="s">
        <v>461</v>
      </c>
      <c r="C16" s="153">
        <v>253292</v>
      </c>
      <c r="D16" s="45">
        <v>207643</v>
      </c>
      <c r="E16" s="45">
        <v>57817</v>
      </c>
      <c r="F16" s="45">
        <v>8591</v>
      </c>
      <c r="G16" s="83">
        <v>29604</v>
      </c>
      <c r="H16" s="177">
        <f t="shared" si="1"/>
        <v>0.11687696413625381</v>
      </c>
      <c r="I16" s="174">
        <f t="shared" si="0"/>
        <v>0.27844425287633101</v>
      </c>
    </row>
    <row r="17" spans="1:9" ht="16" x14ac:dyDescent="0.2">
      <c r="A17" s="70">
        <v>15</v>
      </c>
      <c r="B17" s="85" t="s">
        <v>414</v>
      </c>
      <c r="C17" s="153">
        <v>228793</v>
      </c>
      <c r="D17" s="45">
        <v>210827</v>
      </c>
      <c r="E17" s="45">
        <v>109647</v>
      </c>
      <c r="F17" s="45">
        <v>204</v>
      </c>
      <c r="G17" s="83">
        <v>17762</v>
      </c>
      <c r="H17" s="177">
        <f t="shared" si="1"/>
        <v>7.7633494031722997E-2</v>
      </c>
      <c r="I17" s="174">
        <f t="shared" si="0"/>
        <v>0.52008044510427986</v>
      </c>
    </row>
    <row r="18" spans="1:9" ht="16" x14ac:dyDescent="0.2">
      <c r="A18" s="70">
        <v>16</v>
      </c>
      <c r="B18" s="85" t="s">
        <v>413</v>
      </c>
      <c r="C18" s="153">
        <v>219827</v>
      </c>
      <c r="D18" s="45">
        <v>173598</v>
      </c>
      <c r="E18" s="45">
        <v>86522</v>
      </c>
      <c r="F18" s="45">
        <v>913</v>
      </c>
      <c r="G18" s="83">
        <v>36906</v>
      </c>
      <c r="H18" s="177">
        <f t="shared" si="1"/>
        <v>0.16788656534456642</v>
      </c>
      <c r="I18" s="174">
        <f t="shared" si="0"/>
        <v>0.49840435949722922</v>
      </c>
    </row>
    <row r="19" spans="1:9" ht="16" x14ac:dyDescent="0.2">
      <c r="A19" s="70">
        <v>17</v>
      </c>
      <c r="B19" s="85" t="s">
        <v>452</v>
      </c>
      <c r="C19" s="153">
        <v>164591</v>
      </c>
      <c r="D19" s="45">
        <v>146526</v>
      </c>
      <c r="E19" s="45">
        <v>32085</v>
      </c>
      <c r="F19" s="45">
        <v>2560</v>
      </c>
      <c r="G19" s="83">
        <v>15633</v>
      </c>
      <c r="H19" s="177">
        <f t="shared" si="1"/>
        <v>9.4980892029333311E-2</v>
      </c>
      <c r="I19" s="174">
        <f t="shared" si="0"/>
        <v>0.2189713770934851</v>
      </c>
    </row>
    <row r="20" spans="1:9" ht="16" x14ac:dyDescent="0.2">
      <c r="A20" s="70">
        <v>18</v>
      </c>
      <c r="B20" s="85" t="s">
        <v>440</v>
      </c>
      <c r="C20" s="153">
        <v>164003</v>
      </c>
      <c r="D20" s="45">
        <v>149744</v>
      </c>
      <c r="E20" s="45">
        <v>72905</v>
      </c>
      <c r="F20" s="45">
        <v>154</v>
      </c>
      <c r="G20" s="83">
        <v>11472</v>
      </c>
      <c r="H20" s="177">
        <f t="shared" si="1"/>
        <v>6.9949939940123051E-2</v>
      </c>
      <c r="I20" s="174">
        <f t="shared" si="0"/>
        <v>0.48686424831712788</v>
      </c>
    </row>
    <row r="21" spans="1:9" ht="16" x14ac:dyDescent="0.2">
      <c r="A21" s="70">
        <v>19</v>
      </c>
      <c r="B21" s="85" t="s">
        <v>448</v>
      </c>
      <c r="C21" s="153">
        <v>161709</v>
      </c>
      <c r="D21" s="45">
        <v>157628</v>
      </c>
      <c r="E21" s="45">
        <v>124273</v>
      </c>
      <c r="F21" s="45">
        <v>83</v>
      </c>
      <c r="G21" s="83">
        <v>3374</v>
      </c>
      <c r="H21" s="177">
        <f t="shared" si="1"/>
        <v>2.0864639568607807E-2</v>
      </c>
      <c r="I21" s="174">
        <f t="shared" si="0"/>
        <v>0.78839419392493715</v>
      </c>
    </row>
    <row r="22" spans="1:9" ht="16" x14ac:dyDescent="0.2">
      <c r="A22" s="70">
        <v>20</v>
      </c>
      <c r="B22" s="85" t="s">
        <v>463</v>
      </c>
      <c r="C22" s="153">
        <v>127561</v>
      </c>
      <c r="D22" s="45">
        <v>125465</v>
      </c>
      <c r="E22" s="45">
        <v>112768</v>
      </c>
      <c r="F22" s="45">
        <v>48</v>
      </c>
      <c r="G22" s="83">
        <v>2048</v>
      </c>
      <c r="H22" s="177">
        <f t="shared" si="1"/>
        <v>1.6055063851804236E-2</v>
      </c>
      <c r="I22" s="174">
        <f t="shared" si="0"/>
        <v>0.89880046228031718</v>
      </c>
    </row>
    <row r="23" spans="1:9" ht="16" x14ac:dyDescent="0.2">
      <c r="A23" s="70">
        <v>21</v>
      </c>
      <c r="B23" s="85" t="s">
        <v>451</v>
      </c>
      <c r="C23" s="153">
        <v>32331</v>
      </c>
      <c r="D23" s="45">
        <v>24931</v>
      </c>
      <c r="E23" s="45">
        <v>7611</v>
      </c>
      <c r="F23" s="45">
        <v>192</v>
      </c>
      <c r="G23" s="83">
        <v>6611</v>
      </c>
      <c r="H23" s="177">
        <f t="shared" si="1"/>
        <v>0.20447867371872197</v>
      </c>
      <c r="I23" s="174">
        <f t="shared" si="0"/>
        <v>0.30528257992058078</v>
      </c>
    </row>
    <row r="24" spans="1:9" ht="16" x14ac:dyDescent="0.2">
      <c r="A24" s="70">
        <v>22</v>
      </c>
      <c r="B24" s="85" t="s">
        <v>460</v>
      </c>
      <c r="C24" s="153">
        <v>26797</v>
      </c>
      <c r="D24" s="45">
        <v>25230</v>
      </c>
      <c r="E24" s="45">
        <v>16610</v>
      </c>
      <c r="F24" s="45">
        <v>450</v>
      </c>
      <c r="G24" s="83">
        <v>1118</v>
      </c>
      <c r="H24" s="177">
        <f t="shared" si="1"/>
        <v>4.1721088181512857E-2</v>
      </c>
      <c r="I24" s="174">
        <f t="shared" si="0"/>
        <v>0.65834324217201745</v>
      </c>
    </row>
    <row r="25" spans="1:9" ht="16" x14ac:dyDescent="0.2">
      <c r="A25" s="70">
        <v>23</v>
      </c>
      <c r="B25" s="85" t="s">
        <v>422</v>
      </c>
      <c r="C25" s="153">
        <v>26403</v>
      </c>
      <c r="D25" s="45">
        <v>20171</v>
      </c>
      <c r="E25" s="45">
        <v>18385</v>
      </c>
      <c r="F25" s="45">
        <v>3600</v>
      </c>
      <c r="G25" s="83">
        <v>2632</v>
      </c>
      <c r="H25" s="177">
        <f t="shared" si="1"/>
        <v>9.9685641783130705E-2</v>
      </c>
      <c r="I25" s="174">
        <f t="shared" si="0"/>
        <v>0.91145704228843394</v>
      </c>
    </row>
    <row r="26" spans="1:9" ht="16" x14ac:dyDescent="0.2">
      <c r="A26" s="70">
        <v>24</v>
      </c>
      <c r="B26" s="85" t="s">
        <v>447</v>
      </c>
      <c r="C26" s="153">
        <v>10876</v>
      </c>
      <c r="D26" s="45">
        <v>10467</v>
      </c>
      <c r="E26" s="45">
        <v>8265</v>
      </c>
      <c r="F26" s="45">
        <v>8</v>
      </c>
      <c r="G26" s="83">
        <v>401</v>
      </c>
      <c r="H26" s="177">
        <f t="shared" si="1"/>
        <v>3.6870172857668262E-2</v>
      </c>
      <c r="I26" s="174">
        <f t="shared" si="0"/>
        <v>0.78962453425050161</v>
      </c>
    </row>
    <row r="27" spans="1:9" ht="17" thickBot="1" x14ac:dyDescent="0.25">
      <c r="A27" s="144">
        <v>25</v>
      </c>
      <c r="B27" s="88" t="s">
        <v>407</v>
      </c>
      <c r="C27" s="154">
        <v>9334</v>
      </c>
      <c r="D27" s="86">
        <v>8856</v>
      </c>
      <c r="E27" s="86">
        <v>2610</v>
      </c>
      <c r="F27" s="86"/>
      <c r="G27" s="87">
        <v>156</v>
      </c>
      <c r="H27" s="211">
        <f t="shared" si="1"/>
        <v>1.6713091922005572E-2</v>
      </c>
      <c r="I27" s="175">
        <f t="shared" si="0"/>
        <v>0.29471544715447157</v>
      </c>
    </row>
    <row r="28" spans="1:9" ht="18" thickTop="1" thickBot="1" x14ac:dyDescent="0.25">
      <c r="A28" s="71"/>
      <c r="B28" s="135" t="s">
        <v>246</v>
      </c>
      <c r="C28" s="155">
        <v>16016599</v>
      </c>
      <c r="D28" s="133">
        <v>14265282</v>
      </c>
      <c r="E28" s="133">
        <v>8325850</v>
      </c>
      <c r="F28" s="133">
        <v>113687</v>
      </c>
      <c r="G28" s="134">
        <v>1539362</v>
      </c>
      <c r="H28" s="212">
        <f t="shared" si="1"/>
        <v>9.6110416449834327E-2</v>
      </c>
      <c r="I28" s="176">
        <f t="shared" si="0"/>
        <v>0.58364426304366079</v>
      </c>
    </row>
    <row r="29" spans="1:9" x14ac:dyDescent="0.2">
      <c r="B29"/>
      <c r="C29"/>
      <c r="D29"/>
      <c r="E29"/>
      <c r="F29"/>
      <c r="G29"/>
    </row>
    <row r="30" spans="1:9" x14ac:dyDescent="0.2">
      <c r="B30"/>
      <c r="C30"/>
      <c r="D30"/>
      <c r="E30"/>
      <c r="F30"/>
      <c r="G30"/>
      <c r="H30" s="128"/>
    </row>
    <row r="31" spans="1:9" x14ac:dyDescent="0.2">
      <c r="B31"/>
      <c r="C31"/>
      <c r="D31"/>
      <c r="E31"/>
      <c r="F31"/>
      <c r="G31"/>
    </row>
    <row r="32" spans="1:9" x14ac:dyDescent="0.2">
      <c r="B32"/>
      <c r="C32"/>
      <c r="D32"/>
      <c r="E32"/>
      <c r="F32"/>
      <c r="G32"/>
      <c r="H32"/>
    </row>
    <row r="33" customFormat="1" ht="76.5" customHeigh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ht="16" thickBot="1" x14ac:dyDescent="0.25"/>
    <row r="44" customFormat="1" ht="16" thickBot="1" x14ac:dyDescent="0.25"/>
    <row r="45" customFormat="1" x14ac:dyDescent="0.2"/>
    <row r="46" customFormat="1" x14ac:dyDescent="0.2"/>
    <row r="47" customFormat="1" x14ac:dyDescent="0.2"/>
    <row r="48" customFormat="1" x14ac:dyDescent="0.2"/>
    <row r="49" spans="2:8" x14ac:dyDescent="0.2">
      <c r="B49"/>
      <c r="C49"/>
      <c r="D49"/>
      <c r="E49"/>
      <c r="F49"/>
      <c r="G49"/>
      <c r="H49"/>
    </row>
    <row r="50" spans="2:8" x14ac:dyDescent="0.2">
      <c r="B50"/>
      <c r="C50"/>
      <c r="D50"/>
      <c r="E50"/>
      <c r="F50"/>
      <c r="G50"/>
      <c r="H50"/>
    </row>
    <row r="51" spans="2:8" x14ac:dyDescent="0.2">
      <c r="B51"/>
      <c r="C51"/>
      <c r="D51"/>
      <c r="E51"/>
      <c r="F51"/>
      <c r="G51"/>
      <c r="H51"/>
    </row>
    <row r="52" spans="2:8" x14ac:dyDescent="0.2">
      <c r="B52"/>
      <c r="C52"/>
      <c r="D52"/>
      <c r="E52"/>
      <c r="F52"/>
      <c r="G52"/>
      <c r="H52"/>
    </row>
    <row r="53" spans="2:8" x14ac:dyDescent="0.2">
      <c r="B53"/>
      <c r="C53"/>
      <c r="D53"/>
      <c r="E53"/>
      <c r="F53"/>
      <c r="G53"/>
      <c r="H53"/>
    </row>
    <row r="54" spans="2:8" x14ac:dyDescent="0.2">
      <c r="B54"/>
      <c r="C54"/>
      <c r="D54"/>
      <c r="E54"/>
      <c r="F54"/>
      <c r="G54"/>
      <c r="H54"/>
    </row>
    <row r="55" spans="2:8" x14ac:dyDescent="0.2">
      <c r="B55"/>
      <c r="C55"/>
      <c r="D55"/>
      <c r="E55"/>
      <c r="F55"/>
      <c r="G55"/>
      <c r="H55"/>
    </row>
    <row r="56" spans="2:8" x14ac:dyDescent="0.2">
      <c r="B56"/>
      <c r="C56"/>
      <c r="D56"/>
      <c r="E56"/>
      <c r="F56"/>
      <c r="G56"/>
      <c r="H56"/>
    </row>
    <row r="57" spans="2:8" x14ac:dyDescent="0.2">
      <c r="B57"/>
      <c r="C57"/>
      <c r="D57"/>
      <c r="E57"/>
      <c r="F57"/>
      <c r="G57"/>
      <c r="H57"/>
    </row>
    <row r="58" spans="2:8" x14ac:dyDescent="0.2">
      <c r="B58"/>
      <c r="C58"/>
      <c r="D58"/>
      <c r="E58"/>
      <c r="F58"/>
      <c r="G58"/>
      <c r="H58"/>
    </row>
    <row r="59" spans="2:8" hidden="1" x14ac:dyDescent="0.2">
      <c r="B59"/>
      <c r="C59"/>
      <c r="D59"/>
      <c r="E59"/>
      <c r="F59"/>
      <c r="G59"/>
      <c r="H59"/>
    </row>
    <row r="60" spans="2:8" x14ac:dyDescent="0.2">
      <c r="B60"/>
      <c r="C60"/>
      <c r="D60"/>
      <c r="E60"/>
      <c r="F60"/>
      <c r="G60"/>
      <c r="H60"/>
    </row>
    <row r="61" spans="2:8" x14ac:dyDescent="0.2">
      <c r="B61"/>
      <c r="C61"/>
      <c r="D61"/>
      <c r="E61"/>
      <c r="F61"/>
      <c r="G61"/>
      <c r="H61"/>
    </row>
    <row r="62" spans="2:8" x14ac:dyDescent="0.2">
      <c r="B62"/>
      <c r="C62"/>
      <c r="D62"/>
      <c r="E62"/>
      <c r="F62"/>
      <c r="G62"/>
      <c r="H62"/>
    </row>
    <row r="63" spans="2:8" x14ac:dyDescent="0.2">
      <c r="B63"/>
      <c r="C63"/>
      <c r="D63"/>
      <c r="E63"/>
      <c r="F63"/>
      <c r="G63"/>
      <c r="H63"/>
    </row>
    <row r="64" spans="2:8" x14ac:dyDescent="0.2">
      <c r="B64"/>
      <c r="C64"/>
      <c r="D64"/>
      <c r="E64"/>
      <c r="F64"/>
      <c r="G64"/>
    </row>
    <row r="65" spans="2:7" x14ac:dyDescent="0.2">
      <c r="B65"/>
      <c r="C65"/>
      <c r="D65"/>
      <c r="E65"/>
      <c r="F65"/>
      <c r="G65"/>
    </row>
    <row r="66" spans="2:7" x14ac:dyDescent="0.2">
      <c r="B66"/>
      <c r="C66"/>
      <c r="D66"/>
      <c r="E66"/>
      <c r="F66"/>
      <c r="G66"/>
    </row>
    <row r="67" spans="2:7" x14ac:dyDescent="0.2">
      <c r="B67"/>
      <c r="C67"/>
      <c r="D67"/>
      <c r="E67"/>
      <c r="F67"/>
      <c r="G67"/>
    </row>
    <row r="68" spans="2:7" x14ac:dyDescent="0.2">
      <c r="B68"/>
      <c r="C68"/>
      <c r="D68"/>
      <c r="E68"/>
      <c r="F68"/>
      <c r="G68"/>
    </row>
    <row r="69" spans="2:7" x14ac:dyDescent="0.2">
      <c r="B69"/>
      <c r="C69"/>
      <c r="D69"/>
      <c r="E69"/>
      <c r="F69"/>
      <c r="G69"/>
    </row>
    <row r="70" spans="2:7" x14ac:dyDescent="0.2">
      <c r="B70"/>
      <c r="C70"/>
      <c r="D70"/>
      <c r="E70"/>
      <c r="F70"/>
      <c r="G70"/>
    </row>
    <row r="71" spans="2:7" x14ac:dyDescent="0.2">
      <c r="B71"/>
      <c r="C71"/>
      <c r="D71"/>
      <c r="E71"/>
      <c r="F71"/>
      <c r="G71"/>
    </row>
    <row r="72" spans="2:7" x14ac:dyDescent="0.2">
      <c r="B72"/>
      <c r="C72"/>
      <c r="D72"/>
      <c r="E72"/>
      <c r="F72"/>
      <c r="G72"/>
    </row>
    <row r="73" spans="2:7" x14ac:dyDescent="0.2">
      <c r="B73"/>
      <c r="C73"/>
      <c r="D73"/>
      <c r="E73"/>
      <c r="F73"/>
      <c r="G73"/>
    </row>
    <row r="74" spans="2:7" x14ac:dyDescent="0.2">
      <c r="B74"/>
      <c r="C74"/>
      <c r="D74"/>
      <c r="E74"/>
      <c r="F74"/>
      <c r="G74"/>
    </row>
    <row r="75" spans="2:7" x14ac:dyDescent="0.2">
      <c r="B75"/>
      <c r="C75"/>
      <c r="D75"/>
      <c r="E75"/>
      <c r="F75"/>
      <c r="G75"/>
    </row>
    <row r="76" spans="2:7" x14ac:dyDescent="0.2">
      <c r="B76"/>
      <c r="C76"/>
      <c r="D76"/>
      <c r="E76"/>
      <c r="F76"/>
      <c r="G76"/>
    </row>
    <row r="77" spans="2:7" x14ac:dyDescent="0.2">
      <c r="B77"/>
      <c r="C77"/>
      <c r="D77"/>
      <c r="E77"/>
      <c r="F77"/>
      <c r="G77"/>
    </row>
    <row r="78" spans="2:7" x14ac:dyDescent="0.2">
      <c r="B78"/>
      <c r="C78"/>
      <c r="D78"/>
      <c r="E78"/>
      <c r="F78"/>
      <c r="G78"/>
    </row>
    <row r="79" spans="2:7" x14ac:dyDescent="0.2">
      <c r="B79"/>
      <c r="C79"/>
      <c r="D79"/>
      <c r="E79"/>
      <c r="F79"/>
      <c r="G79"/>
    </row>
    <row r="80" spans="2:7" x14ac:dyDescent="0.2">
      <c r="B80"/>
      <c r="C80"/>
      <c r="D80"/>
      <c r="E80"/>
      <c r="F80"/>
      <c r="G80"/>
    </row>
    <row r="81" spans="2:7" x14ac:dyDescent="0.2">
      <c r="B81"/>
      <c r="C81"/>
      <c r="D81"/>
      <c r="E81"/>
      <c r="F81"/>
      <c r="G81"/>
    </row>
    <row r="82" spans="2:7" x14ac:dyDescent="0.2">
      <c r="B82"/>
      <c r="C82"/>
      <c r="D82"/>
      <c r="E82"/>
      <c r="F82"/>
      <c r="G82"/>
    </row>
    <row r="83" spans="2:7" x14ac:dyDescent="0.2">
      <c r="B83"/>
      <c r="C83"/>
      <c r="D83"/>
      <c r="E83"/>
      <c r="F83"/>
      <c r="G83"/>
    </row>
    <row r="84" spans="2:7" x14ac:dyDescent="0.2">
      <c r="B84"/>
      <c r="C84"/>
      <c r="D84"/>
      <c r="E84"/>
      <c r="F84"/>
      <c r="G84"/>
    </row>
    <row r="85" spans="2:7" x14ac:dyDescent="0.2">
      <c r="B85"/>
      <c r="C85"/>
      <c r="D85"/>
      <c r="E85"/>
      <c r="F85"/>
      <c r="G85"/>
    </row>
    <row r="86" spans="2:7" x14ac:dyDescent="0.2">
      <c r="B86"/>
      <c r="C86"/>
      <c r="D86"/>
      <c r="E86"/>
      <c r="F86"/>
      <c r="G86"/>
    </row>
    <row r="87" spans="2:7" x14ac:dyDescent="0.2">
      <c r="B87"/>
      <c r="C87"/>
      <c r="D87"/>
      <c r="E87"/>
      <c r="F87"/>
      <c r="G87"/>
    </row>
    <row r="88" spans="2:7" x14ac:dyDescent="0.2">
      <c r="B88"/>
      <c r="C88"/>
      <c r="D88"/>
      <c r="E88"/>
      <c r="F88"/>
      <c r="G88"/>
    </row>
    <row r="89" spans="2:7" x14ac:dyDescent="0.2">
      <c r="B89"/>
      <c r="C89"/>
      <c r="D89"/>
      <c r="E89"/>
      <c r="F89"/>
      <c r="G89"/>
    </row>
    <row r="90" spans="2:7" x14ac:dyDescent="0.2">
      <c r="B90"/>
      <c r="C90"/>
      <c r="D90"/>
      <c r="E90"/>
      <c r="F90"/>
      <c r="G90"/>
    </row>
    <row r="91" spans="2:7" x14ac:dyDescent="0.2">
      <c r="B91"/>
      <c r="C91"/>
      <c r="D91"/>
      <c r="E91"/>
      <c r="F91"/>
      <c r="G91"/>
    </row>
    <row r="92" spans="2:7" x14ac:dyDescent="0.2">
      <c r="B92"/>
      <c r="C92"/>
      <c r="D92"/>
      <c r="E92"/>
      <c r="F92"/>
      <c r="G92"/>
    </row>
    <row r="93" spans="2:7" x14ac:dyDescent="0.2">
      <c r="B93"/>
      <c r="C93"/>
      <c r="D93"/>
      <c r="E93"/>
      <c r="F93"/>
      <c r="G93"/>
    </row>
    <row r="94" spans="2:7" x14ac:dyDescent="0.2">
      <c r="B94"/>
      <c r="C94"/>
      <c r="D94"/>
      <c r="E94"/>
      <c r="F94"/>
      <c r="G94"/>
    </row>
    <row r="95" spans="2:7" x14ac:dyDescent="0.2">
      <c r="B95"/>
      <c r="C95"/>
      <c r="D95"/>
      <c r="E95"/>
      <c r="F95"/>
      <c r="G95"/>
    </row>
    <row r="96" spans="2:7" x14ac:dyDescent="0.2">
      <c r="B96"/>
      <c r="C96"/>
      <c r="D96"/>
      <c r="E96"/>
      <c r="F96"/>
      <c r="G96"/>
    </row>
    <row r="97" spans="2:7" x14ac:dyDescent="0.2">
      <c r="B97"/>
      <c r="C97"/>
      <c r="D97"/>
      <c r="E97"/>
      <c r="F97"/>
      <c r="G97"/>
    </row>
    <row r="98" spans="2:7" x14ac:dyDescent="0.2">
      <c r="B98"/>
      <c r="C98"/>
      <c r="D98"/>
      <c r="E98"/>
      <c r="F98"/>
      <c r="G98"/>
    </row>
    <row r="99" spans="2:7" x14ac:dyDescent="0.2">
      <c r="B99"/>
      <c r="C99"/>
      <c r="D99"/>
      <c r="E99"/>
      <c r="F99"/>
      <c r="G99"/>
    </row>
    <row r="100" spans="2:7" x14ac:dyDescent="0.2">
      <c r="B100"/>
      <c r="C100"/>
      <c r="D100"/>
      <c r="E100"/>
      <c r="F100"/>
      <c r="G100"/>
    </row>
    <row r="101" spans="2:7" x14ac:dyDescent="0.2">
      <c r="B101"/>
      <c r="C101"/>
      <c r="D101"/>
      <c r="E101"/>
      <c r="F101"/>
      <c r="G101"/>
    </row>
    <row r="102" spans="2:7" ht="16" thickBot="1" x14ac:dyDescent="0.25">
      <c r="B102"/>
      <c r="C102"/>
      <c r="D102"/>
      <c r="E102"/>
      <c r="F102"/>
      <c r="G102"/>
    </row>
    <row r="103" spans="2:7" ht="16" thickBot="1" x14ac:dyDescent="0.25">
      <c r="B103"/>
      <c r="C103"/>
      <c r="D103"/>
      <c r="E103"/>
      <c r="F103"/>
      <c r="G103"/>
    </row>
    <row r="104" spans="2:7" x14ac:dyDescent="0.2">
      <c r="B104"/>
      <c r="C104"/>
      <c r="D104"/>
      <c r="E104"/>
      <c r="F104"/>
      <c r="G104"/>
    </row>
    <row r="105" spans="2:7" x14ac:dyDescent="0.2">
      <c r="B105"/>
      <c r="C105"/>
      <c r="D105"/>
      <c r="E105"/>
      <c r="F105"/>
      <c r="G105"/>
    </row>
    <row r="106" spans="2:7" x14ac:dyDescent="0.2">
      <c r="B106"/>
      <c r="C106"/>
      <c r="D106"/>
      <c r="E106"/>
      <c r="F106"/>
      <c r="G106"/>
    </row>
    <row r="107" spans="2:7" x14ac:dyDescent="0.2">
      <c r="B107"/>
      <c r="C107"/>
      <c r="D107"/>
      <c r="E107"/>
      <c r="F107"/>
      <c r="G107"/>
    </row>
    <row r="108" spans="2:7" x14ac:dyDescent="0.2">
      <c r="B108"/>
      <c r="C108"/>
      <c r="D108"/>
      <c r="E108"/>
      <c r="F108"/>
      <c r="G108"/>
    </row>
    <row r="109" spans="2:7" x14ac:dyDescent="0.2">
      <c r="B109"/>
      <c r="C109"/>
      <c r="D109"/>
      <c r="E109"/>
      <c r="F109"/>
      <c r="G109"/>
    </row>
    <row r="110" spans="2:7" x14ac:dyDescent="0.2">
      <c r="B110"/>
      <c r="C110"/>
      <c r="D110"/>
      <c r="E110"/>
      <c r="F110"/>
      <c r="G110"/>
    </row>
    <row r="111" spans="2:7" x14ac:dyDescent="0.2">
      <c r="B111"/>
      <c r="C111"/>
      <c r="D111"/>
      <c r="E111"/>
      <c r="F111"/>
      <c r="G111"/>
    </row>
    <row r="112" spans="2:7" x14ac:dyDescent="0.2">
      <c r="B112"/>
      <c r="C112"/>
      <c r="D112"/>
      <c r="E112"/>
      <c r="F112"/>
      <c r="G112"/>
    </row>
    <row r="113" spans="2:7" x14ac:dyDescent="0.2">
      <c r="B113"/>
      <c r="C113"/>
      <c r="D113"/>
      <c r="E113"/>
      <c r="F113"/>
      <c r="G113"/>
    </row>
    <row r="114" spans="2:7" x14ac:dyDescent="0.2">
      <c r="B114"/>
      <c r="C114"/>
      <c r="D114"/>
      <c r="E114"/>
      <c r="F114"/>
      <c r="G114"/>
    </row>
    <row r="115" spans="2:7" x14ac:dyDescent="0.2">
      <c r="B115"/>
      <c r="C115"/>
      <c r="D115"/>
      <c r="E115"/>
      <c r="F115"/>
      <c r="G115"/>
    </row>
    <row r="116" spans="2:7" x14ac:dyDescent="0.2">
      <c r="B116"/>
      <c r="C116"/>
      <c r="D116"/>
      <c r="E116"/>
      <c r="F116"/>
      <c r="G116"/>
    </row>
    <row r="117" spans="2:7" x14ac:dyDescent="0.2">
      <c r="B117"/>
      <c r="C117"/>
      <c r="D117"/>
      <c r="E117"/>
      <c r="F117"/>
      <c r="G117"/>
    </row>
    <row r="118" spans="2:7" x14ac:dyDescent="0.2">
      <c r="B118"/>
      <c r="C118"/>
      <c r="D118"/>
      <c r="E118"/>
      <c r="F118"/>
      <c r="G118"/>
    </row>
    <row r="119" spans="2:7" x14ac:dyDescent="0.2">
      <c r="B119"/>
      <c r="C119"/>
      <c r="D119"/>
      <c r="E119"/>
      <c r="F119"/>
      <c r="G119"/>
    </row>
    <row r="120" spans="2:7" x14ac:dyDescent="0.2">
      <c r="B120"/>
      <c r="C120"/>
      <c r="D120"/>
      <c r="E120"/>
      <c r="F120"/>
      <c r="G120"/>
    </row>
    <row r="121" spans="2:7" x14ac:dyDescent="0.2">
      <c r="B121"/>
      <c r="C121"/>
      <c r="D121"/>
      <c r="E121"/>
      <c r="F121"/>
      <c r="G121"/>
    </row>
    <row r="122" spans="2:7" x14ac:dyDescent="0.2">
      <c r="B122"/>
      <c r="C122"/>
      <c r="D122"/>
      <c r="E122"/>
      <c r="F122"/>
      <c r="G122"/>
    </row>
    <row r="123" spans="2:7" x14ac:dyDescent="0.2">
      <c r="B123"/>
      <c r="C123"/>
      <c r="D123"/>
      <c r="E123"/>
      <c r="F123"/>
      <c r="G123"/>
    </row>
    <row r="124" spans="2:7" x14ac:dyDescent="0.2">
      <c r="B124"/>
      <c r="C124"/>
      <c r="D124"/>
      <c r="E124"/>
      <c r="F124"/>
      <c r="G124"/>
    </row>
    <row r="125" spans="2:7" x14ac:dyDescent="0.2">
      <c r="B125"/>
      <c r="C125"/>
      <c r="D125"/>
      <c r="E125"/>
      <c r="F125"/>
      <c r="G125"/>
    </row>
    <row r="126" spans="2:7" x14ac:dyDescent="0.2">
      <c r="B126"/>
      <c r="C126"/>
      <c r="D126"/>
      <c r="E126"/>
      <c r="F126"/>
      <c r="G126"/>
    </row>
    <row r="127" spans="2:7" x14ac:dyDescent="0.2">
      <c r="B127"/>
      <c r="C127"/>
      <c r="D127"/>
      <c r="E127"/>
      <c r="F127"/>
      <c r="G127"/>
    </row>
    <row r="128" spans="2:7" x14ac:dyDescent="0.2">
      <c r="B128"/>
      <c r="C128"/>
      <c r="D128"/>
      <c r="E128"/>
      <c r="F128"/>
      <c r="G128"/>
    </row>
    <row r="129" spans="2:7" x14ac:dyDescent="0.2">
      <c r="B129"/>
      <c r="C129"/>
      <c r="D129"/>
      <c r="E129"/>
      <c r="F129"/>
      <c r="G129"/>
    </row>
    <row r="130" spans="2:7" x14ac:dyDescent="0.2">
      <c r="B130"/>
      <c r="C130"/>
      <c r="D130"/>
      <c r="E130"/>
      <c r="F130"/>
      <c r="G130"/>
    </row>
    <row r="131" spans="2:7" x14ac:dyDescent="0.2">
      <c r="B131"/>
      <c r="C131"/>
      <c r="D131"/>
      <c r="E131"/>
      <c r="F131"/>
      <c r="G131"/>
    </row>
    <row r="132" spans="2:7" x14ac:dyDescent="0.2">
      <c r="B132"/>
      <c r="C132"/>
      <c r="D132"/>
      <c r="E132"/>
      <c r="F132"/>
      <c r="G132"/>
    </row>
    <row r="133" spans="2:7" x14ac:dyDescent="0.2">
      <c r="B133"/>
      <c r="C133"/>
      <c r="D133"/>
      <c r="E133"/>
      <c r="F133"/>
      <c r="G133"/>
    </row>
    <row r="134" spans="2:7" x14ac:dyDescent="0.2">
      <c r="B134"/>
      <c r="C134"/>
      <c r="D134"/>
      <c r="E134"/>
      <c r="F134"/>
      <c r="G134"/>
    </row>
    <row r="135" spans="2:7" x14ac:dyDescent="0.2">
      <c r="B135"/>
      <c r="C135"/>
      <c r="D135"/>
      <c r="E135"/>
      <c r="F135"/>
      <c r="G135"/>
    </row>
    <row r="136" spans="2:7" x14ac:dyDescent="0.2">
      <c r="B136"/>
      <c r="C136"/>
      <c r="D136"/>
      <c r="E136"/>
      <c r="F136"/>
      <c r="G136"/>
    </row>
    <row r="137" spans="2:7" x14ac:dyDescent="0.2">
      <c r="B137"/>
      <c r="C137"/>
      <c r="D137"/>
      <c r="E137"/>
      <c r="F137"/>
      <c r="G137"/>
    </row>
    <row r="138" spans="2:7" x14ac:dyDescent="0.2">
      <c r="B138"/>
      <c r="C138"/>
      <c r="D138"/>
      <c r="E138"/>
      <c r="F138"/>
      <c r="G138"/>
    </row>
    <row r="139" spans="2:7" x14ac:dyDescent="0.2">
      <c r="B139"/>
      <c r="C139"/>
      <c r="D139"/>
      <c r="E139"/>
      <c r="F139"/>
      <c r="G139"/>
    </row>
    <row r="140" spans="2:7" x14ac:dyDescent="0.2">
      <c r="B140"/>
      <c r="C140"/>
      <c r="D140"/>
      <c r="E140"/>
      <c r="F140"/>
      <c r="G140"/>
    </row>
    <row r="141" spans="2:7" x14ac:dyDescent="0.2">
      <c r="B141"/>
      <c r="C141"/>
      <c r="D141"/>
      <c r="E141"/>
      <c r="F141"/>
      <c r="G141"/>
    </row>
    <row r="142" spans="2:7" x14ac:dyDescent="0.2">
      <c r="B142"/>
      <c r="C142"/>
      <c r="D142"/>
      <c r="E142"/>
      <c r="F142"/>
      <c r="G142"/>
    </row>
    <row r="143" spans="2:7" x14ac:dyDescent="0.2">
      <c r="B143"/>
      <c r="C143"/>
      <c r="D143"/>
      <c r="E143"/>
      <c r="F143"/>
      <c r="G143"/>
    </row>
    <row r="144" spans="2:7" x14ac:dyDescent="0.2">
      <c r="B144"/>
      <c r="C144"/>
      <c r="D144"/>
      <c r="E144"/>
      <c r="F144"/>
      <c r="G144"/>
    </row>
    <row r="145" spans="2:7" x14ac:dyDescent="0.2">
      <c r="B145"/>
      <c r="C145"/>
      <c r="D145"/>
      <c r="E145"/>
      <c r="F145"/>
      <c r="G145"/>
    </row>
    <row r="146" spans="2:7" x14ac:dyDescent="0.2">
      <c r="B146"/>
      <c r="C146"/>
      <c r="D146"/>
      <c r="E146"/>
      <c r="F146"/>
      <c r="G146"/>
    </row>
    <row r="147" spans="2:7" x14ac:dyDescent="0.2">
      <c r="B147"/>
      <c r="C147"/>
      <c r="D147"/>
      <c r="E147"/>
      <c r="F147"/>
      <c r="G147"/>
    </row>
    <row r="148" spans="2:7" x14ac:dyDescent="0.2">
      <c r="B148"/>
      <c r="C148"/>
      <c r="D148"/>
      <c r="E148"/>
      <c r="F148"/>
      <c r="G148"/>
    </row>
    <row r="149" spans="2:7" x14ac:dyDescent="0.2">
      <c r="B149"/>
      <c r="C149"/>
      <c r="D149"/>
      <c r="E149"/>
      <c r="F149"/>
      <c r="G149"/>
    </row>
    <row r="150" spans="2:7" x14ac:dyDescent="0.2">
      <c r="B150"/>
      <c r="C150"/>
      <c r="D150"/>
      <c r="E150"/>
      <c r="F150"/>
      <c r="G150"/>
    </row>
    <row r="151" spans="2:7" x14ac:dyDescent="0.2">
      <c r="B151"/>
      <c r="C151"/>
      <c r="D151"/>
      <c r="E151"/>
      <c r="F151"/>
      <c r="G151"/>
    </row>
    <row r="152" spans="2:7" x14ac:dyDescent="0.2">
      <c r="B152"/>
      <c r="C152"/>
      <c r="D152"/>
      <c r="E152"/>
      <c r="F152"/>
      <c r="G152"/>
    </row>
    <row r="153" spans="2:7" x14ac:dyDescent="0.2">
      <c r="B153"/>
      <c r="C153"/>
      <c r="D153"/>
      <c r="E153"/>
      <c r="F153"/>
      <c r="G153"/>
    </row>
    <row r="154" spans="2:7" x14ac:dyDescent="0.2">
      <c r="B154"/>
      <c r="C154"/>
      <c r="D154"/>
      <c r="E154"/>
      <c r="F154"/>
      <c r="G154"/>
    </row>
    <row r="155" spans="2:7" x14ac:dyDescent="0.2">
      <c r="B155"/>
      <c r="C155"/>
      <c r="D155"/>
      <c r="E155"/>
      <c r="F155"/>
      <c r="G155"/>
    </row>
    <row r="156" spans="2:7" x14ac:dyDescent="0.2">
      <c r="B156"/>
      <c r="C156"/>
      <c r="D156"/>
      <c r="E156"/>
      <c r="F156"/>
      <c r="G156"/>
    </row>
    <row r="157" spans="2:7" x14ac:dyDescent="0.2">
      <c r="B157"/>
      <c r="C157"/>
      <c r="D157"/>
      <c r="E157"/>
      <c r="F157"/>
      <c r="G157"/>
    </row>
    <row r="158" spans="2:7" x14ac:dyDescent="0.2">
      <c r="B158"/>
      <c r="C158"/>
      <c r="D158"/>
      <c r="E158"/>
      <c r="F158"/>
      <c r="G158"/>
    </row>
    <row r="159" spans="2:7" x14ac:dyDescent="0.2">
      <c r="B159"/>
      <c r="C159"/>
      <c r="D159"/>
      <c r="E159"/>
      <c r="F159"/>
      <c r="G159"/>
    </row>
    <row r="160" spans="2:7" x14ac:dyDescent="0.2">
      <c r="B160"/>
      <c r="C160"/>
      <c r="D160"/>
      <c r="E160"/>
      <c r="F160"/>
      <c r="G160"/>
    </row>
    <row r="161" spans="2:7" x14ac:dyDescent="0.2">
      <c r="B161"/>
      <c r="C161"/>
      <c r="D161"/>
      <c r="E161"/>
      <c r="F161"/>
      <c r="G161"/>
    </row>
    <row r="162" spans="2:7" x14ac:dyDescent="0.2">
      <c r="B162"/>
      <c r="C162"/>
      <c r="D162"/>
      <c r="E162"/>
      <c r="F162"/>
      <c r="G162"/>
    </row>
    <row r="163" spans="2:7" ht="16" thickBot="1" x14ac:dyDescent="0.25">
      <c r="B163"/>
      <c r="C163"/>
      <c r="D163"/>
      <c r="E163"/>
      <c r="F163"/>
      <c r="G163"/>
    </row>
    <row r="164" spans="2:7" ht="16" thickBot="1" x14ac:dyDescent="0.25">
      <c r="B164"/>
      <c r="C164"/>
      <c r="D164"/>
      <c r="E164"/>
      <c r="F164"/>
      <c r="G164"/>
    </row>
    <row r="165" spans="2:7" x14ac:dyDescent="0.2">
      <c r="B165"/>
      <c r="C165"/>
      <c r="D165"/>
      <c r="E165"/>
      <c r="F165"/>
      <c r="G165"/>
    </row>
    <row r="166" spans="2:7" x14ac:dyDescent="0.2">
      <c r="B166"/>
      <c r="C166"/>
      <c r="D166"/>
      <c r="E166"/>
      <c r="F166"/>
      <c r="G166"/>
    </row>
    <row r="167" spans="2:7" x14ac:dyDescent="0.2">
      <c r="B167"/>
      <c r="C167"/>
      <c r="D167"/>
      <c r="E167"/>
      <c r="F167"/>
      <c r="G167"/>
    </row>
    <row r="168" spans="2:7" x14ac:dyDescent="0.2">
      <c r="B168"/>
      <c r="C168"/>
      <c r="D168"/>
      <c r="E168"/>
      <c r="F168"/>
      <c r="G168"/>
    </row>
    <row r="169" spans="2:7" x14ac:dyDescent="0.2">
      <c r="B169"/>
      <c r="C169"/>
      <c r="D169"/>
      <c r="E169"/>
      <c r="F169"/>
      <c r="G169"/>
    </row>
    <row r="170" spans="2:7" x14ac:dyDescent="0.2">
      <c r="B170"/>
      <c r="C170"/>
      <c r="D170"/>
      <c r="E170"/>
      <c r="F170"/>
      <c r="G170"/>
    </row>
    <row r="171" spans="2:7" x14ac:dyDescent="0.2">
      <c r="B171"/>
      <c r="C171"/>
      <c r="D171"/>
      <c r="E171"/>
      <c r="F171"/>
      <c r="G171"/>
    </row>
    <row r="172" spans="2:7" x14ac:dyDescent="0.2">
      <c r="B172"/>
      <c r="C172"/>
      <c r="D172"/>
      <c r="E172"/>
      <c r="F172"/>
      <c r="G172"/>
    </row>
    <row r="173" spans="2:7" x14ac:dyDescent="0.2">
      <c r="B173"/>
      <c r="C173"/>
      <c r="D173"/>
      <c r="E173"/>
      <c r="F173"/>
      <c r="G173"/>
    </row>
    <row r="174" spans="2:7" x14ac:dyDescent="0.2">
      <c r="B174"/>
      <c r="C174"/>
      <c r="D174"/>
      <c r="E174"/>
      <c r="F174"/>
      <c r="G174"/>
    </row>
    <row r="175" spans="2:7" x14ac:dyDescent="0.2">
      <c r="B175"/>
      <c r="C175"/>
      <c r="D175"/>
      <c r="E175"/>
      <c r="F175"/>
      <c r="G175"/>
    </row>
    <row r="176" spans="2:7" x14ac:dyDescent="0.2">
      <c r="B176"/>
      <c r="C176"/>
      <c r="D176"/>
      <c r="E176"/>
      <c r="F176"/>
      <c r="G176"/>
    </row>
    <row r="177" spans="2:7" x14ac:dyDescent="0.2">
      <c r="B177"/>
      <c r="C177"/>
      <c r="D177"/>
      <c r="E177"/>
      <c r="F177"/>
      <c r="G177"/>
    </row>
    <row r="178" spans="2:7" x14ac:dyDescent="0.2">
      <c r="B178"/>
      <c r="C178"/>
      <c r="D178"/>
      <c r="E178"/>
      <c r="F178"/>
      <c r="G178"/>
    </row>
    <row r="179" spans="2:7" x14ac:dyDescent="0.2">
      <c r="B179"/>
      <c r="C179"/>
      <c r="D179"/>
      <c r="E179"/>
      <c r="F179"/>
      <c r="G179"/>
    </row>
    <row r="180" spans="2:7" x14ac:dyDescent="0.2">
      <c r="B180"/>
      <c r="C180"/>
      <c r="D180"/>
      <c r="E180"/>
      <c r="F180"/>
      <c r="G180"/>
    </row>
    <row r="181" spans="2:7" x14ac:dyDescent="0.2">
      <c r="B181"/>
      <c r="C181"/>
      <c r="D181"/>
      <c r="E181"/>
      <c r="F181"/>
      <c r="G181"/>
    </row>
    <row r="182" spans="2:7" x14ac:dyDescent="0.2">
      <c r="B182"/>
      <c r="C182"/>
      <c r="D182"/>
      <c r="E182"/>
      <c r="F182"/>
      <c r="G182"/>
    </row>
    <row r="183" spans="2:7" x14ac:dyDescent="0.2">
      <c r="B183"/>
      <c r="C183"/>
      <c r="D183"/>
      <c r="E183"/>
      <c r="F183"/>
      <c r="G183"/>
    </row>
    <row r="184" spans="2:7" x14ac:dyDescent="0.2">
      <c r="B184"/>
      <c r="C184"/>
      <c r="D184"/>
      <c r="E184"/>
      <c r="F184"/>
      <c r="G184"/>
    </row>
    <row r="185" spans="2:7" x14ac:dyDescent="0.2">
      <c r="B185"/>
      <c r="C185"/>
      <c r="D185"/>
      <c r="E185"/>
      <c r="F185"/>
      <c r="G185"/>
    </row>
    <row r="186" spans="2:7" x14ac:dyDescent="0.2">
      <c r="B186"/>
      <c r="C186"/>
      <c r="D186"/>
      <c r="E186"/>
      <c r="F186"/>
      <c r="G186"/>
    </row>
    <row r="187" spans="2:7" x14ac:dyDescent="0.2">
      <c r="B187"/>
      <c r="C187"/>
      <c r="D187"/>
      <c r="E187"/>
      <c r="F187"/>
      <c r="G187"/>
    </row>
    <row r="188" spans="2:7" x14ac:dyDescent="0.2">
      <c r="B188"/>
      <c r="C188"/>
      <c r="D188"/>
      <c r="E188"/>
      <c r="F188"/>
      <c r="G188"/>
    </row>
    <row r="189" spans="2:7" x14ac:dyDescent="0.2">
      <c r="B189"/>
      <c r="C189"/>
      <c r="D189"/>
      <c r="E189"/>
      <c r="F189"/>
      <c r="G189"/>
    </row>
    <row r="190" spans="2:7" x14ac:dyDescent="0.2">
      <c r="B190"/>
      <c r="C190"/>
      <c r="D190"/>
      <c r="E190"/>
      <c r="F190"/>
      <c r="G190"/>
    </row>
    <row r="191" spans="2:7" x14ac:dyDescent="0.2">
      <c r="B191"/>
      <c r="C191"/>
      <c r="D191"/>
      <c r="E191"/>
      <c r="F191"/>
      <c r="G191"/>
    </row>
    <row r="192" spans="2:7" x14ac:dyDescent="0.2">
      <c r="B192"/>
      <c r="C192"/>
      <c r="D192"/>
      <c r="E192"/>
      <c r="F192"/>
      <c r="G192"/>
    </row>
    <row r="193" spans="2:7" x14ac:dyDescent="0.2">
      <c r="B193"/>
      <c r="C193"/>
      <c r="D193"/>
      <c r="E193"/>
      <c r="F193"/>
      <c r="G193"/>
    </row>
    <row r="194" spans="2:7" x14ac:dyDescent="0.2">
      <c r="B194"/>
      <c r="C194"/>
      <c r="D194"/>
      <c r="E194"/>
      <c r="F194"/>
      <c r="G194"/>
    </row>
    <row r="195" spans="2:7" x14ac:dyDescent="0.2">
      <c r="B195"/>
      <c r="C195"/>
      <c r="D195"/>
      <c r="E195"/>
      <c r="F195"/>
      <c r="G195"/>
    </row>
    <row r="196" spans="2:7" x14ac:dyDescent="0.2">
      <c r="B196"/>
      <c r="C196"/>
      <c r="D196"/>
      <c r="E196"/>
      <c r="F196"/>
      <c r="G196"/>
    </row>
    <row r="197" spans="2:7" x14ac:dyDescent="0.2">
      <c r="B197"/>
      <c r="C197"/>
      <c r="D197"/>
      <c r="E197"/>
      <c r="F197"/>
      <c r="G197"/>
    </row>
    <row r="198" spans="2:7" x14ac:dyDescent="0.2">
      <c r="B198"/>
      <c r="C198"/>
      <c r="D198"/>
      <c r="E198"/>
      <c r="F198"/>
      <c r="G198"/>
    </row>
    <row r="199" spans="2:7" x14ac:dyDescent="0.2">
      <c r="B199"/>
      <c r="C199"/>
      <c r="D199"/>
      <c r="E199"/>
      <c r="F199"/>
      <c r="G199"/>
    </row>
    <row r="200" spans="2:7" x14ac:dyDescent="0.2">
      <c r="B200"/>
      <c r="C200"/>
      <c r="D200"/>
      <c r="E200"/>
      <c r="F200"/>
      <c r="G200"/>
    </row>
    <row r="201" spans="2:7" x14ac:dyDescent="0.2">
      <c r="B201"/>
      <c r="C201"/>
      <c r="D201"/>
      <c r="E201"/>
      <c r="F201"/>
      <c r="G201"/>
    </row>
    <row r="202" spans="2:7" x14ac:dyDescent="0.2">
      <c r="B202"/>
      <c r="C202"/>
      <c r="D202"/>
      <c r="E202"/>
      <c r="F202"/>
      <c r="G202"/>
    </row>
    <row r="203" spans="2:7" x14ac:dyDescent="0.2">
      <c r="B203"/>
      <c r="C203"/>
      <c r="D203"/>
      <c r="E203"/>
      <c r="F203"/>
      <c r="G203"/>
    </row>
    <row r="204" spans="2:7" x14ac:dyDescent="0.2">
      <c r="B204"/>
      <c r="C204"/>
      <c r="D204"/>
      <c r="E204"/>
      <c r="F204"/>
      <c r="G204"/>
    </row>
    <row r="205" spans="2:7" x14ac:dyDescent="0.2">
      <c r="B205"/>
      <c r="C205"/>
      <c r="D205"/>
      <c r="E205"/>
      <c r="F205"/>
      <c r="G205"/>
    </row>
    <row r="206" spans="2:7" x14ac:dyDescent="0.2">
      <c r="B206"/>
      <c r="C206"/>
      <c r="D206"/>
      <c r="E206"/>
      <c r="F206"/>
      <c r="G206"/>
    </row>
    <row r="207" spans="2:7" x14ac:dyDescent="0.2">
      <c r="B207"/>
      <c r="C207"/>
      <c r="D207"/>
      <c r="E207"/>
      <c r="F207"/>
      <c r="G207"/>
    </row>
    <row r="208" spans="2:7" x14ac:dyDescent="0.2">
      <c r="B208"/>
      <c r="C208"/>
      <c r="D208"/>
      <c r="E208"/>
      <c r="F208"/>
      <c r="G208"/>
    </row>
    <row r="209" spans="2:7" x14ac:dyDescent="0.2">
      <c r="B209"/>
      <c r="C209"/>
      <c r="D209"/>
      <c r="E209"/>
      <c r="F209"/>
      <c r="G209"/>
    </row>
    <row r="210" spans="2:7" x14ac:dyDescent="0.2">
      <c r="B210"/>
      <c r="C210"/>
      <c r="D210"/>
      <c r="E210"/>
      <c r="F210"/>
      <c r="G210"/>
    </row>
    <row r="211" spans="2:7" ht="16" thickBot="1" x14ac:dyDescent="0.25">
      <c r="B211"/>
      <c r="C211"/>
      <c r="D211"/>
      <c r="E211"/>
      <c r="F211"/>
      <c r="G211"/>
    </row>
    <row r="212" spans="2:7" ht="16" thickBot="1" x14ac:dyDescent="0.25">
      <c r="B212"/>
      <c r="C212"/>
      <c r="D212"/>
      <c r="E212"/>
      <c r="F212"/>
      <c r="G212"/>
    </row>
    <row r="213" spans="2:7" x14ac:dyDescent="0.2">
      <c r="B213"/>
      <c r="C213"/>
      <c r="D213"/>
      <c r="E213"/>
      <c r="F213"/>
      <c r="G213"/>
    </row>
    <row r="214" spans="2:7" x14ac:dyDescent="0.2">
      <c r="B214"/>
      <c r="C214"/>
      <c r="D214"/>
      <c r="E214"/>
      <c r="F214"/>
      <c r="G214"/>
    </row>
    <row r="215" spans="2:7" x14ac:dyDescent="0.2">
      <c r="B215"/>
      <c r="C215"/>
      <c r="D215"/>
      <c r="E215"/>
      <c r="F215"/>
      <c r="G215"/>
    </row>
    <row r="216" spans="2:7" x14ac:dyDescent="0.2">
      <c r="B216"/>
      <c r="C216"/>
      <c r="D216"/>
      <c r="E216"/>
      <c r="F216"/>
      <c r="G216"/>
    </row>
    <row r="217" spans="2:7" x14ac:dyDescent="0.2">
      <c r="B217"/>
      <c r="C217"/>
      <c r="D217"/>
      <c r="E217"/>
      <c r="F217"/>
      <c r="G217"/>
    </row>
    <row r="218" spans="2:7" x14ac:dyDescent="0.2">
      <c r="B218"/>
      <c r="C218"/>
      <c r="D218"/>
      <c r="E218"/>
      <c r="F218"/>
      <c r="G218"/>
    </row>
    <row r="219" spans="2:7" x14ac:dyDescent="0.2">
      <c r="B219"/>
      <c r="C219"/>
      <c r="D219"/>
      <c r="E219"/>
      <c r="F219"/>
      <c r="G219"/>
    </row>
    <row r="220" spans="2:7" x14ac:dyDescent="0.2">
      <c r="B220"/>
      <c r="C220"/>
      <c r="D220"/>
      <c r="E220"/>
      <c r="F220"/>
      <c r="G220"/>
    </row>
    <row r="221" spans="2:7" x14ac:dyDescent="0.2">
      <c r="B221"/>
      <c r="C221"/>
      <c r="D221"/>
      <c r="E221"/>
      <c r="F221"/>
      <c r="G221"/>
    </row>
    <row r="222" spans="2:7" x14ac:dyDescent="0.2">
      <c r="B222"/>
      <c r="C222"/>
      <c r="D222"/>
      <c r="E222"/>
      <c r="F222"/>
      <c r="G222"/>
    </row>
    <row r="223" spans="2:7" x14ac:dyDescent="0.2">
      <c r="B223"/>
      <c r="C223"/>
      <c r="D223"/>
      <c r="E223"/>
      <c r="F223"/>
      <c r="G223"/>
    </row>
    <row r="224" spans="2:7" x14ac:dyDescent="0.2">
      <c r="B224"/>
      <c r="C224"/>
      <c r="D224"/>
      <c r="E224"/>
      <c r="F224"/>
      <c r="G224"/>
    </row>
    <row r="225" spans="2:7" x14ac:dyDescent="0.2">
      <c r="B225"/>
      <c r="C225"/>
      <c r="D225"/>
      <c r="E225"/>
      <c r="F225"/>
      <c r="G225"/>
    </row>
    <row r="226" spans="2:7" x14ac:dyDescent="0.2">
      <c r="B226"/>
      <c r="C226"/>
      <c r="D226"/>
      <c r="E226"/>
      <c r="F226"/>
      <c r="G226"/>
    </row>
    <row r="227" spans="2:7" x14ac:dyDescent="0.2">
      <c r="B227"/>
      <c r="C227"/>
      <c r="D227"/>
      <c r="E227"/>
      <c r="F227"/>
      <c r="G227"/>
    </row>
    <row r="228" spans="2:7" x14ac:dyDescent="0.2">
      <c r="B228"/>
      <c r="C228"/>
      <c r="D228"/>
      <c r="E228"/>
      <c r="F228"/>
      <c r="G228"/>
    </row>
    <row r="229" spans="2:7" x14ac:dyDescent="0.2">
      <c r="B229"/>
      <c r="C229"/>
      <c r="D229"/>
      <c r="E229"/>
      <c r="F229"/>
      <c r="G229"/>
    </row>
    <row r="230" spans="2:7" x14ac:dyDescent="0.2">
      <c r="B230"/>
      <c r="C230"/>
      <c r="D230"/>
      <c r="E230"/>
      <c r="F230"/>
      <c r="G230"/>
    </row>
    <row r="231" spans="2:7" x14ac:dyDescent="0.2">
      <c r="B231"/>
      <c r="C231"/>
      <c r="D231"/>
      <c r="E231"/>
      <c r="F231"/>
      <c r="G231"/>
    </row>
    <row r="232" spans="2:7" x14ac:dyDescent="0.2">
      <c r="B232"/>
      <c r="C232"/>
      <c r="D232"/>
      <c r="E232"/>
      <c r="F232"/>
      <c r="G232"/>
    </row>
    <row r="233" spans="2:7" x14ac:dyDescent="0.2">
      <c r="B233"/>
      <c r="C233"/>
      <c r="D233"/>
      <c r="E233"/>
      <c r="F233"/>
      <c r="G233"/>
    </row>
    <row r="234" spans="2:7" x14ac:dyDescent="0.2">
      <c r="B234"/>
      <c r="C234"/>
      <c r="D234"/>
      <c r="E234"/>
      <c r="F234"/>
      <c r="G234"/>
    </row>
    <row r="235" spans="2:7" x14ac:dyDescent="0.2">
      <c r="B235"/>
      <c r="C235"/>
      <c r="D235"/>
      <c r="E235"/>
      <c r="F235"/>
      <c r="G235"/>
    </row>
    <row r="236" spans="2:7" ht="16" thickBot="1" x14ac:dyDescent="0.25">
      <c r="B236"/>
      <c r="C236"/>
      <c r="D236"/>
      <c r="E236"/>
      <c r="F236"/>
      <c r="G236"/>
    </row>
    <row r="237" spans="2:7" ht="16" thickBot="1" x14ac:dyDescent="0.25">
      <c r="B237"/>
      <c r="C237"/>
      <c r="D237"/>
      <c r="E237"/>
      <c r="F237"/>
      <c r="G237"/>
    </row>
    <row r="238" spans="2:7" x14ac:dyDescent="0.2">
      <c r="B238"/>
      <c r="C238"/>
      <c r="D238"/>
      <c r="E238"/>
      <c r="F238"/>
      <c r="G238"/>
    </row>
    <row r="239" spans="2:7" x14ac:dyDescent="0.2">
      <c r="B239"/>
      <c r="C239"/>
      <c r="D239"/>
      <c r="E239"/>
      <c r="F239"/>
      <c r="G239"/>
    </row>
    <row r="240" spans="2:7" x14ac:dyDescent="0.2">
      <c r="B240"/>
      <c r="C240"/>
      <c r="D240"/>
      <c r="E240"/>
      <c r="F240"/>
      <c r="G240"/>
    </row>
    <row r="241" spans="2:7" x14ac:dyDescent="0.2">
      <c r="B241"/>
      <c r="C241"/>
      <c r="D241"/>
      <c r="E241"/>
      <c r="F241"/>
      <c r="G241"/>
    </row>
    <row r="242" spans="2:7" x14ac:dyDescent="0.2">
      <c r="B242"/>
      <c r="C242"/>
      <c r="D242"/>
      <c r="E242"/>
      <c r="F242"/>
      <c r="G242"/>
    </row>
    <row r="243" spans="2:7" x14ac:dyDescent="0.2">
      <c r="B243"/>
      <c r="C243"/>
      <c r="D243"/>
      <c r="E243"/>
      <c r="F243"/>
      <c r="G243"/>
    </row>
    <row r="244" spans="2:7" x14ac:dyDescent="0.2">
      <c r="B244"/>
      <c r="C244"/>
      <c r="D244"/>
      <c r="E244"/>
      <c r="F244"/>
      <c r="G244"/>
    </row>
    <row r="245" spans="2:7" x14ac:dyDescent="0.2">
      <c r="B245"/>
      <c r="C245"/>
      <c r="D245"/>
      <c r="E245"/>
      <c r="F245"/>
      <c r="G245"/>
    </row>
    <row r="246" spans="2:7" x14ac:dyDescent="0.2">
      <c r="B246"/>
      <c r="C246"/>
      <c r="D246"/>
      <c r="E246"/>
      <c r="F246"/>
      <c r="G246"/>
    </row>
    <row r="247" spans="2:7" x14ac:dyDescent="0.2">
      <c r="B247"/>
      <c r="C247"/>
      <c r="D247"/>
      <c r="E247"/>
      <c r="F247"/>
      <c r="G247"/>
    </row>
    <row r="248" spans="2:7" x14ac:dyDescent="0.2">
      <c r="B248"/>
      <c r="C248"/>
      <c r="D248"/>
      <c r="E248"/>
      <c r="F248"/>
      <c r="G248"/>
    </row>
    <row r="249" spans="2:7" x14ac:dyDescent="0.2">
      <c r="B249"/>
      <c r="C249"/>
      <c r="D249"/>
      <c r="E249"/>
      <c r="F249"/>
      <c r="G249"/>
    </row>
    <row r="250" spans="2:7" x14ac:dyDescent="0.2">
      <c r="B250"/>
      <c r="C250"/>
      <c r="D250"/>
      <c r="E250"/>
      <c r="F250"/>
      <c r="G250"/>
    </row>
    <row r="251" spans="2:7" x14ac:dyDescent="0.2">
      <c r="B251"/>
      <c r="C251"/>
      <c r="D251"/>
      <c r="E251"/>
      <c r="F251"/>
      <c r="G251"/>
    </row>
    <row r="252" spans="2:7" x14ac:dyDescent="0.2">
      <c r="B252"/>
      <c r="C252"/>
      <c r="D252"/>
      <c r="E252"/>
      <c r="F252"/>
      <c r="G252"/>
    </row>
    <row r="253" spans="2:7" x14ac:dyDescent="0.2">
      <c r="B253"/>
      <c r="C253"/>
      <c r="D253"/>
      <c r="E253"/>
      <c r="F253"/>
      <c r="G253"/>
    </row>
    <row r="254" spans="2:7" x14ac:dyDescent="0.2">
      <c r="B254"/>
      <c r="C254"/>
      <c r="D254"/>
      <c r="E254"/>
      <c r="F254"/>
      <c r="G254"/>
    </row>
    <row r="255" spans="2:7" x14ac:dyDescent="0.2">
      <c r="B255"/>
      <c r="C255"/>
      <c r="D255"/>
      <c r="E255"/>
      <c r="F255"/>
      <c r="G255"/>
    </row>
    <row r="256" spans="2:7" x14ac:dyDescent="0.2">
      <c r="B256"/>
      <c r="C256"/>
      <c r="D256"/>
      <c r="E256"/>
      <c r="F256"/>
      <c r="G256"/>
    </row>
    <row r="257" spans="2:7" x14ac:dyDescent="0.2">
      <c r="B257"/>
      <c r="C257"/>
      <c r="D257"/>
      <c r="E257"/>
      <c r="F257"/>
      <c r="G257"/>
    </row>
    <row r="258" spans="2:7" x14ac:dyDescent="0.2">
      <c r="B258"/>
      <c r="C258"/>
      <c r="D258"/>
      <c r="E258"/>
      <c r="F258"/>
      <c r="G258"/>
    </row>
    <row r="259" spans="2:7" x14ac:dyDescent="0.2">
      <c r="B259"/>
      <c r="C259"/>
      <c r="D259"/>
      <c r="E259"/>
      <c r="F259"/>
      <c r="G259"/>
    </row>
    <row r="260" spans="2:7" x14ac:dyDescent="0.2">
      <c r="B260"/>
      <c r="C260"/>
      <c r="D260"/>
      <c r="E260"/>
      <c r="F260"/>
      <c r="G260"/>
    </row>
    <row r="261" spans="2:7" x14ac:dyDescent="0.2">
      <c r="B261"/>
      <c r="C261"/>
      <c r="D261"/>
      <c r="E261"/>
      <c r="F261"/>
      <c r="G261"/>
    </row>
    <row r="262" spans="2:7" ht="16" thickBot="1" x14ac:dyDescent="0.25">
      <c r="B262"/>
      <c r="C262"/>
      <c r="D262"/>
      <c r="E262"/>
      <c r="F262"/>
      <c r="G262"/>
    </row>
    <row r="263" spans="2:7" ht="16" thickBot="1" x14ac:dyDescent="0.25">
      <c r="B263"/>
      <c r="C263"/>
      <c r="D263"/>
      <c r="E263"/>
      <c r="F263"/>
      <c r="G263"/>
    </row>
    <row r="264" spans="2:7" x14ac:dyDescent="0.2">
      <c r="B264"/>
      <c r="C264"/>
      <c r="D264"/>
      <c r="E264"/>
      <c r="F264"/>
      <c r="G264"/>
    </row>
    <row r="265" spans="2:7" x14ac:dyDescent="0.2">
      <c r="B265"/>
      <c r="C265"/>
      <c r="D265"/>
      <c r="E265"/>
      <c r="F265"/>
      <c r="G265"/>
    </row>
    <row r="266" spans="2:7" x14ac:dyDescent="0.2">
      <c r="B266"/>
      <c r="C266"/>
      <c r="D266"/>
      <c r="E266"/>
      <c r="F266"/>
      <c r="G266"/>
    </row>
    <row r="267" spans="2:7" x14ac:dyDescent="0.2">
      <c r="B267"/>
      <c r="C267"/>
      <c r="D267"/>
      <c r="E267"/>
      <c r="F267"/>
      <c r="G267"/>
    </row>
    <row r="268" spans="2:7" x14ac:dyDescent="0.2">
      <c r="B268"/>
      <c r="C268"/>
      <c r="D268"/>
      <c r="E268"/>
      <c r="F268"/>
      <c r="G268"/>
    </row>
    <row r="269" spans="2:7" x14ac:dyDescent="0.2">
      <c r="B269"/>
      <c r="C269"/>
      <c r="D269"/>
      <c r="E269"/>
      <c r="F269"/>
      <c r="G269"/>
    </row>
    <row r="270" spans="2:7" x14ac:dyDescent="0.2">
      <c r="B270"/>
      <c r="C270"/>
      <c r="D270"/>
      <c r="E270"/>
      <c r="F270"/>
      <c r="G270"/>
    </row>
    <row r="271" spans="2:7" x14ac:dyDescent="0.2">
      <c r="B271"/>
      <c r="C271"/>
      <c r="D271"/>
      <c r="E271"/>
      <c r="F271"/>
      <c r="G271"/>
    </row>
    <row r="272" spans="2:7" x14ac:dyDescent="0.2">
      <c r="B272"/>
      <c r="C272"/>
      <c r="D272"/>
      <c r="E272"/>
      <c r="F272"/>
      <c r="G272"/>
    </row>
    <row r="273" spans="2:7" x14ac:dyDescent="0.2">
      <c r="B273"/>
      <c r="C273"/>
      <c r="D273"/>
      <c r="E273"/>
      <c r="F273"/>
      <c r="G273"/>
    </row>
    <row r="274" spans="2:7" x14ac:dyDescent="0.2">
      <c r="B274"/>
      <c r="C274"/>
      <c r="D274"/>
      <c r="E274"/>
      <c r="F274"/>
      <c r="G274"/>
    </row>
    <row r="275" spans="2:7" x14ac:dyDescent="0.2">
      <c r="B275"/>
      <c r="C275"/>
      <c r="D275"/>
      <c r="E275"/>
      <c r="F275"/>
      <c r="G275"/>
    </row>
    <row r="276" spans="2:7" x14ac:dyDescent="0.2">
      <c r="B276"/>
      <c r="C276"/>
      <c r="D276"/>
      <c r="E276"/>
      <c r="F276"/>
      <c r="G276"/>
    </row>
    <row r="277" spans="2:7" x14ac:dyDescent="0.2">
      <c r="B277"/>
      <c r="C277"/>
      <c r="D277"/>
      <c r="E277"/>
      <c r="F277"/>
      <c r="G277"/>
    </row>
    <row r="278" spans="2:7" x14ac:dyDescent="0.2">
      <c r="B278"/>
      <c r="C278"/>
      <c r="D278"/>
      <c r="E278"/>
      <c r="F278"/>
      <c r="G278"/>
    </row>
    <row r="279" spans="2:7" x14ac:dyDescent="0.2">
      <c r="B279"/>
      <c r="C279"/>
      <c r="D279"/>
      <c r="E279"/>
      <c r="F279"/>
      <c r="G279"/>
    </row>
    <row r="280" spans="2:7" x14ac:dyDescent="0.2">
      <c r="B280"/>
      <c r="C280"/>
      <c r="D280"/>
      <c r="E280"/>
      <c r="F280"/>
      <c r="G280"/>
    </row>
    <row r="281" spans="2:7" x14ac:dyDescent="0.2">
      <c r="B281"/>
      <c r="C281"/>
      <c r="D281"/>
      <c r="E281"/>
      <c r="F281"/>
      <c r="G281"/>
    </row>
    <row r="282" spans="2:7" x14ac:dyDescent="0.2">
      <c r="B282"/>
      <c r="C282"/>
      <c r="D282"/>
      <c r="E282"/>
      <c r="F282"/>
      <c r="G282"/>
    </row>
    <row r="283" spans="2:7" x14ac:dyDescent="0.2">
      <c r="B283"/>
      <c r="C283"/>
      <c r="D283"/>
      <c r="E283"/>
      <c r="F283"/>
      <c r="G283"/>
    </row>
    <row r="284" spans="2:7" ht="16" thickBot="1" x14ac:dyDescent="0.25">
      <c r="B284"/>
      <c r="C284"/>
      <c r="D284"/>
      <c r="E284"/>
      <c r="F284"/>
      <c r="G284"/>
    </row>
    <row r="285" spans="2:7" ht="16" thickBot="1" x14ac:dyDescent="0.25">
      <c r="B285"/>
      <c r="C285"/>
      <c r="D285"/>
      <c r="E285"/>
      <c r="F285"/>
      <c r="G285"/>
    </row>
    <row r="286" spans="2:7" x14ac:dyDescent="0.2">
      <c r="B286"/>
      <c r="C286"/>
      <c r="D286"/>
      <c r="E286"/>
      <c r="F286"/>
      <c r="G286"/>
    </row>
    <row r="287" spans="2:7" x14ac:dyDescent="0.2">
      <c r="B287"/>
      <c r="C287"/>
      <c r="D287"/>
      <c r="E287"/>
      <c r="F287"/>
      <c r="G287"/>
    </row>
    <row r="288" spans="2:7" x14ac:dyDescent="0.2">
      <c r="B288"/>
      <c r="C288"/>
      <c r="D288"/>
      <c r="E288"/>
      <c r="F288"/>
      <c r="G288"/>
    </row>
    <row r="289" spans="2:7" x14ac:dyDescent="0.2">
      <c r="B289"/>
      <c r="C289"/>
      <c r="D289"/>
      <c r="E289"/>
      <c r="F289"/>
      <c r="G289"/>
    </row>
    <row r="290" spans="2:7" x14ac:dyDescent="0.2">
      <c r="B290"/>
      <c r="C290"/>
      <c r="D290"/>
      <c r="E290"/>
      <c r="F290"/>
      <c r="G290"/>
    </row>
    <row r="291" spans="2:7" x14ac:dyDescent="0.2">
      <c r="B291"/>
      <c r="C291"/>
      <c r="D291"/>
      <c r="E291"/>
      <c r="F291"/>
      <c r="G291"/>
    </row>
    <row r="292" spans="2:7" x14ac:dyDescent="0.2">
      <c r="B292"/>
      <c r="C292"/>
      <c r="D292"/>
      <c r="E292"/>
      <c r="F292"/>
      <c r="G292"/>
    </row>
    <row r="293" spans="2:7" x14ac:dyDescent="0.2">
      <c r="B293"/>
      <c r="C293"/>
      <c r="D293"/>
      <c r="E293"/>
      <c r="F293"/>
      <c r="G293"/>
    </row>
    <row r="294" spans="2:7" x14ac:dyDescent="0.2">
      <c r="B294"/>
      <c r="C294"/>
      <c r="D294"/>
      <c r="E294"/>
      <c r="F294"/>
      <c r="G294"/>
    </row>
    <row r="295" spans="2:7" x14ac:dyDescent="0.2">
      <c r="B295"/>
      <c r="C295"/>
      <c r="D295"/>
      <c r="E295"/>
      <c r="F295"/>
      <c r="G295"/>
    </row>
    <row r="296" spans="2:7" x14ac:dyDescent="0.2">
      <c r="B296"/>
      <c r="C296"/>
      <c r="D296"/>
      <c r="E296"/>
      <c r="F296"/>
      <c r="G296"/>
    </row>
    <row r="297" spans="2:7" x14ac:dyDescent="0.2">
      <c r="B297"/>
      <c r="C297"/>
      <c r="D297"/>
      <c r="E297"/>
      <c r="F297"/>
      <c r="G297"/>
    </row>
    <row r="298" spans="2:7" x14ac:dyDescent="0.2">
      <c r="B298"/>
      <c r="C298"/>
      <c r="D298"/>
      <c r="E298"/>
      <c r="F298"/>
      <c r="G298"/>
    </row>
    <row r="299" spans="2:7" x14ac:dyDescent="0.2">
      <c r="B299"/>
      <c r="C299"/>
      <c r="D299"/>
      <c r="E299"/>
      <c r="F299"/>
      <c r="G299"/>
    </row>
    <row r="300" spans="2:7" x14ac:dyDescent="0.2">
      <c r="B300"/>
      <c r="C300"/>
      <c r="D300"/>
      <c r="E300"/>
      <c r="F300"/>
      <c r="G300"/>
    </row>
    <row r="301" spans="2:7" x14ac:dyDescent="0.2">
      <c r="B301"/>
      <c r="C301"/>
      <c r="D301"/>
      <c r="E301"/>
      <c r="F301"/>
      <c r="G301"/>
    </row>
    <row r="302" spans="2:7" x14ac:dyDescent="0.2">
      <c r="B302"/>
      <c r="C302"/>
      <c r="D302"/>
      <c r="E302"/>
      <c r="F302"/>
      <c r="G302"/>
    </row>
    <row r="303" spans="2:7" x14ac:dyDescent="0.2">
      <c r="B303"/>
      <c r="C303"/>
      <c r="D303"/>
      <c r="E303"/>
      <c r="F303"/>
      <c r="G303"/>
    </row>
    <row r="304" spans="2:7" x14ac:dyDescent="0.2">
      <c r="B304"/>
      <c r="C304"/>
      <c r="D304"/>
      <c r="E304"/>
      <c r="F304"/>
      <c r="G304"/>
    </row>
    <row r="305" spans="2:7" x14ac:dyDescent="0.2">
      <c r="B305"/>
      <c r="C305"/>
      <c r="D305"/>
      <c r="E305"/>
      <c r="F305"/>
      <c r="G305"/>
    </row>
    <row r="306" spans="2:7" x14ac:dyDescent="0.2">
      <c r="B306"/>
      <c r="C306"/>
      <c r="D306"/>
      <c r="E306"/>
      <c r="F306"/>
      <c r="G306"/>
    </row>
    <row r="307" spans="2:7" x14ac:dyDescent="0.2">
      <c r="B307"/>
      <c r="C307"/>
      <c r="D307"/>
      <c r="E307"/>
      <c r="F307"/>
      <c r="G307"/>
    </row>
    <row r="308" spans="2:7" x14ac:dyDescent="0.2">
      <c r="B308"/>
      <c r="C308"/>
      <c r="D308"/>
      <c r="E308"/>
      <c r="F308"/>
      <c r="G308"/>
    </row>
    <row r="309" spans="2:7" x14ac:dyDescent="0.2">
      <c r="B309"/>
      <c r="C309"/>
      <c r="D309"/>
      <c r="E309"/>
      <c r="F309"/>
      <c r="G309"/>
    </row>
    <row r="310" spans="2:7" x14ac:dyDescent="0.2">
      <c r="B310"/>
      <c r="C310"/>
      <c r="D310"/>
      <c r="E310"/>
      <c r="F310"/>
      <c r="G310"/>
    </row>
    <row r="311" spans="2:7" x14ac:dyDescent="0.2">
      <c r="B311"/>
      <c r="C311"/>
      <c r="D311"/>
      <c r="E311"/>
      <c r="F311"/>
      <c r="G311"/>
    </row>
    <row r="312" spans="2:7" x14ac:dyDescent="0.2">
      <c r="B312"/>
      <c r="C312"/>
      <c r="D312"/>
      <c r="E312"/>
      <c r="F312"/>
      <c r="G312"/>
    </row>
    <row r="313" spans="2:7" x14ac:dyDescent="0.2">
      <c r="B313"/>
      <c r="C313"/>
      <c r="D313"/>
      <c r="E313"/>
      <c r="F313"/>
      <c r="G313"/>
    </row>
    <row r="314" spans="2:7" x14ac:dyDescent="0.2">
      <c r="B314"/>
      <c r="C314"/>
      <c r="D314"/>
      <c r="E314"/>
      <c r="F314"/>
      <c r="G314"/>
    </row>
    <row r="315" spans="2:7" x14ac:dyDescent="0.2">
      <c r="B315"/>
      <c r="C315"/>
      <c r="D315"/>
      <c r="E315"/>
      <c r="F315"/>
      <c r="G315"/>
    </row>
    <row r="316" spans="2:7" x14ac:dyDescent="0.2">
      <c r="B316"/>
      <c r="C316"/>
      <c r="D316"/>
      <c r="E316"/>
      <c r="F316"/>
      <c r="G316"/>
    </row>
    <row r="317" spans="2:7" x14ac:dyDescent="0.2">
      <c r="B317"/>
      <c r="C317"/>
      <c r="D317"/>
      <c r="E317"/>
      <c r="F317"/>
      <c r="G317"/>
    </row>
    <row r="318" spans="2:7" x14ac:dyDescent="0.2">
      <c r="B318"/>
      <c r="C318"/>
      <c r="D318"/>
      <c r="E318"/>
      <c r="F318"/>
      <c r="G318"/>
    </row>
    <row r="319" spans="2:7" x14ac:dyDescent="0.2">
      <c r="B319"/>
      <c r="C319"/>
      <c r="D319"/>
      <c r="E319"/>
      <c r="F319"/>
      <c r="G319"/>
    </row>
    <row r="320" spans="2:7" x14ac:dyDescent="0.2">
      <c r="B320"/>
      <c r="C320"/>
      <c r="D320"/>
      <c r="E320"/>
      <c r="F320"/>
      <c r="G320"/>
    </row>
    <row r="321" spans="2:7" ht="16" thickBot="1" x14ac:dyDescent="0.25">
      <c r="B321"/>
      <c r="C321"/>
      <c r="D321"/>
      <c r="E321"/>
      <c r="F321"/>
      <c r="G321"/>
    </row>
    <row r="322" spans="2:7" ht="16" thickBot="1" x14ac:dyDescent="0.25">
      <c r="B322"/>
      <c r="C322"/>
      <c r="D322"/>
      <c r="E322"/>
      <c r="F322"/>
      <c r="G322"/>
    </row>
    <row r="323" spans="2:7" x14ac:dyDescent="0.2">
      <c r="B323"/>
      <c r="C323"/>
      <c r="D323"/>
      <c r="E323"/>
      <c r="F323"/>
      <c r="G323"/>
    </row>
    <row r="324" spans="2:7" x14ac:dyDescent="0.2">
      <c r="B324"/>
      <c r="C324"/>
      <c r="D324"/>
      <c r="E324"/>
      <c r="F324"/>
      <c r="G324"/>
    </row>
    <row r="325" spans="2:7" x14ac:dyDescent="0.2">
      <c r="B325"/>
      <c r="C325"/>
      <c r="D325"/>
      <c r="E325"/>
      <c r="F325"/>
      <c r="G325"/>
    </row>
    <row r="326" spans="2:7" x14ac:dyDescent="0.2">
      <c r="B326"/>
      <c r="C326"/>
      <c r="D326"/>
      <c r="E326"/>
      <c r="F326"/>
      <c r="G326"/>
    </row>
    <row r="327" spans="2:7" x14ac:dyDescent="0.2">
      <c r="B327"/>
      <c r="C327"/>
      <c r="D327"/>
      <c r="E327"/>
      <c r="F327"/>
      <c r="G327"/>
    </row>
    <row r="328" spans="2:7" x14ac:dyDescent="0.2">
      <c r="B328"/>
      <c r="C328"/>
      <c r="D328"/>
      <c r="E328"/>
      <c r="F328"/>
      <c r="G328"/>
    </row>
    <row r="329" spans="2:7" x14ac:dyDescent="0.2">
      <c r="B329"/>
      <c r="C329"/>
      <c r="D329"/>
      <c r="E329"/>
      <c r="F329"/>
      <c r="G329"/>
    </row>
    <row r="330" spans="2:7" x14ac:dyDescent="0.2">
      <c r="B330"/>
      <c r="C330"/>
      <c r="D330"/>
      <c r="E330"/>
      <c r="F330"/>
      <c r="G330"/>
    </row>
    <row r="331" spans="2:7" x14ac:dyDescent="0.2">
      <c r="B331"/>
      <c r="C331"/>
      <c r="D331"/>
      <c r="E331"/>
      <c r="F331"/>
      <c r="G331"/>
    </row>
    <row r="332" spans="2:7" x14ac:dyDescent="0.2">
      <c r="B332"/>
      <c r="C332"/>
      <c r="D332"/>
      <c r="E332"/>
      <c r="F332"/>
      <c r="G332"/>
    </row>
    <row r="333" spans="2:7" x14ac:dyDescent="0.2">
      <c r="B333"/>
      <c r="C333"/>
      <c r="D333"/>
      <c r="E333"/>
      <c r="F333"/>
      <c r="G333"/>
    </row>
    <row r="334" spans="2:7" x14ac:dyDescent="0.2">
      <c r="B334"/>
      <c r="C334"/>
      <c r="D334"/>
      <c r="E334"/>
      <c r="F334"/>
      <c r="G334"/>
    </row>
    <row r="335" spans="2:7" x14ac:dyDescent="0.2">
      <c r="B335"/>
      <c r="C335"/>
      <c r="D335"/>
      <c r="E335"/>
      <c r="F335"/>
      <c r="G335"/>
    </row>
    <row r="336" spans="2:7" x14ac:dyDescent="0.2">
      <c r="B336"/>
      <c r="C336"/>
      <c r="D336"/>
      <c r="E336"/>
      <c r="F336"/>
      <c r="G336"/>
    </row>
    <row r="337" spans="2:7" x14ac:dyDescent="0.2">
      <c r="B337"/>
      <c r="C337"/>
      <c r="D337"/>
      <c r="E337"/>
      <c r="F337"/>
      <c r="G337"/>
    </row>
    <row r="338" spans="2:7" x14ac:dyDescent="0.2">
      <c r="B338"/>
      <c r="C338"/>
      <c r="D338"/>
      <c r="E338"/>
      <c r="F338"/>
      <c r="G338"/>
    </row>
    <row r="339" spans="2:7" x14ac:dyDescent="0.2">
      <c r="B339"/>
      <c r="C339"/>
      <c r="D339"/>
      <c r="E339"/>
      <c r="F339"/>
      <c r="G339"/>
    </row>
    <row r="340" spans="2:7" x14ac:dyDescent="0.2">
      <c r="B340"/>
      <c r="C340"/>
      <c r="D340"/>
      <c r="E340"/>
      <c r="F340"/>
      <c r="G340"/>
    </row>
    <row r="341" spans="2:7" x14ac:dyDescent="0.2">
      <c r="B341"/>
      <c r="C341"/>
      <c r="D341"/>
      <c r="E341"/>
      <c r="F341"/>
      <c r="G341"/>
    </row>
    <row r="342" spans="2:7" x14ac:dyDescent="0.2">
      <c r="B342"/>
      <c r="C342"/>
      <c r="D342"/>
      <c r="E342"/>
      <c r="F342"/>
      <c r="G342"/>
    </row>
    <row r="343" spans="2:7" x14ac:dyDescent="0.2">
      <c r="B343"/>
      <c r="C343"/>
      <c r="D343"/>
      <c r="E343"/>
      <c r="F343"/>
      <c r="G343"/>
    </row>
    <row r="344" spans="2:7" x14ac:dyDescent="0.2">
      <c r="B344"/>
      <c r="C344"/>
      <c r="D344"/>
      <c r="E344"/>
      <c r="F344"/>
      <c r="G344"/>
    </row>
    <row r="345" spans="2:7" x14ac:dyDescent="0.2">
      <c r="B345"/>
      <c r="C345"/>
      <c r="D345"/>
      <c r="E345"/>
      <c r="F345"/>
      <c r="G345"/>
    </row>
    <row r="346" spans="2:7" x14ac:dyDescent="0.2">
      <c r="B346"/>
      <c r="C346"/>
      <c r="D346"/>
      <c r="E346"/>
      <c r="F346"/>
      <c r="G346"/>
    </row>
    <row r="347" spans="2:7" x14ac:dyDescent="0.2">
      <c r="B347"/>
      <c r="C347"/>
      <c r="D347"/>
      <c r="E347"/>
      <c r="F347"/>
      <c r="G347"/>
    </row>
    <row r="348" spans="2:7" x14ac:dyDescent="0.2">
      <c r="B348"/>
      <c r="C348"/>
      <c r="D348"/>
      <c r="E348"/>
      <c r="F348"/>
      <c r="G348"/>
    </row>
    <row r="349" spans="2:7" x14ac:dyDescent="0.2">
      <c r="B349"/>
      <c r="C349"/>
      <c r="D349"/>
      <c r="E349"/>
      <c r="F349"/>
      <c r="G349"/>
    </row>
    <row r="350" spans="2:7" x14ac:dyDescent="0.2">
      <c r="B350"/>
      <c r="C350"/>
      <c r="D350"/>
      <c r="E350"/>
      <c r="F350"/>
      <c r="G350"/>
    </row>
    <row r="351" spans="2:7" x14ac:dyDescent="0.2">
      <c r="B351"/>
      <c r="C351"/>
      <c r="D351"/>
      <c r="E351"/>
      <c r="F351"/>
      <c r="G351"/>
    </row>
    <row r="352" spans="2:7" x14ac:dyDescent="0.2">
      <c r="B352"/>
      <c r="C352"/>
      <c r="D352"/>
      <c r="E352"/>
      <c r="F352"/>
      <c r="G352"/>
    </row>
    <row r="353" spans="2:7" x14ac:dyDescent="0.2">
      <c r="B353"/>
      <c r="C353"/>
      <c r="D353"/>
      <c r="E353"/>
      <c r="F353"/>
      <c r="G353"/>
    </row>
    <row r="354" spans="2:7" x14ac:dyDescent="0.2">
      <c r="B354"/>
      <c r="C354"/>
      <c r="D354"/>
      <c r="E354"/>
      <c r="F354"/>
      <c r="G354"/>
    </row>
    <row r="355" spans="2:7" x14ac:dyDescent="0.2">
      <c r="B355"/>
      <c r="C355"/>
      <c r="D355"/>
      <c r="E355"/>
      <c r="F355"/>
      <c r="G355"/>
    </row>
    <row r="356" spans="2:7" x14ac:dyDescent="0.2">
      <c r="B356"/>
      <c r="C356"/>
      <c r="D356"/>
      <c r="E356"/>
      <c r="F356"/>
      <c r="G356"/>
    </row>
    <row r="357" spans="2:7" x14ac:dyDescent="0.2">
      <c r="B357"/>
      <c r="C357"/>
      <c r="D357"/>
      <c r="E357"/>
      <c r="F357"/>
      <c r="G357"/>
    </row>
    <row r="358" spans="2:7" ht="16" thickBot="1" x14ac:dyDescent="0.25">
      <c r="B358"/>
      <c r="C358"/>
      <c r="D358"/>
      <c r="E358"/>
      <c r="F358"/>
      <c r="G358"/>
    </row>
    <row r="359" spans="2:7" ht="16" thickBot="1" x14ac:dyDescent="0.25">
      <c r="B359"/>
      <c r="C359"/>
      <c r="D359"/>
      <c r="E359"/>
      <c r="F359"/>
      <c r="G359"/>
    </row>
    <row r="360" spans="2:7" x14ac:dyDescent="0.2">
      <c r="B360"/>
      <c r="C360"/>
      <c r="D360"/>
      <c r="E360"/>
      <c r="F360"/>
      <c r="G360"/>
    </row>
    <row r="361" spans="2:7" x14ac:dyDescent="0.2">
      <c r="B361"/>
      <c r="C361"/>
      <c r="D361"/>
      <c r="E361"/>
      <c r="F361"/>
      <c r="G361"/>
    </row>
    <row r="362" spans="2:7" x14ac:dyDescent="0.2">
      <c r="B362"/>
      <c r="C362"/>
      <c r="D362"/>
      <c r="E362"/>
      <c r="F362"/>
      <c r="G362"/>
    </row>
    <row r="363" spans="2:7" x14ac:dyDescent="0.2">
      <c r="B363"/>
      <c r="C363"/>
      <c r="D363"/>
      <c r="E363"/>
      <c r="F363"/>
      <c r="G363"/>
    </row>
    <row r="364" spans="2:7" x14ac:dyDescent="0.2">
      <c r="B364"/>
      <c r="C364"/>
      <c r="D364"/>
      <c r="E364"/>
      <c r="F364"/>
      <c r="G364"/>
    </row>
    <row r="365" spans="2:7" x14ac:dyDescent="0.2">
      <c r="B365"/>
      <c r="C365"/>
      <c r="D365"/>
      <c r="E365"/>
      <c r="F365"/>
      <c r="G365"/>
    </row>
    <row r="366" spans="2:7" x14ac:dyDescent="0.2">
      <c r="B366"/>
      <c r="C366"/>
      <c r="D366"/>
      <c r="E366"/>
      <c r="F366"/>
      <c r="G366"/>
    </row>
    <row r="367" spans="2:7" ht="16" thickBot="1" x14ac:dyDescent="0.25">
      <c r="B367"/>
      <c r="C367"/>
      <c r="D367"/>
      <c r="E367"/>
      <c r="F367"/>
      <c r="G367"/>
    </row>
    <row r="368" spans="2:7" ht="16" thickBot="1" x14ac:dyDescent="0.25">
      <c r="B368"/>
      <c r="C368"/>
      <c r="D368"/>
      <c r="E368"/>
      <c r="F368"/>
      <c r="G368"/>
    </row>
    <row r="369" spans="2:7" x14ac:dyDescent="0.2">
      <c r="B369"/>
      <c r="C369"/>
      <c r="D369"/>
      <c r="E369"/>
      <c r="F369"/>
      <c r="G369"/>
    </row>
    <row r="370" spans="2:7" x14ac:dyDescent="0.2">
      <c r="B370"/>
      <c r="C370"/>
      <c r="D370"/>
      <c r="E370"/>
      <c r="F370"/>
      <c r="G370"/>
    </row>
    <row r="371" spans="2:7" x14ac:dyDescent="0.2">
      <c r="B371"/>
      <c r="C371"/>
      <c r="D371"/>
      <c r="E371"/>
      <c r="F371"/>
      <c r="G371"/>
    </row>
    <row r="372" spans="2:7" x14ac:dyDescent="0.2">
      <c r="B372"/>
      <c r="C372"/>
      <c r="D372"/>
      <c r="E372"/>
      <c r="F372"/>
      <c r="G372"/>
    </row>
    <row r="373" spans="2:7" x14ac:dyDescent="0.2">
      <c r="B373"/>
      <c r="C373"/>
      <c r="D373"/>
      <c r="E373"/>
      <c r="F373"/>
      <c r="G373"/>
    </row>
    <row r="374" spans="2:7" x14ac:dyDescent="0.2">
      <c r="B374"/>
      <c r="C374"/>
      <c r="D374"/>
      <c r="E374"/>
      <c r="F374"/>
      <c r="G374"/>
    </row>
    <row r="375" spans="2:7" x14ac:dyDescent="0.2">
      <c r="B375"/>
      <c r="C375"/>
      <c r="D375"/>
      <c r="E375"/>
      <c r="F375"/>
      <c r="G375"/>
    </row>
    <row r="376" spans="2:7" x14ac:dyDescent="0.2">
      <c r="B376"/>
      <c r="C376"/>
      <c r="D376"/>
      <c r="E376"/>
      <c r="F376"/>
      <c r="G376"/>
    </row>
    <row r="377" spans="2:7" x14ac:dyDescent="0.2">
      <c r="B377"/>
      <c r="C377"/>
      <c r="D377"/>
      <c r="E377"/>
      <c r="F377"/>
      <c r="G377"/>
    </row>
    <row r="378" spans="2:7" x14ac:dyDescent="0.2">
      <c r="B378"/>
      <c r="C378"/>
      <c r="D378"/>
      <c r="E378"/>
      <c r="F378"/>
      <c r="G378"/>
    </row>
    <row r="379" spans="2:7" x14ac:dyDescent="0.2">
      <c r="B379"/>
      <c r="C379"/>
      <c r="D379"/>
      <c r="E379"/>
      <c r="F379"/>
      <c r="G379"/>
    </row>
    <row r="380" spans="2:7" x14ac:dyDescent="0.2">
      <c r="B380"/>
      <c r="C380"/>
      <c r="D380"/>
      <c r="E380"/>
      <c r="F380"/>
      <c r="G380"/>
    </row>
    <row r="381" spans="2:7" x14ac:dyDescent="0.2">
      <c r="B381"/>
      <c r="C381"/>
      <c r="D381"/>
      <c r="E381"/>
      <c r="F381"/>
      <c r="G381"/>
    </row>
    <row r="382" spans="2:7" x14ac:dyDescent="0.2">
      <c r="B382"/>
      <c r="C382"/>
      <c r="D382"/>
      <c r="E382"/>
      <c r="F382"/>
      <c r="G382"/>
    </row>
    <row r="383" spans="2:7" x14ac:dyDescent="0.2">
      <c r="B383"/>
      <c r="C383"/>
      <c r="D383"/>
      <c r="E383"/>
      <c r="F383"/>
      <c r="G383"/>
    </row>
    <row r="384" spans="2:7" x14ac:dyDescent="0.2">
      <c r="B384"/>
      <c r="C384"/>
      <c r="D384"/>
      <c r="E384"/>
      <c r="F384"/>
      <c r="G384"/>
    </row>
    <row r="385" spans="2:7" x14ac:dyDescent="0.2">
      <c r="B385"/>
      <c r="C385"/>
      <c r="D385"/>
      <c r="E385"/>
      <c r="F385"/>
      <c r="G385"/>
    </row>
    <row r="386" spans="2:7" x14ac:dyDescent="0.2">
      <c r="B386"/>
      <c r="C386"/>
      <c r="D386"/>
      <c r="E386"/>
      <c r="F386"/>
      <c r="G386"/>
    </row>
    <row r="387" spans="2:7" x14ac:dyDescent="0.2">
      <c r="B387"/>
      <c r="C387"/>
      <c r="D387"/>
      <c r="E387"/>
      <c r="F387"/>
      <c r="G387"/>
    </row>
    <row r="388" spans="2:7" x14ac:dyDescent="0.2">
      <c r="B388"/>
      <c r="C388"/>
      <c r="D388"/>
      <c r="E388"/>
      <c r="F388"/>
      <c r="G388"/>
    </row>
    <row r="389" spans="2:7" x14ac:dyDescent="0.2">
      <c r="B389"/>
      <c r="C389"/>
      <c r="D389"/>
      <c r="E389"/>
      <c r="F389"/>
      <c r="G389"/>
    </row>
    <row r="390" spans="2:7" x14ac:dyDescent="0.2">
      <c r="B390"/>
      <c r="C390"/>
      <c r="D390"/>
      <c r="E390"/>
      <c r="F390"/>
      <c r="G390"/>
    </row>
    <row r="391" spans="2:7" x14ac:dyDescent="0.2">
      <c r="B391"/>
      <c r="C391"/>
      <c r="D391"/>
      <c r="E391"/>
      <c r="F391"/>
      <c r="G391"/>
    </row>
    <row r="392" spans="2:7" x14ac:dyDescent="0.2">
      <c r="B392"/>
      <c r="C392"/>
      <c r="D392"/>
      <c r="E392"/>
      <c r="F392"/>
      <c r="G392"/>
    </row>
    <row r="393" spans="2:7" x14ac:dyDescent="0.2">
      <c r="B393"/>
      <c r="C393"/>
      <c r="D393"/>
      <c r="E393"/>
      <c r="F393"/>
      <c r="G393"/>
    </row>
    <row r="394" spans="2:7" x14ac:dyDescent="0.2">
      <c r="B394"/>
      <c r="C394"/>
      <c r="D394"/>
      <c r="E394"/>
      <c r="F394"/>
      <c r="G394"/>
    </row>
    <row r="395" spans="2:7" x14ac:dyDescent="0.2">
      <c r="B395"/>
      <c r="C395"/>
      <c r="D395"/>
      <c r="E395"/>
      <c r="F395"/>
      <c r="G395"/>
    </row>
    <row r="396" spans="2:7" ht="16" thickBot="1" x14ac:dyDescent="0.25">
      <c r="B396"/>
      <c r="C396"/>
      <c r="D396"/>
      <c r="E396"/>
      <c r="F396"/>
      <c r="G396"/>
    </row>
    <row r="397" spans="2:7" ht="16" thickBot="1" x14ac:dyDescent="0.25">
      <c r="B397"/>
      <c r="C397"/>
      <c r="D397"/>
      <c r="E397"/>
      <c r="F397"/>
      <c r="G397"/>
    </row>
    <row r="398" spans="2:7" x14ac:dyDescent="0.2">
      <c r="B398"/>
      <c r="C398"/>
      <c r="D398"/>
      <c r="E398"/>
      <c r="F398"/>
      <c r="G398"/>
    </row>
    <row r="399" spans="2:7" x14ac:dyDescent="0.2">
      <c r="B399"/>
      <c r="C399"/>
      <c r="D399"/>
      <c r="E399"/>
      <c r="F399"/>
      <c r="G399"/>
    </row>
    <row r="400" spans="2:7" x14ac:dyDescent="0.2">
      <c r="B400"/>
      <c r="C400"/>
      <c r="D400"/>
      <c r="E400"/>
      <c r="F400"/>
      <c r="G400"/>
    </row>
    <row r="401" spans="2:7" x14ac:dyDescent="0.2">
      <c r="B401"/>
      <c r="C401"/>
      <c r="D401"/>
      <c r="E401"/>
      <c r="F401"/>
      <c r="G401"/>
    </row>
    <row r="402" spans="2:7" x14ac:dyDescent="0.2">
      <c r="B402"/>
      <c r="C402"/>
      <c r="D402"/>
      <c r="E402"/>
      <c r="F402"/>
      <c r="G402"/>
    </row>
    <row r="403" spans="2:7" x14ac:dyDescent="0.2">
      <c r="B403"/>
      <c r="C403"/>
      <c r="D403"/>
      <c r="E403"/>
      <c r="F403"/>
      <c r="G403"/>
    </row>
    <row r="404" spans="2:7" x14ac:dyDescent="0.2">
      <c r="B404"/>
      <c r="C404"/>
      <c r="D404"/>
      <c r="E404"/>
      <c r="F404"/>
      <c r="G404"/>
    </row>
    <row r="405" spans="2:7" x14ac:dyDescent="0.2">
      <c r="B405"/>
      <c r="C405"/>
      <c r="D405"/>
      <c r="E405"/>
      <c r="F405"/>
      <c r="G405"/>
    </row>
    <row r="406" spans="2:7" x14ac:dyDescent="0.2">
      <c r="B406"/>
      <c r="C406"/>
      <c r="D406"/>
      <c r="E406"/>
      <c r="F406"/>
      <c r="G406"/>
    </row>
    <row r="407" spans="2:7" x14ac:dyDescent="0.2">
      <c r="B407"/>
      <c r="C407"/>
      <c r="D407"/>
      <c r="E407"/>
      <c r="F407"/>
      <c r="G407"/>
    </row>
    <row r="408" spans="2:7" x14ac:dyDescent="0.2">
      <c r="B408"/>
      <c r="C408"/>
      <c r="D408"/>
      <c r="E408"/>
      <c r="F408"/>
      <c r="G408"/>
    </row>
    <row r="409" spans="2:7" x14ac:dyDescent="0.2">
      <c r="B409"/>
      <c r="C409"/>
      <c r="D409"/>
      <c r="E409"/>
      <c r="F409"/>
      <c r="G409"/>
    </row>
    <row r="410" spans="2:7" x14ac:dyDescent="0.2">
      <c r="B410"/>
      <c r="C410"/>
      <c r="D410"/>
      <c r="E410"/>
      <c r="F410"/>
      <c r="G410"/>
    </row>
    <row r="411" spans="2:7" x14ac:dyDescent="0.2">
      <c r="B411"/>
      <c r="C411"/>
      <c r="D411"/>
      <c r="E411"/>
      <c r="F411"/>
      <c r="G411"/>
    </row>
    <row r="412" spans="2:7" x14ac:dyDescent="0.2">
      <c r="B412"/>
      <c r="C412"/>
      <c r="D412"/>
      <c r="E412"/>
      <c r="F412"/>
      <c r="G412"/>
    </row>
    <row r="413" spans="2:7" x14ac:dyDescent="0.2">
      <c r="B413"/>
      <c r="C413"/>
      <c r="D413"/>
      <c r="E413"/>
      <c r="F413"/>
      <c r="G413"/>
    </row>
    <row r="414" spans="2:7" x14ac:dyDescent="0.2">
      <c r="B414"/>
      <c r="C414"/>
      <c r="D414"/>
      <c r="E414"/>
      <c r="F414"/>
      <c r="G414"/>
    </row>
    <row r="415" spans="2:7" ht="16" thickBot="1" x14ac:dyDescent="0.25">
      <c r="B415"/>
      <c r="C415"/>
      <c r="D415"/>
      <c r="E415"/>
      <c r="F415"/>
      <c r="G415"/>
    </row>
    <row r="416" spans="2:7" ht="16" thickBot="1" x14ac:dyDescent="0.25">
      <c r="B416"/>
      <c r="C416"/>
      <c r="D416"/>
      <c r="E416"/>
      <c r="F416"/>
      <c r="G416"/>
    </row>
    <row r="417" spans="2:7" x14ac:dyDescent="0.2">
      <c r="B417"/>
      <c r="C417"/>
      <c r="D417"/>
      <c r="E417"/>
      <c r="F417"/>
      <c r="G417"/>
    </row>
    <row r="418" spans="2:7" x14ac:dyDescent="0.2">
      <c r="B418"/>
      <c r="C418"/>
      <c r="D418"/>
      <c r="E418"/>
      <c r="F418"/>
      <c r="G418"/>
    </row>
    <row r="419" spans="2:7" x14ac:dyDescent="0.2">
      <c r="B419"/>
      <c r="C419"/>
      <c r="D419"/>
      <c r="E419"/>
      <c r="F419"/>
      <c r="G419"/>
    </row>
    <row r="420" spans="2:7" x14ac:dyDescent="0.2">
      <c r="B420"/>
      <c r="C420"/>
      <c r="D420"/>
      <c r="E420"/>
      <c r="F420"/>
      <c r="G420"/>
    </row>
    <row r="421" spans="2:7" x14ac:dyDescent="0.2">
      <c r="B421"/>
      <c r="C421"/>
      <c r="D421"/>
      <c r="E421"/>
      <c r="F421"/>
      <c r="G421"/>
    </row>
    <row r="422" spans="2:7" x14ac:dyDescent="0.2">
      <c r="B422"/>
      <c r="C422"/>
      <c r="D422"/>
      <c r="E422"/>
      <c r="F422"/>
      <c r="G422"/>
    </row>
    <row r="423" spans="2:7" x14ac:dyDescent="0.2">
      <c r="B423"/>
      <c r="C423"/>
      <c r="D423"/>
      <c r="E423"/>
      <c r="F423"/>
      <c r="G423"/>
    </row>
    <row r="424" spans="2:7" x14ac:dyDescent="0.2">
      <c r="B424"/>
      <c r="C424"/>
      <c r="D424"/>
      <c r="E424"/>
      <c r="F424"/>
      <c r="G424"/>
    </row>
    <row r="425" spans="2:7" x14ac:dyDescent="0.2">
      <c r="B425"/>
      <c r="C425"/>
      <c r="D425"/>
      <c r="E425"/>
      <c r="F425"/>
      <c r="G425"/>
    </row>
    <row r="426" spans="2:7" x14ac:dyDescent="0.2">
      <c r="B426"/>
      <c r="C426"/>
      <c r="D426"/>
      <c r="E426"/>
      <c r="F426"/>
      <c r="G426"/>
    </row>
    <row r="427" spans="2:7" x14ac:dyDescent="0.2">
      <c r="B427"/>
      <c r="C427"/>
      <c r="D427"/>
      <c r="E427"/>
      <c r="F427"/>
      <c r="G427"/>
    </row>
    <row r="428" spans="2:7" x14ac:dyDescent="0.2">
      <c r="B428"/>
      <c r="C428"/>
      <c r="D428"/>
      <c r="E428"/>
      <c r="F428"/>
      <c r="G428"/>
    </row>
    <row r="429" spans="2:7" x14ac:dyDescent="0.2">
      <c r="B429"/>
      <c r="C429"/>
      <c r="D429"/>
      <c r="E429"/>
      <c r="F429"/>
      <c r="G429"/>
    </row>
    <row r="430" spans="2:7" x14ac:dyDescent="0.2">
      <c r="B430"/>
      <c r="C430"/>
      <c r="D430"/>
      <c r="E430"/>
      <c r="F430"/>
      <c r="G430"/>
    </row>
    <row r="431" spans="2:7" x14ac:dyDescent="0.2">
      <c r="B431"/>
      <c r="C431"/>
      <c r="D431"/>
      <c r="E431"/>
      <c r="F431"/>
      <c r="G431"/>
    </row>
    <row r="432" spans="2:7" x14ac:dyDescent="0.2">
      <c r="B432"/>
      <c r="C432"/>
      <c r="D432"/>
      <c r="E432"/>
      <c r="F432"/>
      <c r="G432"/>
    </row>
    <row r="433" spans="2:7" x14ac:dyDescent="0.2">
      <c r="B433"/>
      <c r="C433"/>
      <c r="D433"/>
      <c r="E433"/>
      <c r="F433"/>
      <c r="G433"/>
    </row>
    <row r="434" spans="2:7" x14ac:dyDescent="0.2">
      <c r="B434"/>
      <c r="C434"/>
      <c r="D434"/>
      <c r="E434"/>
      <c r="F434"/>
      <c r="G434"/>
    </row>
    <row r="435" spans="2:7" x14ac:dyDescent="0.2">
      <c r="B435"/>
      <c r="C435"/>
      <c r="D435"/>
      <c r="E435"/>
      <c r="F435"/>
      <c r="G435"/>
    </row>
    <row r="436" spans="2:7" x14ac:dyDescent="0.2">
      <c r="B436"/>
      <c r="C436"/>
      <c r="D436"/>
      <c r="E436"/>
      <c r="F436"/>
      <c r="G436"/>
    </row>
    <row r="437" spans="2:7" x14ac:dyDescent="0.2">
      <c r="B437"/>
      <c r="C437"/>
      <c r="D437"/>
      <c r="E437"/>
      <c r="F437"/>
      <c r="G437"/>
    </row>
    <row r="438" spans="2:7" x14ac:dyDescent="0.2">
      <c r="B438"/>
      <c r="C438"/>
      <c r="D438"/>
      <c r="E438"/>
      <c r="F438"/>
      <c r="G438"/>
    </row>
    <row r="439" spans="2:7" x14ac:dyDescent="0.2">
      <c r="B439"/>
      <c r="C439"/>
      <c r="D439"/>
      <c r="E439"/>
      <c r="F439"/>
      <c r="G439"/>
    </row>
    <row r="440" spans="2:7" x14ac:dyDescent="0.2">
      <c r="B440"/>
      <c r="C440"/>
      <c r="D440"/>
      <c r="E440"/>
      <c r="F440"/>
      <c r="G440"/>
    </row>
    <row r="441" spans="2:7" ht="16" thickBot="1" x14ac:dyDescent="0.25">
      <c r="B441"/>
      <c r="C441"/>
      <c r="D441"/>
      <c r="E441"/>
      <c r="F441"/>
      <c r="G441"/>
    </row>
    <row r="442" spans="2:7" ht="16" thickBot="1" x14ac:dyDescent="0.25">
      <c r="B442"/>
      <c r="C442"/>
      <c r="D442"/>
      <c r="E442"/>
      <c r="F442"/>
      <c r="G442"/>
    </row>
    <row r="443" spans="2:7" x14ac:dyDescent="0.2">
      <c r="B443"/>
      <c r="C443"/>
      <c r="D443"/>
      <c r="E443"/>
      <c r="F443"/>
      <c r="G443"/>
    </row>
    <row r="444" spans="2:7" x14ac:dyDescent="0.2">
      <c r="B444"/>
      <c r="C444"/>
      <c r="D444"/>
      <c r="E444"/>
      <c r="F444"/>
      <c r="G444"/>
    </row>
    <row r="445" spans="2:7" x14ac:dyDescent="0.2">
      <c r="B445"/>
      <c r="C445"/>
      <c r="D445"/>
      <c r="E445"/>
      <c r="F445"/>
      <c r="G445"/>
    </row>
    <row r="446" spans="2:7" x14ac:dyDescent="0.2">
      <c r="B446"/>
      <c r="C446"/>
      <c r="D446"/>
      <c r="E446"/>
      <c r="F446"/>
      <c r="G446"/>
    </row>
    <row r="447" spans="2:7" x14ac:dyDescent="0.2">
      <c r="B447"/>
      <c r="C447"/>
      <c r="D447"/>
      <c r="E447"/>
      <c r="F447"/>
      <c r="G447"/>
    </row>
    <row r="448" spans="2:7" x14ac:dyDescent="0.2">
      <c r="B448"/>
      <c r="C448"/>
      <c r="D448"/>
      <c r="E448"/>
      <c r="F448"/>
      <c r="G448"/>
    </row>
    <row r="449" spans="2:7" x14ac:dyDescent="0.2">
      <c r="B449"/>
      <c r="C449"/>
      <c r="D449"/>
      <c r="E449"/>
      <c r="F449"/>
      <c r="G449"/>
    </row>
    <row r="450" spans="2:7" x14ac:dyDescent="0.2">
      <c r="B450"/>
      <c r="C450"/>
      <c r="D450"/>
      <c r="E450"/>
      <c r="F450"/>
      <c r="G450"/>
    </row>
    <row r="451" spans="2:7" x14ac:dyDescent="0.2">
      <c r="B451"/>
      <c r="C451"/>
      <c r="D451"/>
      <c r="E451"/>
      <c r="F451"/>
      <c r="G451"/>
    </row>
    <row r="452" spans="2:7" x14ac:dyDescent="0.2">
      <c r="B452"/>
      <c r="C452"/>
      <c r="D452"/>
      <c r="E452"/>
      <c r="F452"/>
      <c r="G452"/>
    </row>
    <row r="453" spans="2:7" x14ac:dyDescent="0.2">
      <c r="B453"/>
      <c r="C453"/>
      <c r="D453"/>
      <c r="E453"/>
      <c r="F453"/>
      <c r="G453"/>
    </row>
    <row r="454" spans="2:7" x14ac:dyDescent="0.2">
      <c r="B454"/>
      <c r="C454"/>
      <c r="D454"/>
      <c r="E454"/>
      <c r="F454"/>
      <c r="G454"/>
    </row>
    <row r="455" spans="2:7" x14ac:dyDescent="0.2">
      <c r="B455"/>
      <c r="C455"/>
      <c r="D455"/>
      <c r="E455"/>
      <c r="F455"/>
      <c r="G455"/>
    </row>
    <row r="456" spans="2:7" x14ac:dyDescent="0.2">
      <c r="B456"/>
      <c r="C456"/>
      <c r="D456"/>
      <c r="E456"/>
      <c r="F456"/>
      <c r="G456"/>
    </row>
    <row r="457" spans="2:7" x14ac:dyDescent="0.2">
      <c r="B457"/>
      <c r="C457"/>
      <c r="D457"/>
      <c r="E457"/>
      <c r="F457"/>
      <c r="G457"/>
    </row>
    <row r="458" spans="2:7" x14ac:dyDescent="0.2">
      <c r="B458"/>
      <c r="C458"/>
      <c r="D458"/>
      <c r="E458"/>
      <c r="F458"/>
      <c r="G458"/>
    </row>
    <row r="459" spans="2:7" x14ac:dyDescent="0.2">
      <c r="B459"/>
      <c r="C459"/>
      <c r="D459"/>
      <c r="E459"/>
      <c r="F459"/>
      <c r="G459"/>
    </row>
    <row r="460" spans="2:7" ht="16" thickBot="1" x14ac:dyDescent="0.25">
      <c r="B460"/>
      <c r="C460"/>
      <c r="D460"/>
      <c r="E460"/>
      <c r="F460"/>
      <c r="G460"/>
    </row>
    <row r="461" spans="2:7" ht="16" thickBot="1" x14ac:dyDescent="0.25">
      <c r="B461"/>
      <c r="C461"/>
      <c r="D461"/>
      <c r="E461"/>
      <c r="F461"/>
      <c r="G461"/>
    </row>
    <row r="462" spans="2:7" x14ac:dyDescent="0.2">
      <c r="B462"/>
      <c r="C462"/>
      <c r="D462"/>
      <c r="E462"/>
      <c r="F462"/>
      <c r="G462"/>
    </row>
    <row r="463" spans="2:7" x14ac:dyDescent="0.2">
      <c r="B463"/>
      <c r="C463"/>
      <c r="D463"/>
      <c r="E463"/>
      <c r="F463"/>
      <c r="G463"/>
    </row>
    <row r="464" spans="2:7" x14ac:dyDescent="0.2">
      <c r="B464"/>
      <c r="C464"/>
      <c r="D464"/>
      <c r="E464"/>
      <c r="F464"/>
      <c r="G464"/>
    </row>
    <row r="465" spans="2:7" x14ac:dyDescent="0.2">
      <c r="B465"/>
      <c r="C465"/>
      <c r="D465"/>
      <c r="E465"/>
      <c r="F465"/>
      <c r="G465"/>
    </row>
    <row r="466" spans="2:7" x14ac:dyDescent="0.2">
      <c r="B466"/>
      <c r="C466"/>
      <c r="D466"/>
      <c r="E466"/>
      <c r="F466"/>
      <c r="G466"/>
    </row>
    <row r="467" spans="2:7" x14ac:dyDescent="0.2">
      <c r="B467"/>
      <c r="C467"/>
      <c r="D467"/>
      <c r="E467"/>
      <c r="F467"/>
      <c r="G467"/>
    </row>
    <row r="468" spans="2:7" x14ac:dyDescent="0.2">
      <c r="B468"/>
      <c r="C468"/>
      <c r="D468"/>
      <c r="E468"/>
      <c r="F468"/>
      <c r="G468"/>
    </row>
    <row r="469" spans="2:7" x14ac:dyDescent="0.2">
      <c r="B469"/>
      <c r="C469"/>
      <c r="D469"/>
      <c r="E469"/>
      <c r="F469"/>
      <c r="G469"/>
    </row>
    <row r="470" spans="2:7" x14ac:dyDescent="0.2">
      <c r="B470"/>
      <c r="C470"/>
      <c r="D470"/>
      <c r="E470"/>
      <c r="F470"/>
      <c r="G470"/>
    </row>
    <row r="471" spans="2:7" x14ac:dyDescent="0.2">
      <c r="B471"/>
      <c r="C471"/>
      <c r="D471"/>
      <c r="E471"/>
      <c r="F471"/>
      <c r="G471"/>
    </row>
    <row r="472" spans="2:7" x14ac:dyDescent="0.2">
      <c r="B472"/>
      <c r="C472"/>
      <c r="D472"/>
      <c r="E472"/>
      <c r="F472"/>
      <c r="G472"/>
    </row>
    <row r="473" spans="2:7" x14ac:dyDescent="0.2">
      <c r="B473"/>
      <c r="C473"/>
      <c r="D473"/>
      <c r="E473"/>
      <c r="F473"/>
      <c r="G473"/>
    </row>
    <row r="474" spans="2:7" x14ac:dyDescent="0.2">
      <c r="B474"/>
      <c r="C474"/>
      <c r="D474"/>
      <c r="E474"/>
      <c r="F474"/>
      <c r="G474"/>
    </row>
    <row r="475" spans="2:7" x14ac:dyDescent="0.2">
      <c r="B475"/>
      <c r="C475"/>
      <c r="D475"/>
      <c r="E475"/>
      <c r="F475"/>
      <c r="G475"/>
    </row>
    <row r="476" spans="2:7" x14ac:dyDescent="0.2">
      <c r="B476"/>
      <c r="C476"/>
      <c r="D476"/>
      <c r="E476"/>
      <c r="F476"/>
      <c r="G476"/>
    </row>
    <row r="477" spans="2:7" x14ac:dyDescent="0.2">
      <c r="B477"/>
      <c r="C477"/>
      <c r="D477"/>
      <c r="E477"/>
      <c r="F477"/>
      <c r="G477"/>
    </row>
    <row r="478" spans="2:7" x14ac:dyDescent="0.2">
      <c r="B478"/>
      <c r="C478"/>
      <c r="D478"/>
      <c r="E478"/>
      <c r="F478"/>
      <c r="G478"/>
    </row>
    <row r="479" spans="2:7" x14ac:dyDescent="0.2">
      <c r="B479"/>
      <c r="C479"/>
      <c r="D479"/>
      <c r="E479"/>
      <c r="F479"/>
      <c r="G479"/>
    </row>
    <row r="480" spans="2:7" ht="16" thickBot="1" x14ac:dyDescent="0.25">
      <c r="B480"/>
      <c r="C480"/>
      <c r="D480"/>
      <c r="E480"/>
      <c r="F480"/>
      <c r="G480"/>
    </row>
    <row r="481" spans="2:7" ht="16" thickBot="1" x14ac:dyDescent="0.25">
      <c r="B481"/>
      <c r="C481"/>
      <c r="D481"/>
      <c r="E481"/>
      <c r="F481"/>
      <c r="G481"/>
    </row>
    <row r="482" spans="2:7" x14ac:dyDescent="0.2">
      <c r="B482"/>
      <c r="C482"/>
      <c r="D482"/>
      <c r="E482"/>
      <c r="F482"/>
      <c r="G482"/>
    </row>
    <row r="483" spans="2:7" x14ac:dyDescent="0.2">
      <c r="B483"/>
      <c r="C483"/>
      <c r="D483"/>
      <c r="E483"/>
      <c r="F483"/>
      <c r="G483"/>
    </row>
    <row r="484" spans="2:7" x14ac:dyDescent="0.2">
      <c r="B484"/>
      <c r="C484"/>
      <c r="D484"/>
      <c r="E484"/>
      <c r="F484"/>
      <c r="G484"/>
    </row>
    <row r="485" spans="2:7" x14ac:dyDescent="0.2">
      <c r="B485"/>
      <c r="C485"/>
      <c r="D485"/>
      <c r="E485"/>
      <c r="F485"/>
      <c r="G485"/>
    </row>
    <row r="486" spans="2:7" x14ac:dyDescent="0.2">
      <c r="B486"/>
      <c r="C486"/>
      <c r="D486"/>
      <c r="E486"/>
      <c r="F486"/>
      <c r="G486"/>
    </row>
    <row r="487" spans="2:7" x14ac:dyDescent="0.2">
      <c r="B487"/>
      <c r="C487"/>
      <c r="D487"/>
      <c r="E487"/>
      <c r="F487"/>
      <c r="G487"/>
    </row>
    <row r="488" spans="2:7" x14ac:dyDescent="0.2">
      <c r="B488"/>
      <c r="C488"/>
      <c r="D488"/>
      <c r="E488"/>
      <c r="F488"/>
      <c r="G488"/>
    </row>
    <row r="489" spans="2:7" x14ac:dyDescent="0.2">
      <c r="B489"/>
      <c r="C489"/>
      <c r="D489"/>
      <c r="E489"/>
      <c r="F489"/>
      <c r="G489"/>
    </row>
    <row r="490" spans="2:7" x14ac:dyDescent="0.2">
      <c r="B490"/>
      <c r="C490"/>
      <c r="D490"/>
      <c r="E490"/>
      <c r="F490"/>
      <c r="G490"/>
    </row>
    <row r="491" spans="2:7" x14ac:dyDescent="0.2">
      <c r="B491"/>
      <c r="C491"/>
      <c r="D491"/>
      <c r="E491"/>
      <c r="F491"/>
      <c r="G491"/>
    </row>
    <row r="492" spans="2:7" x14ac:dyDescent="0.2">
      <c r="B492"/>
      <c r="C492"/>
      <c r="D492"/>
      <c r="E492"/>
      <c r="F492"/>
      <c r="G492"/>
    </row>
    <row r="493" spans="2:7" x14ac:dyDescent="0.2">
      <c r="B493"/>
      <c r="C493"/>
      <c r="D493"/>
      <c r="E493"/>
      <c r="F493"/>
      <c r="G493"/>
    </row>
    <row r="494" spans="2:7" x14ac:dyDescent="0.2">
      <c r="B494"/>
      <c r="C494"/>
      <c r="D494"/>
      <c r="E494"/>
      <c r="F494"/>
      <c r="G494"/>
    </row>
    <row r="495" spans="2:7" x14ac:dyDescent="0.2">
      <c r="B495"/>
      <c r="C495"/>
      <c r="D495"/>
      <c r="E495"/>
      <c r="F495"/>
      <c r="G495"/>
    </row>
    <row r="496" spans="2:7" x14ac:dyDescent="0.2">
      <c r="B496"/>
      <c r="C496"/>
      <c r="D496"/>
      <c r="E496"/>
      <c r="F496"/>
      <c r="G496"/>
    </row>
    <row r="497" spans="2:7" x14ac:dyDescent="0.2">
      <c r="B497"/>
      <c r="C497"/>
      <c r="D497"/>
      <c r="E497"/>
      <c r="F497"/>
      <c r="G497"/>
    </row>
    <row r="498" spans="2:7" x14ac:dyDescent="0.2">
      <c r="B498"/>
      <c r="C498"/>
      <c r="D498"/>
      <c r="E498"/>
      <c r="F498"/>
      <c r="G498"/>
    </row>
    <row r="499" spans="2:7" x14ac:dyDescent="0.2">
      <c r="B499"/>
      <c r="C499"/>
      <c r="D499"/>
      <c r="E499"/>
      <c r="F499"/>
      <c r="G499"/>
    </row>
    <row r="500" spans="2:7" x14ac:dyDescent="0.2">
      <c r="B500"/>
      <c r="C500"/>
      <c r="D500"/>
      <c r="E500"/>
      <c r="F500"/>
      <c r="G500"/>
    </row>
    <row r="501" spans="2:7" ht="16" thickBot="1" x14ac:dyDescent="0.25">
      <c r="B501"/>
      <c r="C501"/>
      <c r="D501"/>
      <c r="E501"/>
      <c r="F501"/>
      <c r="G501"/>
    </row>
    <row r="502" spans="2:7" ht="16" thickBot="1" x14ac:dyDescent="0.25">
      <c r="B502"/>
      <c r="C502"/>
      <c r="D502"/>
      <c r="E502"/>
      <c r="F502"/>
      <c r="G502"/>
    </row>
    <row r="503" spans="2:7" x14ac:dyDescent="0.2">
      <c r="B503"/>
      <c r="C503"/>
      <c r="D503"/>
      <c r="E503"/>
      <c r="F503"/>
      <c r="G503"/>
    </row>
    <row r="504" spans="2:7" x14ac:dyDescent="0.2">
      <c r="B504"/>
      <c r="C504"/>
      <c r="D504"/>
      <c r="E504"/>
      <c r="F504"/>
      <c r="G504"/>
    </row>
    <row r="505" spans="2:7" x14ac:dyDescent="0.2">
      <c r="B505"/>
      <c r="C505"/>
      <c r="D505"/>
      <c r="E505"/>
      <c r="F505"/>
      <c r="G505"/>
    </row>
    <row r="506" spans="2:7" x14ac:dyDescent="0.2">
      <c r="B506"/>
      <c r="C506"/>
      <c r="D506"/>
      <c r="E506"/>
      <c r="F506"/>
      <c r="G506"/>
    </row>
    <row r="507" spans="2:7" x14ac:dyDescent="0.2">
      <c r="B507"/>
      <c r="C507"/>
      <c r="D507"/>
      <c r="E507"/>
      <c r="F507"/>
      <c r="G507"/>
    </row>
    <row r="508" spans="2:7" x14ac:dyDescent="0.2">
      <c r="B508"/>
      <c r="C508"/>
      <c r="D508"/>
      <c r="E508"/>
      <c r="F508"/>
      <c r="G508"/>
    </row>
    <row r="509" spans="2:7" x14ac:dyDescent="0.2">
      <c r="B509"/>
      <c r="C509"/>
      <c r="D509"/>
      <c r="E509"/>
      <c r="F509"/>
      <c r="G509"/>
    </row>
    <row r="510" spans="2:7" x14ac:dyDescent="0.2">
      <c r="B510"/>
      <c r="C510"/>
      <c r="D510"/>
      <c r="E510"/>
      <c r="F510"/>
      <c r="G510"/>
    </row>
    <row r="511" spans="2:7" x14ac:dyDescent="0.2">
      <c r="B511"/>
      <c r="C511"/>
      <c r="D511"/>
      <c r="E511"/>
      <c r="F511"/>
      <c r="G511"/>
    </row>
    <row r="512" spans="2:7" x14ac:dyDescent="0.2">
      <c r="B512"/>
      <c r="C512"/>
      <c r="D512"/>
      <c r="E512"/>
      <c r="F512"/>
      <c r="G512"/>
    </row>
    <row r="513" spans="2:7" x14ac:dyDescent="0.2">
      <c r="B513"/>
      <c r="C513"/>
      <c r="D513"/>
      <c r="E513"/>
      <c r="F513"/>
      <c r="G513"/>
    </row>
    <row r="514" spans="2:7" x14ac:dyDescent="0.2">
      <c r="B514"/>
      <c r="C514"/>
      <c r="D514"/>
      <c r="E514"/>
      <c r="F514"/>
      <c r="G514"/>
    </row>
    <row r="515" spans="2:7" x14ac:dyDescent="0.2">
      <c r="B515"/>
      <c r="C515"/>
      <c r="D515"/>
      <c r="E515"/>
      <c r="F515"/>
      <c r="G515"/>
    </row>
    <row r="516" spans="2:7" x14ac:dyDescent="0.2">
      <c r="B516"/>
      <c r="C516"/>
      <c r="D516"/>
      <c r="E516"/>
      <c r="F516"/>
      <c r="G516"/>
    </row>
    <row r="517" spans="2:7" x14ac:dyDescent="0.2">
      <c r="B517"/>
      <c r="C517"/>
      <c r="D517"/>
      <c r="E517"/>
      <c r="F517"/>
      <c r="G517"/>
    </row>
    <row r="518" spans="2:7" x14ac:dyDescent="0.2">
      <c r="B518"/>
      <c r="C518"/>
      <c r="D518"/>
      <c r="E518"/>
      <c r="F518"/>
      <c r="G518"/>
    </row>
    <row r="519" spans="2:7" x14ac:dyDescent="0.2">
      <c r="B519"/>
      <c r="C519"/>
      <c r="D519"/>
      <c r="E519"/>
      <c r="F519"/>
      <c r="G519"/>
    </row>
    <row r="520" spans="2:7" x14ac:dyDescent="0.2">
      <c r="B520"/>
      <c r="C520"/>
      <c r="D520"/>
      <c r="E520"/>
      <c r="F520"/>
      <c r="G520"/>
    </row>
    <row r="521" spans="2:7" x14ac:dyDescent="0.2">
      <c r="B521"/>
      <c r="C521"/>
      <c r="D521"/>
      <c r="E521"/>
      <c r="F521"/>
      <c r="G521"/>
    </row>
    <row r="522" spans="2:7" ht="16" thickBot="1" x14ac:dyDescent="0.25">
      <c r="B522"/>
      <c r="C522"/>
      <c r="D522"/>
      <c r="E522"/>
      <c r="F522"/>
      <c r="G522"/>
    </row>
    <row r="523" spans="2:7" ht="16" thickBot="1" x14ac:dyDescent="0.25">
      <c r="B523"/>
      <c r="C523"/>
      <c r="D523"/>
      <c r="E523"/>
      <c r="F523"/>
      <c r="G523"/>
    </row>
    <row r="524" spans="2:7" x14ac:dyDescent="0.2">
      <c r="B524"/>
      <c r="C524"/>
      <c r="D524"/>
      <c r="E524"/>
      <c r="F524"/>
      <c r="G524"/>
    </row>
    <row r="525" spans="2:7" x14ac:dyDescent="0.2">
      <c r="B525"/>
      <c r="C525"/>
      <c r="D525"/>
      <c r="E525"/>
      <c r="F525"/>
      <c r="G525"/>
    </row>
    <row r="526" spans="2:7" x14ac:dyDescent="0.2">
      <c r="B526"/>
      <c r="C526"/>
      <c r="D526"/>
      <c r="E526"/>
      <c r="F526"/>
      <c r="G526"/>
    </row>
    <row r="527" spans="2:7" x14ac:dyDescent="0.2">
      <c r="B527"/>
      <c r="C527"/>
      <c r="D527"/>
      <c r="E527"/>
      <c r="F527"/>
      <c r="G527"/>
    </row>
    <row r="528" spans="2:7" x14ac:dyDescent="0.2">
      <c r="B528"/>
      <c r="C528"/>
      <c r="D528"/>
      <c r="E528"/>
      <c r="F528"/>
      <c r="G528"/>
    </row>
    <row r="529" spans="2:7" x14ac:dyDescent="0.2">
      <c r="B529"/>
      <c r="C529"/>
      <c r="D529"/>
      <c r="E529"/>
      <c r="F529"/>
      <c r="G529"/>
    </row>
    <row r="530" spans="2:7" x14ac:dyDescent="0.2">
      <c r="B530"/>
      <c r="C530"/>
      <c r="D530"/>
      <c r="E530"/>
      <c r="F530"/>
      <c r="G530"/>
    </row>
    <row r="531" spans="2:7" x14ac:dyDescent="0.2">
      <c r="B531"/>
      <c r="C531"/>
      <c r="D531"/>
      <c r="E531"/>
      <c r="F531"/>
      <c r="G531"/>
    </row>
    <row r="532" spans="2:7" ht="16" thickBot="1" x14ac:dyDescent="0.25">
      <c r="B532"/>
      <c r="C532"/>
      <c r="D532"/>
      <c r="E532"/>
      <c r="F532"/>
      <c r="G532"/>
    </row>
    <row r="533" spans="2:7" ht="16" thickBot="1" x14ac:dyDescent="0.25">
      <c r="B533"/>
      <c r="C533"/>
      <c r="D533"/>
      <c r="E533"/>
      <c r="F533"/>
      <c r="G533"/>
    </row>
    <row r="534" spans="2:7" x14ac:dyDescent="0.2">
      <c r="B534"/>
      <c r="C534"/>
      <c r="D534"/>
      <c r="E534"/>
      <c r="F534"/>
      <c r="G534"/>
    </row>
    <row r="535" spans="2:7" x14ac:dyDescent="0.2">
      <c r="B535"/>
      <c r="C535"/>
      <c r="D535"/>
      <c r="E535"/>
      <c r="F535"/>
      <c r="G535"/>
    </row>
    <row r="536" spans="2:7" x14ac:dyDescent="0.2">
      <c r="B536"/>
      <c r="C536"/>
      <c r="D536"/>
      <c r="E536"/>
      <c r="F536"/>
      <c r="G536"/>
    </row>
    <row r="537" spans="2:7" x14ac:dyDescent="0.2">
      <c r="B537"/>
      <c r="C537"/>
      <c r="D537"/>
      <c r="E537"/>
      <c r="F537"/>
      <c r="G537"/>
    </row>
    <row r="538" spans="2:7" x14ac:dyDescent="0.2">
      <c r="B538"/>
      <c r="C538"/>
      <c r="D538"/>
      <c r="E538"/>
      <c r="F538"/>
      <c r="G538"/>
    </row>
    <row r="539" spans="2:7" x14ac:dyDescent="0.2">
      <c r="B539"/>
      <c r="C539"/>
      <c r="D539"/>
      <c r="E539"/>
      <c r="F539"/>
      <c r="G539"/>
    </row>
    <row r="540" spans="2:7" x14ac:dyDescent="0.2">
      <c r="B540"/>
      <c r="C540"/>
      <c r="D540"/>
      <c r="E540"/>
      <c r="F540"/>
      <c r="G540"/>
    </row>
    <row r="541" spans="2:7" x14ac:dyDescent="0.2">
      <c r="B541"/>
      <c r="C541"/>
      <c r="D541"/>
      <c r="E541"/>
      <c r="F541"/>
      <c r="G541"/>
    </row>
    <row r="542" spans="2:7" x14ac:dyDescent="0.2">
      <c r="B542"/>
      <c r="C542"/>
      <c r="D542"/>
      <c r="E542"/>
      <c r="F542"/>
      <c r="G542"/>
    </row>
    <row r="543" spans="2:7" ht="16" thickBot="1" x14ac:dyDescent="0.25">
      <c r="B543"/>
      <c r="C543"/>
      <c r="D543"/>
      <c r="E543"/>
      <c r="F543"/>
      <c r="G543"/>
    </row>
    <row r="544" spans="2:7" ht="17" thickTop="1" thickBot="1" x14ac:dyDescent="0.25">
      <c r="B544"/>
      <c r="C544"/>
      <c r="D544"/>
      <c r="E544"/>
      <c r="F544"/>
      <c r="G544"/>
    </row>
    <row r="545" spans="2:7" ht="16" thickTop="1" x14ac:dyDescent="0.2">
      <c r="B545"/>
      <c r="C545"/>
      <c r="D545"/>
      <c r="E545"/>
      <c r="F545"/>
      <c r="G545"/>
    </row>
    <row r="546" spans="2:7" x14ac:dyDescent="0.2">
      <c r="B546"/>
      <c r="C546"/>
      <c r="D546"/>
      <c r="E546"/>
      <c r="F546"/>
      <c r="G546"/>
    </row>
    <row r="547" spans="2:7" x14ac:dyDescent="0.2">
      <c r="B547"/>
      <c r="C547"/>
      <c r="D547"/>
      <c r="E547"/>
      <c r="F547"/>
      <c r="G547"/>
    </row>
    <row r="548" spans="2:7" x14ac:dyDescent="0.2">
      <c r="B548"/>
      <c r="C548"/>
      <c r="D548"/>
      <c r="E548"/>
      <c r="F548"/>
      <c r="G548"/>
    </row>
    <row r="549" spans="2:7" x14ac:dyDescent="0.2">
      <c r="B549"/>
      <c r="C549"/>
      <c r="D549"/>
      <c r="E549"/>
      <c r="F549"/>
      <c r="G549"/>
    </row>
    <row r="550" spans="2:7" x14ac:dyDescent="0.2">
      <c r="B550"/>
      <c r="C550"/>
      <c r="D550"/>
      <c r="E550"/>
      <c r="F550"/>
      <c r="G550"/>
    </row>
    <row r="551" spans="2:7" x14ac:dyDescent="0.2">
      <c r="B551"/>
      <c r="C551"/>
      <c r="D551"/>
      <c r="E551"/>
      <c r="F551"/>
      <c r="G551"/>
    </row>
    <row r="552" spans="2:7" x14ac:dyDescent="0.2">
      <c r="B552"/>
      <c r="C552"/>
      <c r="D552"/>
      <c r="E552"/>
      <c r="F552"/>
      <c r="G552"/>
    </row>
    <row r="553" spans="2:7" x14ac:dyDescent="0.2">
      <c r="B553"/>
      <c r="C553"/>
      <c r="D553"/>
      <c r="E553"/>
      <c r="F553"/>
      <c r="G553"/>
    </row>
    <row r="554" spans="2:7" x14ac:dyDescent="0.2">
      <c r="B554"/>
      <c r="C554"/>
      <c r="D554"/>
      <c r="E554"/>
      <c r="F554"/>
      <c r="G554"/>
    </row>
    <row r="555" spans="2:7" ht="16" thickBot="1" x14ac:dyDescent="0.25">
      <c r="B555"/>
      <c r="C555"/>
      <c r="D555"/>
      <c r="E555"/>
      <c r="F555"/>
      <c r="G555"/>
    </row>
    <row r="556" spans="2:7" ht="16" thickBot="1" x14ac:dyDescent="0.25">
      <c r="B556"/>
      <c r="C556"/>
      <c r="D556"/>
      <c r="E556"/>
      <c r="F556"/>
      <c r="G556"/>
    </row>
    <row r="557" spans="2:7" x14ac:dyDescent="0.2">
      <c r="B557"/>
      <c r="C557"/>
      <c r="D557"/>
      <c r="E557"/>
      <c r="F557"/>
      <c r="G557"/>
    </row>
    <row r="558" spans="2:7" x14ac:dyDescent="0.2">
      <c r="B558"/>
      <c r="C558"/>
      <c r="D558"/>
      <c r="E558"/>
      <c r="F558"/>
      <c r="G558"/>
    </row>
    <row r="559" spans="2:7" x14ac:dyDescent="0.2">
      <c r="B559"/>
      <c r="C559"/>
      <c r="D559"/>
      <c r="E559"/>
      <c r="F559"/>
      <c r="G559"/>
    </row>
    <row r="560" spans="2:7" x14ac:dyDescent="0.2">
      <c r="B560"/>
      <c r="C560"/>
      <c r="D560"/>
      <c r="E560"/>
      <c r="F560"/>
      <c r="G560"/>
    </row>
    <row r="561" spans="2:7" x14ac:dyDescent="0.2">
      <c r="B561"/>
      <c r="C561"/>
      <c r="D561"/>
      <c r="E561"/>
      <c r="F561"/>
      <c r="G561"/>
    </row>
    <row r="562" spans="2:7" x14ac:dyDescent="0.2">
      <c r="B562"/>
      <c r="C562"/>
      <c r="D562"/>
      <c r="E562"/>
      <c r="F562"/>
      <c r="G562"/>
    </row>
    <row r="563" spans="2:7" ht="16" thickBot="1" x14ac:dyDescent="0.25">
      <c r="B563"/>
      <c r="C563"/>
      <c r="D563"/>
      <c r="E563"/>
      <c r="F563"/>
      <c r="G563"/>
    </row>
    <row r="564" spans="2:7" ht="16" thickBot="1" x14ac:dyDescent="0.25">
      <c r="B564"/>
      <c r="C564"/>
      <c r="D564"/>
      <c r="E564"/>
      <c r="F564"/>
      <c r="G564"/>
    </row>
    <row r="565" spans="2:7" x14ac:dyDescent="0.2">
      <c r="B565"/>
      <c r="C565"/>
      <c r="D565"/>
      <c r="E565"/>
      <c r="F565"/>
      <c r="G565"/>
    </row>
    <row r="566" spans="2:7" x14ac:dyDescent="0.2">
      <c r="B566"/>
      <c r="C566"/>
      <c r="D566"/>
      <c r="E566"/>
      <c r="F566"/>
      <c r="G566"/>
    </row>
    <row r="567" spans="2:7" x14ac:dyDescent="0.2">
      <c r="B567"/>
      <c r="C567"/>
      <c r="D567"/>
      <c r="E567"/>
      <c r="F567"/>
      <c r="G567"/>
    </row>
    <row r="568" spans="2:7" x14ac:dyDescent="0.2">
      <c r="B568"/>
      <c r="C568"/>
      <c r="D568"/>
      <c r="E568"/>
      <c r="F568"/>
      <c r="G568"/>
    </row>
    <row r="569" spans="2:7" x14ac:dyDescent="0.2">
      <c r="B569"/>
      <c r="C569"/>
      <c r="D569"/>
      <c r="E569"/>
      <c r="F569"/>
      <c r="G569"/>
    </row>
    <row r="570" spans="2:7" x14ac:dyDescent="0.2">
      <c r="B570"/>
      <c r="C570"/>
      <c r="D570"/>
      <c r="E570"/>
      <c r="F570"/>
      <c r="G570"/>
    </row>
    <row r="571" spans="2:7" x14ac:dyDescent="0.2">
      <c r="B571"/>
      <c r="C571"/>
      <c r="D571"/>
      <c r="E571"/>
      <c r="F571"/>
      <c r="G571"/>
    </row>
    <row r="572" spans="2:7" x14ac:dyDescent="0.2">
      <c r="B572"/>
      <c r="C572"/>
      <c r="D572"/>
      <c r="E572"/>
      <c r="F572"/>
      <c r="G572"/>
    </row>
    <row r="573" spans="2:7" x14ac:dyDescent="0.2">
      <c r="B573"/>
      <c r="C573"/>
      <c r="D573"/>
      <c r="E573"/>
      <c r="F573"/>
      <c r="G573"/>
    </row>
    <row r="574" spans="2:7" x14ac:dyDescent="0.2">
      <c r="B574"/>
      <c r="C574"/>
      <c r="D574"/>
      <c r="E574"/>
      <c r="F574"/>
      <c r="G574"/>
    </row>
    <row r="575" spans="2:7" x14ac:dyDescent="0.2">
      <c r="B575"/>
      <c r="C575"/>
      <c r="D575"/>
      <c r="E575"/>
      <c r="F575"/>
      <c r="G575"/>
    </row>
    <row r="576" spans="2:7" ht="16" thickBot="1" x14ac:dyDescent="0.25">
      <c r="B576"/>
      <c r="C576"/>
      <c r="D576"/>
      <c r="E576"/>
      <c r="F576"/>
      <c r="G576"/>
    </row>
    <row r="577" spans="2:7" ht="16" thickBot="1" x14ac:dyDescent="0.25">
      <c r="B577"/>
      <c r="C577"/>
      <c r="D577"/>
      <c r="E577"/>
      <c r="F577"/>
      <c r="G577"/>
    </row>
    <row r="578" spans="2:7" x14ac:dyDescent="0.2">
      <c r="B578"/>
      <c r="C578"/>
      <c r="D578"/>
      <c r="E578"/>
      <c r="F578"/>
      <c r="G578"/>
    </row>
    <row r="579" spans="2:7" x14ac:dyDescent="0.2">
      <c r="B579"/>
      <c r="C579"/>
      <c r="D579"/>
      <c r="E579"/>
      <c r="F579"/>
      <c r="G579"/>
    </row>
    <row r="580" spans="2:7" x14ac:dyDescent="0.2">
      <c r="B580"/>
      <c r="C580"/>
      <c r="D580"/>
      <c r="E580"/>
      <c r="F580"/>
      <c r="G580"/>
    </row>
    <row r="581" spans="2:7" x14ac:dyDescent="0.2">
      <c r="B581"/>
      <c r="C581"/>
      <c r="D581"/>
      <c r="E581"/>
      <c r="F581"/>
      <c r="G581"/>
    </row>
    <row r="582" spans="2:7" x14ac:dyDescent="0.2">
      <c r="B582"/>
      <c r="C582"/>
      <c r="D582"/>
      <c r="E582"/>
      <c r="F582"/>
      <c r="G582"/>
    </row>
    <row r="583" spans="2:7" x14ac:dyDescent="0.2">
      <c r="B583"/>
      <c r="C583"/>
      <c r="D583"/>
      <c r="E583"/>
      <c r="F583"/>
      <c r="G583"/>
    </row>
    <row r="584" spans="2:7" x14ac:dyDescent="0.2">
      <c r="B584"/>
      <c r="C584"/>
      <c r="D584"/>
      <c r="E584"/>
      <c r="F584"/>
      <c r="G584"/>
    </row>
    <row r="585" spans="2:7" x14ac:dyDescent="0.2">
      <c r="B585"/>
      <c r="C585"/>
      <c r="D585"/>
      <c r="E585"/>
      <c r="F585"/>
      <c r="G585"/>
    </row>
    <row r="586" spans="2:7" x14ac:dyDescent="0.2">
      <c r="B586"/>
      <c r="C586"/>
      <c r="D586"/>
      <c r="E586"/>
      <c r="F586"/>
      <c r="G586"/>
    </row>
    <row r="587" spans="2:7" x14ac:dyDescent="0.2">
      <c r="B587"/>
      <c r="C587"/>
      <c r="D587"/>
      <c r="E587"/>
      <c r="F587"/>
      <c r="G587"/>
    </row>
    <row r="588" spans="2:7" x14ac:dyDescent="0.2">
      <c r="B588"/>
      <c r="C588"/>
      <c r="D588"/>
      <c r="E588"/>
      <c r="F588"/>
      <c r="G588"/>
    </row>
    <row r="589" spans="2:7" x14ac:dyDescent="0.2">
      <c r="B589"/>
      <c r="C589"/>
      <c r="D589"/>
      <c r="E589"/>
      <c r="F589"/>
      <c r="G589"/>
    </row>
    <row r="590" spans="2:7" x14ac:dyDescent="0.2">
      <c r="B590"/>
      <c r="C590"/>
      <c r="D590"/>
      <c r="E590"/>
      <c r="F590"/>
      <c r="G590"/>
    </row>
    <row r="591" spans="2:7" x14ac:dyDescent="0.2">
      <c r="B591"/>
      <c r="C591"/>
      <c r="D591"/>
      <c r="E591"/>
      <c r="F591"/>
      <c r="G591"/>
    </row>
    <row r="592" spans="2:7" ht="16" thickBot="1" x14ac:dyDescent="0.25">
      <c r="B592"/>
      <c r="C592"/>
      <c r="D592"/>
      <c r="E592"/>
      <c r="F592"/>
      <c r="G592"/>
    </row>
    <row r="593" spans="2:7" ht="16" thickBot="1" x14ac:dyDescent="0.25">
      <c r="B593"/>
      <c r="C593"/>
      <c r="D593"/>
      <c r="E593"/>
      <c r="F593"/>
      <c r="G593"/>
    </row>
    <row r="594" spans="2:7" ht="16" thickBot="1" x14ac:dyDescent="0.25">
      <c r="B594"/>
      <c r="C594"/>
      <c r="D594"/>
      <c r="E594"/>
      <c r="F594"/>
      <c r="G594"/>
    </row>
    <row r="595" spans="2:7" ht="16" thickBot="1" x14ac:dyDescent="0.25">
      <c r="B595"/>
      <c r="C595"/>
      <c r="D595"/>
      <c r="E595"/>
      <c r="F595"/>
      <c r="G595"/>
    </row>
    <row r="596" spans="2:7" ht="16" thickBot="1" x14ac:dyDescent="0.25">
      <c r="B596"/>
      <c r="C596"/>
      <c r="D596"/>
      <c r="E596"/>
      <c r="F596"/>
      <c r="G596"/>
    </row>
    <row r="597" spans="2:7" ht="17" thickTop="1" thickBot="1" x14ac:dyDescent="0.25">
      <c r="B597"/>
      <c r="C597"/>
      <c r="D597"/>
      <c r="E597"/>
      <c r="F597"/>
      <c r="G597"/>
    </row>
    <row r="598" spans="2:7" ht="16" thickBot="1" x14ac:dyDescent="0.25">
      <c r="B598"/>
      <c r="C598"/>
      <c r="D598"/>
      <c r="E598"/>
      <c r="F598"/>
      <c r="G598"/>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99FF66"/>
  </sheetPr>
  <dimension ref="A1:I598"/>
  <sheetViews>
    <sheetView workbookViewId="0"/>
  </sheetViews>
  <sheetFormatPr baseColWidth="10" defaultColWidth="8.83203125" defaultRowHeight="15" x14ac:dyDescent="0.2"/>
  <cols>
    <col min="1" max="1" width="4.6640625" customWidth="1"/>
    <col min="2" max="2" width="17" customWidth="1"/>
    <col min="3" max="3" width="10.6640625" customWidth="1"/>
    <col min="4" max="4" width="11.5" customWidth="1"/>
    <col min="5" max="5" width="13.5" customWidth="1"/>
    <col min="6" max="6" width="7.5" customWidth="1"/>
    <col min="7" max="7" width="9.1640625" customWidth="1"/>
    <col min="8" max="9" width="8.6640625" customWidth="1"/>
  </cols>
  <sheetData>
    <row r="1" spans="1:9" ht="17" thickBot="1" x14ac:dyDescent="0.25">
      <c r="A1" s="44"/>
      <c r="B1" s="45"/>
      <c r="C1" s="45" t="s">
        <v>247</v>
      </c>
      <c r="D1" s="45"/>
      <c r="E1" s="252"/>
      <c r="F1" s="252"/>
      <c r="G1" s="45"/>
    </row>
    <row r="2" spans="1:9" ht="75.75" customHeight="1" thickBot="1" x14ac:dyDescent="0.25">
      <c r="A2" s="57" t="s">
        <v>462</v>
      </c>
      <c r="B2" s="78" t="s">
        <v>238</v>
      </c>
      <c r="C2" s="149" t="s">
        <v>494</v>
      </c>
      <c r="D2" s="151" t="s">
        <v>516</v>
      </c>
      <c r="E2" s="41" t="s">
        <v>563</v>
      </c>
      <c r="F2" s="41" t="s">
        <v>540</v>
      </c>
      <c r="G2" s="79" t="s">
        <v>496</v>
      </c>
      <c r="H2" s="180" t="s">
        <v>497</v>
      </c>
      <c r="I2" s="179" t="s">
        <v>503</v>
      </c>
    </row>
    <row r="3" spans="1:9" ht="16" x14ac:dyDescent="0.2">
      <c r="A3" s="72">
        <v>1</v>
      </c>
      <c r="B3" s="89" t="s">
        <v>410</v>
      </c>
      <c r="C3" s="74">
        <v>4010604</v>
      </c>
      <c r="D3" s="169">
        <v>3345400</v>
      </c>
      <c r="E3" s="58">
        <v>1030034</v>
      </c>
      <c r="F3" s="58">
        <v>3311</v>
      </c>
      <c r="G3" s="59">
        <v>629997</v>
      </c>
      <c r="H3" s="178">
        <f>IF(C3&lt;&gt;0,G3/C3,"")</f>
        <v>0.15708282343507363</v>
      </c>
      <c r="I3" s="174">
        <f t="shared" ref="I3:I28" si="0">IF(D3&lt;&gt;0,E3/D3,"")</f>
        <v>0.30789561786333475</v>
      </c>
    </row>
    <row r="4" spans="1:9" ht="16" x14ac:dyDescent="0.2">
      <c r="A4" s="72">
        <v>2</v>
      </c>
      <c r="B4" s="90" t="s">
        <v>415</v>
      </c>
      <c r="C4" s="75">
        <v>2056296</v>
      </c>
      <c r="D4" s="170">
        <v>1838775</v>
      </c>
      <c r="E4" s="41">
        <v>1555031</v>
      </c>
      <c r="F4" s="41">
        <v>30822</v>
      </c>
      <c r="G4" s="60">
        <v>186699</v>
      </c>
      <c r="H4" s="178">
        <f t="shared" ref="H4:H28" si="1">IF(C4&lt;&gt;0,G4/C4,"")</f>
        <v>9.0793835128794687E-2</v>
      </c>
      <c r="I4" s="174">
        <f t="shared" si="0"/>
        <v>0.84568856983589613</v>
      </c>
    </row>
    <row r="5" spans="1:9" ht="16" x14ac:dyDescent="0.2">
      <c r="A5" s="72">
        <v>3</v>
      </c>
      <c r="B5" s="90" t="s">
        <v>426</v>
      </c>
      <c r="C5" s="75">
        <v>1844140</v>
      </c>
      <c r="D5" s="170">
        <v>1703912</v>
      </c>
      <c r="E5" s="41">
        <v>1234338</v>
      </c>
      <c r="F5" s="41">
        <v>4346</v>
      </c>
      <c r="G5" s="60">
        <v>135882</v>
      </c>
      <c r="H5" s="178">
        <f t="shared" si="1"/>
        <v>7.3683126009955857E-2</v>
      </c>
      <c r="I5" s="174">
        <f t="shared" si="0"/>
        <v>0.72441417162388666</v>
      </c>
    </row>
    <row r="6" spans="1:9" ht="16" x14ac:dyDescent="0.2">
      <c r="A6" s="72">
        <v>4</v>
      </c>
      <c r="B6" s="90" t="s">
        <v>409</v>
      </c>
      <c r="C6" s="75">
        <v>1701379</v>
      </c>
      <c r="D6" s="170">
        <v>1502696</v>
      </c>
      <c r="E6" s="41">
        <v>659280</v>
      </c>
      <c r="F6" s="41">
        <v>5871</v>
      </c>
      <c r="G6" s="60">
        <v>157494</v>
      </c>
      <c r="H6" s="178">
        <f t="shared" si="1"/>
        <v>9.2568440071259847E-2</v>
      </c>
      <c r="I6" s="174">
        <f t="shared" si="0"/>
        <v>0.43873145333454006</v>
      </c>
    </row>
    <row r="7" spans="1:9" ht="16" x14ac:dyDescent="0.2">
      <c r="A7" s="72">
        <v>5</v>
      </c>
      <c r="B7" s="90" t="s">
        <v>442</v>
      </c>
      <c r="C7" s="75">
        <v>855285</v>
      </c>
      <c r="D7" s="170">
        <v>805115</v>
      </c>
      <c r="E7" s="41">
        <v>595272</v>
      </c>
      <c r="F7" s="41">
        <v>8157</v>
      </c>
      <c r="G7" s="60">
        <v>42013</v>
      </c>
      <c r="H7" s="178">
        <f t="shared" si="1"/>
        <v>4.9121637816634221E-2</v>
      </c>
      <c r="I7" s="174">
        <f t="shared" si="0"/>
        <v>0.73936269973854662</v>
      </c>
    </row>
    <row r="8" spans="1:9" ht="16" x14ac:dyDescent="0.2">
      <c r="A8" s="72">
        <v>6</v>
      </c>
      <c r="B8" s="90" t="s">
        <v>408</v>
      </c>
      <c r="C8" s="75">
        <v>769049</v>
      </c>
      <c r="D8" s="170">
        <v>751358</v>
      </c>
      <c r="E8" s="41">
        <v>670112</v>
      </c>
      <c r="F8" s="41">
        <v>3052</v>
      </c>
      <c r="G8" s="60">
        <v>13439</v>
      </c>
      <c r="H8" s="178">
        <f t="shared" si="1"/>
        <v>1.74748293021641E-2</v>
      </c>
      <c r="I8" s="174">
        <f t="shared" si="0"/>
        <v>0.89186779138573091</v>
      </c>
    </row>
    <row r="9" spans="1:9" ht="16" x14ac:dyDescent="0.2">
      <c r="A9" s="72">
        <v>7</v>
      </c>
      <c r="B9" s="90" t="s">
        <v>439</v>
      </c>
      <c r="C9" s="75">
        <v>662902</v>
      </c>
      <c r="D9" s="170">
        <v>630071</v>
      </c>
      <c r="E9" s="41">
        <v>173259</v>
      </c>
      <c r="F9" s="41">
        <v>1510</v>
      </c>
      <c r="G9" s="60">
        <v>31206</v>
      </c>
      <c r="H9" s="178">
        <f t="shared" si="1"/>
        <v>4.7074831573897802E-2</v>
      </c>
      <c r="I9" s="174">
        <f t="shared" si="0"/>
        <v>0.27498329553336054</v>
      </c>
    </row>
    <row r="10" spans="1:9" ht="16" x14ac:dyDescent="0.2">
      <c r="A10" s="72">
        <v>8</v>
      </c>
      <c r="B10" s="90" t="s">
        <v>412</v>
      </c>
      <c r="C10" s="75">
        <v>682484</v>
      </c>
      <c r="D10" s="170">
        <v>583137</v>
      </c>
      <c r="E10" s="41">
        <v>523917</v>
      </c>
      <c r="F10" s="41">
        <v>2321</v>
      </c>
      <c r="G10" s="60">
        <v>89038</v>
      </c>
      <c r="H10" s="178">
        <f t="shared" si="1"/>
        <v>0.13046166650060662</v>
      </c>
      <c r="I10" s="174">
        <f t="shared" si="0"/>
        <v>0.89844581976448068</v>
      </c>
    </row>
    <row r="11" spans="1:9" ht="16" x14ac:dyDescent="0.2">
      <c r="A11" s="72">
        <v>9</v>
      </c>
      <c r="B11" s="90" t="s">
        <v>455</v>
      </c>
      <c r="C11" s="75">
        <v>526715</v>
      </c>
      <c r="D11" s="170">
        <v>508386</v>
      </c>
      <c r="E11" s="41">
        <v>380386</v>
      </c>
      <c r="F11" s="41">
        <v>1552</v>
      </c>
      <c r="G11" s="60">
        <v>16669</v>
      </c>
      <c r="H11" s="178">
        <f t="shared" si="1"/>
        <v>3.164709567792829E-2</v>
      </c>
      <c r="I11" s="174">
        <f t="shared" si="0"/>
        <v>0.74822280707965994</v>
      </c>
    </row>
    <row r="12" spans="1:9" ht="16" x14ac:dyDescent="0.2">
      <c r="A12" s="72">
        <v>10</v>
      </c>
      <c r="B12" s="90" t="s">
        <v>417</v>
      </c>
      <c r="C12" s="75">
        <v>556520</v>
      </c>
      <c r="D12" s="170">
        <v>487014</v>
      </c>
      <c r="E12" s="41">
        <v>293960</v>
      </c>
      <c r="F12" s="41">
        <v>28276</v>
      </c>
      <c r="G12" s="60">
        <v>41230</v>
      </c>
      <c r="H12" s="178">
        <f t="shared" si="1"/>
        <v>7.4085387766836777E-2</v>
      </c>
      <c r="I12" s="174">
        <f t="shared" si="0"/>
        <v>0.60359661118571539</v>
      </c>
    </row>
    <row r="13" spans="1:9" ht="16" x14ac:dyDescent="0.2">
      <c r="A13" s="72">
        <v>11</v>
      </c>
      <c r="B13" s="90" t="s">
        <v>411</v>
      </c>
      <c r="C13" s="75">
        <v>353059</v>
      </c>
      <c r="D13" s="170">
        <v>346476</v>
      </c>
      <c r="E13" s="41">
        <v>294862</v>
      </c>
      <c r="F13" s="41">
        <v>150</v>
      </c>
      <c r="G13" s="60">
        <v>4701</v>
      </c>
      <c r="H13" s="178">
        <f t="shared" si="1"/>
        <v>1.3315054990808902E-2</v>
      </c>
      <c r="I13" s="174">
        <f t="shared" si="0"/>
        <v>0.85103152887934519</v>
      </c>
    </row>
    <row r="14" spans="1:9" ht="16" x14ac:dyDescent="0.2">
      <c r="A14" s="72">
        <v>12</v>
      </c>
      <c r="B14" s="90" t="s">
        <v>438</v>
      </c>
      <c r="C14" s="75">
        <v>306133</v>
      </c>
      <c r="D14" s="170">
        <v>280847</v>
      </c>
      <c r="E14" s="41">
        <v>154902</v>
      </c>
      <c r="F14" s="41">
        <v>6188</v>
      </c>
      <c r="G14" s="60">
        <v>19098</v>
      </c>
      <c r="H14" s="178">
        <f t="shared" si="1"/>
        <v>6.2384649809069916E-2</v>
      </c>
      <c r="I14" s="174">
        <f t="shared" si="0"/>
        <v>0.551552980804495</v>
      </c>
    </row>
    <row r="15" spans="1:9" ht="16" x14ac:dyDescent="0.2">
      <c r="A15" s="72">
        <v>13</v>
      </c>
      <c r="B15" s="90" t="s">
        <v>416</v>
      </c>
      <c r="C15" s="75">
        <v>266516</v>
      </c>
      <c r="D15" s="170">
        <v>221009</v>
      </c>
      <c r="E15" s="41">
        <v>110999</v>
      </c>
      <c r="F15" s="41">
        <v>1328</v>
      </c>
      <c r="G15" s="60">
        <v>44179</v>
      </c>
      <c r="H15" s="178">
        <f t="shared" si="1"/>
        <v>0.16576490717255249</v>
      </c>
      <c r="I15" s="174">
        <f t="shared" si="0"/>
        <v>0.50223746544258374</v>
      </c>
    </row>
    <row r="16" spans="1:9" ht="16" x14ac:dyDescent="0.2">
      <c r="A16" s="72">
        <v>14</v>
      </c>
      <c r="B16" s="90" t="s">
        <v>414</v>
      </c>
      <c r="C16" s="75">
        <v>228793</v>
      </c>
      <c r="D16" s="170">
        <v>210827</v>
      </c>
      <c r="E16" s="41">
        <v>109647</v>
      </c>
      <c r="F16" s="41">
        <v>204</v>
      </c>
      <c r="G16" s="60">
        <v>17762</v>
      </c>
      <c r="H16" s="178">
        <f t="shared" si="1"/>
        <v>7.7633494031722997E-2</v>
      </c>
      <c r="I16" s="174">
        <f t="shared" si="0"/>
        <v>0.52008044510427986</v>
      </c>
    </row>
    <row r="17" spans="1:9" ht="16" x14ac:dyDescent="0.2">
      <c r="A17" s="72">
        <v>15</v>
      </c>
      <c r="B17" s="90" t="s">
        <v>461</v>
      </c>
      <c r="C17" s="75">
        <v>253292</v>
      </c>
      <c r="D17" s="170">
        <v>207643</v>
      </c>
      <c r="E17" s="41">
        <v>57817</v>
      </c>
      <c r="F17" s="41">
        <v>8591</v>
      </c>
      <c r="G17" s="60">
        <v>29604</v>
      </c>
      <c r="H17" s="178">
        <f t="shared" si="1"/>
        <v>0.11687696413625381</v>
      </c>
      <c r="I17" s="174">
        <f t="shared" si="0"/>
        <v>0.27844425287633101</v>
      </c>
    </row>
    <row r="18" spans="1:9" ht="16" x14ac:dyDescent="0.2">
      <c r="A18" s="72">
        <v>16</v>
      </c>
      <c r="B18" s="90" t="s">
        <v>413</v>
      </c>
      <c r="C18" s="75">
        <v>219827</v>
      </c>
      <c r="D18" s="170">
        <v>173598</v>
      </c>
      <c r="E18" s="41">
        <v>86522</v>
      </c>
      <c r="F18" s="41">
        <v>913</v>
      </c>
      <c r="G18" s="60">
        <v>36906</v>
      </c>
      <c r="H18" s="178">
        <f t="shared" si="1"/>
        <v>0.16788656534456642</v>
      </c>
      <c r="I18" s="174">
        <f t="shared" si="0"/>
        <v>0.49840435949722922</v>
      </c>
    </row>
    <row r="19" spans="1:9" ht="16" x14ac:dyDescent="0.2">
      <c r="A19" s="72">
        <v>17</v>
      </c>
      <c r="B19" s="90" t="s">
        <v>448</v>
      </c>
      <c r="C19" s="75">
        <v>161709</v>
      </c>
      <c r="D19" s="170">
        <v>157628</v>
      </c>
      <c r="E19" s="41">
        <v>124273</v>
      </c>
      <c r="F19" s="41">
        <v>83</v>
      </c>
      <c r="G19" s="60">
        <v>3374</v>
      </c>
      <c r="H19" s="178">
        <f t="shared" si="1"/>
        <v>2.0864639568607807E-2</v>
      </c>
      <c r="I19" s="174">
        <f t="shared" si="0"/>
        <v>0.78839419392493715</v>
      </c>
    </row>
    <row r="20" spans="1:9" ht="16" x14ac:dyDescent="0.2">
      <c r="A20" s="72">
        <v>18</v>
      </c>
      <c r="B20" s="90" t="s">
        <v>440</v>
      </c>
      <c r="C20" s="75">
        <v>164003</v>
      </c>
      <c r="D20" s="170">
        <v>149744</v>
      </c>
      <c r="E20" s="41">
        <v>72905</v>
      </c>
      <c r="F20" s="41">
        <v>154</v>
      </c>
      <c r="G20" s="60">
        <v>11472</v>
      </c>
      <c r="H20" s="178">
        <f t="shared" si="1"/>
        <v>6.9949939940123051E-2</v>
      </c>
      <c r="I20" s="174">
        <f t="shared" si="0"/>
        <v>0.48686424831712788</v>
      </c>
    </row>
    <row r="21" spans="1:9" ht="16" x14ac:dyDescent="0.2">
      <c r="A21" s="72">
        <v>19</v>
      </c>
      <c r="B21" s="90" t="s">
        <v>452</v>
      </c>
      <c r="C21" s="75">
        <v>164591</v>
      </c>
      <c r="D21" s="170">
        <v>146526</v>
      </c>
      <c r="E21" s="41">
        <v>32085</v>
      </c>
      <c r="F21" s="41">
        <v>2560</v>
      </c>
      <c r="G21" s="60">
        <v>15633</v>
      </c>
      <c r="H21" s="178">
        <f t="shared" si="1"/>
        <v>9.4980892029333311E-2</v>
      </c>
      <c r="I21" s="174">
        <f t="shared" si="0"/>
        <v>0.2189713770934851</v>
      </c>
    </row>
    <row r="22" spans="1:9" ht="17" thickBot="1" x14ac:dyDescent="0.25">
      <c r="A22" s="72">
        <v>20</v>
      </c>
      <c r="B22" s="90" t="s">
        <v>463</v>
      </c>
      <c r="C22" s="231">
        <v>127561</v>
      </c>
      <c r="D22" s="233">
        <v>125465</v>
      </c>
      <c r="E22" s="230">
        <v>112768</v>
      </c>
      <c r="F22" s="230">
        <v>48</v>
      </c>
      <c r="G22" s="232">
        <v>2048</v>
      </c>
      <c r="H22" s="178">
        <f t="shared" si="1"/>
        <v>1.6055063851804236E-2</v>
      </c>
      <c r="I22" s="174">
        <f t="shared" si="0"/>
        <v>0.89880046228031718</v>
      </c>
    </row>
    <row r="23" spans="1:9" ht="17" thickTop="1" x14ac:dyDescent="0.2">
      <c r="A23" s="72">
        <v>21</v>
      </c>
      <c r="B23" s="90" t="s">
        <v>460</v>
      </c>
      <c r="C23" s="75">
        <v>26797</v>
      </c>
      <c r="D23" s="170">
        <v>25230</v>
      </c>
      <c r="E23" s="41">
        <v>16610</v>
      </c>
      <c r="F23" s="41">
        <v>450</v>
      </c>
      <c r="G23" s="60">
        <v>1118</v>
      </c>
      <c r="H23" s="178">
        <f t="shared" si="1"/>
        <v>4.1721088181512857E-2</v>
      </c>
      <c r="I23" s="174">
        <f t="shared" si="0"/>
        <v>0.65834324217201745</v>
      </c>
    </row>
    <row r="24" spans="1:9" ht="16" x14ac:dyDescent="0.2">
      <c r="A24" s="72">
        <v>22</v>
      </c>
      <c r="B24" s="90" t="s">
        <v>451</v>
      </c>
      <c r="C24" s="75">
        <v>32331</v>
      </c>
      <c r="D24" s="170">
        <v>24931</v>
      </c>
      <c r="E24" s="41">
        <v>7611</v>
      </c>
      <c r="F24" s="41">
        <v>192</v>
      </c>
      <c r="G24" s="60">
        <v>6611</v>
      </c>
      <c r="H24" s="178">
        <f t="shared" si="1"/>
        <v>0.20447867371872197</v>
      </c>
      <c r="I24" s="174">
        <f t="shared" si="0"/>
        <v>0.30528257992058078</v>
      </c>
    </row>
    <row r="25" spans="1:9" ht="16" x14ac:dyDescent="0.2">
      <c r="A25" s="72">
        <v>23</v>
      </c>
      <c r="B25" s="90" t="s">
        <v>422</v>
      </c>
      <c r="C25" s="75">
        <v>26403</v>
      </c>
      <c r="D25" s="170">
        <v>20171</v>
      </c>
      <c r="E25" s="41">
        <v>18385</v>
      </c>
      <c r="F25" s="41">
        <v>3600</v>
      </c>
      <c r="G25" s="60">
        <v>2632</v>
      </c>
      <c r="H25" s="178">
        <f t="shared" si="1"/>
        <v>9.9685641783130705E-2</v>
      </c>
      <c r="I25" s="174">
        <f t="shared" si="0"/>
        <v>0.91145704228843394</v>
      </c>
    </row>
    <row r="26" spans="1:9" ht="16" x14ac:dyDescent="0.2">
      <c r="A26" s="72">
        <v>24</v>
      </c>
      <c r="B26" s="90" t="s">
        <v>447</v>
      </c>
      <c r="C26" s="75">
        <v>10876</v>
      </c>
      <c r="D26" s="170">
        <v>10467</v>
      </c>
      <c r="E26" s="41">
        <v>8265</v>
      </c>
      <c r="F26" s="41">
        <v>8</v>
      </c>
      <c r="G26" s="60">
        <v>401</v>
      </c>
      <c r="H26" s="178">
        <f t="shared" si="1"/>
        <v>3.6870172857668262E-2</v>
      </c>
      <c r="I26" s="174">
        <f t="shared" si="0"/>
        <v>0.78962453425050161</v>
      </c>
    </row>
    <row r="27" spans="1:9" ht="17" thickBot="1" x14ac:dyDescent="0.25">
      <c r="A27" s="145">
        <v>25</v>
      </c>
      <c r="B27" s="136" t="s">
        <v>407</v>
      </c>
      <c r="C27" s="77">
        <v>9334</v>
      </c>
      <c r="D27" s="171">
        <v>8856</v>
      </c>
      <c r="E27" s="64">
        <v>2610</v>
      </c>
      <c r="F27" s="64"/>
      <c r="G27" s="65">
        <v>156</v>
      </c>
      <c r="H27" s="213">
        <f t="shared" si="1"/>
        <v>1.6713091922005572E-2</v>
      </c>
      <c r="I27" s="175">
        <f t="shared" si="0"/>
        <v>0.29471544715447157</v>
      </c>
    </row>
    <row r="28" spans="1:9" ht="18" thickTop="1" thickBot="1" x14ac:dyDescent="0.25">
      <c r="A28" s="67"/>
      <c r="B28" s="79" t="s">
        <v>246</v>
      </c>
      <c r="C28" s="76">
        <v>16016599</v>
      </c>
      <c r="D28" s="172">
        <v>14265282</v>
      </c>
      <c r="E28" s="61">
        <v>8325850</v>
      </c>
      <c r="F28" s="61">
        <v>113687</v>
      </c>
      <c r="G28" s="62">
        <v>1539362</v>
      </c>
      <c r="H28" s="212">
        <f t="shared" si="1"/>
        <v>9.6110416449834327E-2</v>
      </c>
      <c r="I28" s="176">
        <f t="shared" si="0"/>
        <v>0.58364426304366079</v>
      </c>
    </row>
    <row r="43" ht="16" thickBot="1" x14ac:dyDescent="0.25"/>
    <row r="44" ht="16" thickBot="1" x14ac:dyDescent="0.25"/>
    <row r="102" ht="16" thickBot="1" x14ac:dyDescent="0.25"/>
    <row r="103" ht="16" thickBot="1" x14ac:dyDescent="0.25"/>
    <row r="163" ht="16" thickBot="1" x14ac:dyDescent="0.25"/>
    <row r="164" ht="16" thickBot="1" x14ac:dyDescent="0.25"/>
    <row r="211" ht="16" thickBot="1" x14ac:dyDescent="0.25"/>
    <row r="212" ht="16" thickBot="1" x14ac:dyDescent="0.25"/>
    <row r="236" ht="16" thickBot="1" x14ac:dyDescent="0.25"/>
    <row r="237" ht="16" thickBot="1" x14ac:dyDescent="0.25"/>
    <row r="262" ht="16" thickBot="1" x14ac:dyDescent="0.25"/>
    <row r="263" ht="16" thickBot="1" x14ac:dyDescent="0.25"/>
    <row r="284" ht="16" thickBot="1" x14ac:dyDescent="0.25"/>
    <row r="285" ht="16" thickBot="1" x14ac:dyDescent="0.25"/>
    <row r="321" ht="16" thickBot="1" x14ac:dyDescent="0.25"/>
    <row r="322" ht="16" thickBot="1" x14ac:dyDescent="0.25"/>
    <row r="358" ht="16" thickBot="1" x14ac:dyDescent="0.25"/>
    <row r="359" ht="16" thickBot="1" x14ac:dyDescent="0.25"/>
    <row r="367" ht="16" thickBot="1" x14ac:dyDescent="0.25"/>
    <row r="368" ht="16" thickBot="1" x14ac:dyDescent="0.25"/>
    <row r="396" ht="16" thickBot="1" x14ac:dyDescent="0.25"/>
    <row r="397" ht="16" thickBot="1" x14ac:dyDescent="0.25"/>
    <row r="415" ht="16" thickBot="1" x14ac:dyDescent="0.25"/>
    <row r="416" ht="16" thickBot="1" x14ac:dyDescent="0.25"/>
    <row r="441" ht="16" thickBot="1" x14ac:dyDescent="0.25"/>
    <row r="442" ht="16" thickBot="1" x14ac:dyDescent="0.25"/>
    <row r="460" ht="16" thickBot="1" x14ac:dyDescent="0.25"/>
    <row r="461" ht="16" thickBot="1" x14ac:dyDescent="0.25"/>
    <row r="481" ht="16" thickBot="1" x14ac:dyDescent="0.25"/>
    <row r="482" ht="16" thickBot="1" x14ac:dyDescent="0.25"/>
    <row r="502" ht="16" thickBot="1" x14ac:dyDescent="0.25"/>
    <row r="503" ht="16" thickBot="1" x14ac:dyDescent="0.25"/>
    <row r="522" ht="16" thickBot="1" x14ac:dyDescent="0.25"/>
    <row r="523" ht="16" thickBot="1" x14ac:dyDescent="0.25"/>
    <row r="532" ht="16" thickBot="1" x14ac:dyDescent="0.25"/>
    <row r="533" ht="16" thickBot="1" x14ac:dyDescent="0.25"/>
    <row r="543" ht="16" thickBot="1" x14ac:dyDescent="0.25"/>
    <row r="544" ht="16" thickBot="1" x14ac:dyDescent="0.25"/>
    <row r="545" ht="16" thickTop="1" x14ac:dyDescent="0.2"/>
    <row r="555" ht="16" thickBot="1" x14ac:dyDescent="0.25"/>
    <row r="556" ht="16" thickBot="1" x14ac:dyDescent="0.25"/>
    <row r="563" ht="16" thickBot="1" x14ac:dyDescent="0.25"/>
    <row r="564" ht="16" thickBot="1" x14ac:dyDescent="0.25"/>
    <row r="576" ht="16" thickBot="1" x14ac:dyDescent="0.25"/>
    <row r="577" ht="16" thickBot="1" x14ac:dyDescent="0.25"/>
    <row r="592" ht="16" thickBot="1" x14ac:dyDescent="0.25"/>
    <row r="593" ht="16" thickBot="1" x14ac:dyDescent="0.25"/>
    <row r="594" ht="16" thickBot="1" x14ac:dyDescent="0.25"/>
    <row r="595" ht="16" thickBot="1" x14ac:dyDescent="0.25"/>
    <row r="596" ht="16" thickBot="1" x14ac:dyDescent="0.25"/>
    <row r="597" ht="16" thickBot="1" x14ac:dyDescent="0.25"/>
    <row r="598" ht="16" thickBo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9" tint="0.59999389629810485"/>
  </sheetPr>
  <dimension ref="A1:D29"/>
  <sheetViews>
    <sheetView workbookViewId="0"/>
  </sheetViews>
  <sheetFormatPr baseColWidth="10" defaultColWidth="8.83203125" defaultRowHeight="15" x14ac:dyDescent="0.2"/>
  <cols>
    <col min="1" max="1" width="18.5" customWidth="1"/>
    <col min="2" max="4" width="12.6640625" customWidth="1"/>
  </cols>
  <sheetData>
    <row r="1" spans="1:4" ht="16" thickBot="1" x14ac:dyDescent="0.25">
      <c r="A1" s="114"/>
      <c r="B1" s="115"/>
      <c r="C1" s="115"/>
      <c r="D1" s="115"/>
    </row>
    <row r="2" spans="1:4" ht="77.25" customHeight="1" thickBot="1" x14ac:dyDescent="0.25">
      <c r="A2" s="116" t="s">
        <v>238</v>
      </c>
      <c r="B2" s="187" t="s">
        <v>571</v>
      </c>
      <c r="C2" s="117" t="s">
        <v>572</v>
      </c>
      <c r="D2" s="118" t="s">
        <v>573</v>
      </c>
    </row>
    <row r="3" spans="1:4" s="158" customFormat="1" ht="16" x14ac:dyDescent="0.2">
      <c r="A3" s="156" t="s">
        <v>438</v>
      </c>
      <c r="B3" s="207">
        <f>GETPIVOTDATA("Total  uniform visas issued (including MEV)  ",'Schengen totals - visas issued'!$B$1,"Schengen State","Austria")</f>
        <v>280847</v>
      </c>
      <c r="C3" s="142">
        <v>24</v>
      </c>
      <c r="D3" s="157">
        <f>SUM(B3:C3)</f>
        <v>280871</v>
      </c>
    </row>
    <row r="4" spans="1:4" s="158" customFormat="1" ht="16" x14ac:dyDescent="0.2">
      <c r="A4" s="159" t="s">
        <v>413</v>
      </c>
      <c r="B4" s="208">
        <f>GETPIVOTDATA("Total  uniform visas issued (including MEV)  ",'Schengen totals - visas issued'!$B$1,"Schengen State","Belgium")</f>
        <v>173598</v>
      </c>
      <c r="C4" s="140">
        <v>4349</v>
      </c>
      <c r="D4" s="160">
        <f t="shared" ref="D4:D27" si="0">SUM(B4:C4)</f>
        <v>177947</v>
      </c>
    </row>
    <row r="5" spans="1:4" s="158" customFormat="1" ht="16" x14ac:dyDescent="0.2">
      <c r="A5" s="161" t="s">
        <v>439</v>
      </c>
      <c r="B5" s="209">
        <f>GETPIVOTDATA("Total  uniform visas issued (including MEV)  ",'Schengen totals - visas issued'!$B$1,"Schengen State","Czech Republic")</f>
        <v>630071</v>
      </c>
      <c r="C5" s="141">
        <v>22</v>
      </c>
      <c r="D5" s="162">
        <f t="shared" si="0"/>
        <v>630093</v>
      </c>
    </row>
    <row r="6" spans="1:4" s="158" customFormat="1" ht="16" x14ac:dyDescent="0.2">
      <c r="A6" s="159" t="s">
        <v>440</v>
      </c>
      <c r="B6" s="208">
        <f>GETPIVOTDATA("Total  uniform visas issued (including MEV)  ",'Schengen totals - visas issued'!$B$1,"Schengen State","Denmark")</f>
        <v>149744</v>
      </c>
      <c r="C6" s="140">
        <v>23</v>
      </c>
      <c r="D6" s="160">
        <f t="shared" si="0"/>
        <v>149767</v>
      </c>
    </row>
    <row r="7" spans="1:4" s="158" customFormat="1" ht="16" x14ac:dyDescent="0.2">
      <c r="A7" s="161" t="s">
        <v>463</v>
      </c>
      <c r="B7" s="209">
        <f>GETPIVOTDATA("Total  uniform visas issued (including MEV)  ",'Schengen totals - visas issued'!$B$1,"Schengen State","Estonia")</f>
        <v>125465</v>
      </c>
      <c r="C7" s="141">
        <v>1033</v>
      </c>
      <c r="D7" s="162">
        <f t="shared" si="0"/>
        <v>126498</v>
      </c>
    </row>
    <row r="8" spans="1:4" s="158" customFormat="1" ht="16" x14ac:dyDescent="0.2">
      <c r="A8" s="159" t="s">
        <v>408</v>
      </c>
      <c r="B8" s="208">
        <f>GETPIVOTDATA("Total  uniform visas issued (including MEV)  ",'Schengen totals - visas issued'!$B$1,"Schengen State","Finland")</f>
        <v>751358</v>
      </c>
      <c r="C8" s="140">
        <v>1939</v>
      </c>
      <c r="D8" s="160">
        <f t="shared" si="0"/>
        <v>753297</v>
      </c>
    </row>
    <row r="9" spans="1:4" s="158" customFormat="1" ht="16" x14ac:dyDescent="0.2">
      <c r="A9" s="161" t="s">
        <v>410</v>
      </c>
      <c r="B9" s="209">
        <f>GETPIVOTDATA("Total  uniform visas issued (including MEV)  ",'Schengen totals - visas issued'!$B$1,"Schengen State","France")</f>
        <v>3345400</v>
      </c>
      <c r="C9" s="141">
        <v>1114</v>
      </c>
      <c r="D9" s="162">
        <f t="shared" si="0"/>
        <v>3346514</v>
      </c>
    </row>
    <row r="10" spans="1:4" s="158" customFormat="1" ht="16" x14ac:dyDescent="0.2">
      <c r="A10" s="159" t="s">
        <v>415</v>
      </c>
      <c r="B10" s="208">
        <f>GETPIVOTDATA("Total  uniform visas issued (including MEV)  ",'Schengen totals - visas issued'!$B$1,"Schengen State","Germany")</f>
        <v>1838775</v>
      </c>
      <c r="C10" s="140">
        <v>8953</v>
      </c>
      <c r="D10" s="160">
        <f t="shared" si="0"/>
        <v>1847728</v>
      </c>
    </row>
    <row r="11" spans="1:4" s="158" customFormat="1" ht="16" x14ac:dyDescent="0.2">
      <c r="A11" s="161" t="s">
        <v>442</v>
      </c>
      <c r="B11" s="209">
        <f>GETPIVOTDATA("Total  uniform visas issued (including MEV)  ",'Schengen totals - visas issued'!$B$1,"Schengen State","Greece")</f>
        <v>805115</v>
      </c>
      <c r="C11" s="141">
        <v>5332</v>
      </c>
      <c r="D11" s="162">
        <f t="shared" si="0"/>
        <v>810447</v>
      </c>
    </row>
    <row r="12" spans="1:4" s="158" customFormat="1" ht="16" x14ac:dyDescent="0.2">
      <c r="A12" s="159" t="s">
        <v>414</v>
      </c>
      <c r="B12" s="208">
        <f>GETPIVOTDATA("Total  uniform visas issued (including MEV)  ",'Schengen totals - visas issued'!$B$1,"Schengen State","Hungary")</f>
        <v>210827</v>
      </c>
      <c r="C12" s="140">
        <v>43</v>
      </c>
      <c r="D12" s="160">
        <f t="shared" si="0"/>
        <v>210870</v>
      </c>
    </row>
    <row r="13" spans="1:4" s="158" customFormat="1" ht="16" x14ac:dyDescent="0.2">
      <c r="A13" s="161" t="s">
        <v>407</v>
      </c>
      <c r="B13" s="209">
        <f>GETPIVOTDATA("Total  uniform visas issued (including MEV)  ",'Schengen totals - visas issued'!$B$1,"Schengen State","Iceland")</f>
        <v>8856</v>
      </c>
      <c r="C13" s="141">
        <v>447</v>
      </c>
      <c r="D13" s="162">
        <f t="shared" si="0"/>
        <v>9303</v>
      </c>
    </row>
    <row r="14" spans="1:4" s="158" customFormat="1" ht="16" x14ac:dyDescent="0.2">
      <c r="A14" s="159" t="s">
        <v>426</v>
      </c>
      <c r="B14" s="208">
        <f>GETPIVOTDATA("Total  uniform visas issued (including MEV)  ",'Schengen totals - visas issued'!$B$1,"Schengen State","Italy")</f>
        <v>1703912</v>
      </c>
      <c r="C14" s="140">
        <v>8020</v>
      </c>
      <c r="D14" s="160">
        <f t="shared" si="0"/>
        <v>1711932</v>
      </c>
    </row>
    <row r="15" spans="1:4" s="158" customFormat="1" ht="16" x14ac:dyDescent="0.2">
      <c r="A15" s="161" t="s">
        <v>448</v>
      </c>
      <c r="B15" s="209">
        <f>GETPIVOTDATA("Total  uniform visas issued (including MEV)  ",'Schengen totals - visas issued'!$B$1,"Schengen State","Latvia")</f>
        <v>157628</v>
      </c>
      <c r="C15" s="141">
        <v>920</v>
      </c>
      <c r="D15" s="162">
        <f t="shared" si="0"/>
        <v>158548</v>
      </c>
    </row>
    <row r="16" spans="1:4" s="158" customFormat="1" ht="16" x14ac:dyDescent="0.2">
      <c r="A16" s="159" t="s">
        <v>411</v>
      </c>
      <c r="B16" s="208">
        <f>GETPIVOTDATA("Total  uniform visas issued (including MEV)  ",'Schengen totals - visas issued'!$B$1,"Schengen State","Lithuania")</f>
        <v>346476</v>
      </c>
      <c r="C16" s="140">
        <v>260</v>
      </c>
      <c r="D16" s="160">
        <f t="shared" si="0"/>
        <v>346736</v>
      </c>
    </row>
    <row r="17" spans="1:4" s="158" customFormat="1" ht="16" x14ac:dyDescent="0.2">
      <c r="A17" s="161" t="s">
        <v>447</v>
      </c>
      <c r="B17" s="209">
        <f>GETPIVOTDATA("Total  uniform visas issued (including MEV)  ",'Schengen totals - visas issued'!$B$1,"Schengen State","Luxembourg")</f>
        <v>10467</v>
      </c>
      <c r="C17" s="141">
        <v>1</v>
      </c>
      <c r="D17" s="162">
        <f t="shared" si="0"/>
        <v>10468</v>
      </c>
    </row>
    <row r="18" spans="1:4" s="158" customFormat="1" ht="16" x14ac:dyDescent="0.2">
      <c r="A18" s="159" t="s">
        <v>451</v>
      </c>
      <c r="B18" s="208">
        <f>GETPIVOTDATA("Total  uniform visas issued (including MEV)  ",'Schengen totals - visas issued'!$B$1,"Schengen State","Malta")</f>
        <v>24931</v>
      </c>
      <c r="C18" s="140">
        <v>0</v>
      </c>
      <c r="D18" s="160">
        <f t="shared" si="0"/>
        <v>24931</v>
      </c>
    </row>
    <row r="19" spans="1:4" s="158" customFormat="1" ht="16" x14ac:dyDescent="0.2">
      <c r="A19" s="161" t="s">
        <v>412</v>
      </c>
      <c r="B19" s="209">
        <f>GETPIVOTDATA("Total  uniform visas issued (including MEV)  ",'Schengen totals - visas issued'!$B$1,"Schengen State","Netherlands")</f>
        <v>583137</v>
      </c>
      <c r="C19" s="141">
        <v>14088</v>
      </c>
      <c r="D19" s="162">
        <f t="shared" si="0"/>
        <v>597225</v>
      </c>
    </row>
    <row r="20" spans="1:4" s="158" customFormat="1" ht="16" x14ac:dyDescent="0.2">
      <c r="A20" s="159" t="s">
        <v>452</v>
      </c>
      <c r="B20" s="208">
        <f>GETPIVOTDATA("Total  uniform visas issued (including MEV)  ",'Schengen totals - visas issued'!$B$1,"Schengen State","Norway")</f>
        <v>146526</v>
      </c>
      <c r="C20" s="140">
        <v>62</v>
      </c>
      <c r="D20" s="160">
        <f t="shared" si="0"/>
        <v>146588</v>
      </c>
    </row>
    <row r="21" spans="1:4" s="158" customFormat="1" ht="16" x14ac:dyDescent="0.2">
      <c r="A21" s="161" t="s">
        <v>455</v>
      </c>
      <c r="B21" s="209">
        <f>GETPIVOTDATA("Total  uniform visas issued (including MEV)  ",'Schengen totals - visas issued'!$B$1,"Schengen State","Poland")</f>
        <v>508386</v>
      </c>
      <c r="C21" s="141">
        <v>1907</v>
      </c>
      <c r="D21" s="162">
        <f t="shared" si="0"/>
        <v>510293</v>
      </c>
    </row>
    <row r="22" spans="1:4" s="158" customFormat="1" ht="16" x14ac:dyDescent="0.2">
      <c r="A22" s="159" t="s">
        <v>416</v>
      </c>
      <c r="B22" s="208">
        <f>GETPIVOTDATA("Total  uniform visas issued (including MEV)  ",'Schengen totals - visas issued'!$B$1,"Schengen State","Portugal")</f>
        <v>221009</v>
      </c>
      <c r="C22" s="140">
        <v>5507</v>
      </c>
      <c r="D22" s="160">
        <f t="shared" si="0"/>
        <v>226516</v>
      </c>
    </row>
    <row r="23" spans="1:4" s="158" customFormat="1" ht="16" x14ac:dyDescent="0.2">
      <c r="A23" s="161" t="s">
        <v>460</v>
      </c>
      <c r="B23" s="209">
        <f>GETPIVOTDATA("Total  uniform visas issued (including MEV)  ",'Schengen totals - visas issued'!$B$1,"Schengen State","Slovakia")</f>
        <v>25230</v>
      </c>
      <c r="C23" s="141">
        <v>2</v>
      </c>
      <c r="D23" s="162">
        <f t="shared" si="0"/>
        <v>25232</v>
      </c>
    </row>
    <row r="24" spans="1:4" s="158" customFormat="1" ht="16" x14ac:dyDescent="0.2">
      <c r="A24" s="159" t="s">
        <v>422</v>
      </c>
      <c r="B24" s="208">
        <f>GETPIVOTDATA("Total  uniform visas issued (including MEV)  ",'Schengen totals - visas issued'!$B$1,"Schengen State","Slovenia")</f>
        <v>20171</v>
      </c>
      <c r="C24" s="140">
        <v>1190</v>
      </c>
      <c r="D24" s="160">
        <f t="shared" si="0"/>
        <v>21361</v>
      </c>
    </row>
    <row r="25" spans="1:4" s="158" customFormat="1" ht="16" x14ac:dyDescent="0.2">
      <c r="A25" s="161" t="s">
        <v>409</v>
      </c>
      <c r="B25" s="209">
        <f>GETPIVOTDATA("Total  uniform visas issued (including MEV)  ",'Schengen totals - visas issued'!$B$1,"Schengen State","Spain")</f>
        <v>1502696</v>
      </c>
      <c r="C25" s="141">
        <v>10484</v>
      </c>
      <c r="D25" s="162">
        <f t="shared" si="0"/>
        <v>1513180</v>
      </c>
    </row>
    <row r="26" spans="1:4" s="158" customFormat="1" ht="16" x14ac:dyDescent="0.2">
      <c r="A26" s="159" t="s">
        <v>461</v>
      </c>
      <c r="B26" s="208">
        <f>GETPIVOTDATA("Total  uniform visas issued (including MEV)  ",'Schengen totals - visas issued'!$B$1,"Schengen State","Sweden")</f>
        <v>207643</v>
      </c>
      <c r="C26" s="140">
        <v>0</v>
      </c>
      <c r="D26" s="160">
        <f t="shared" si="0"/>
        <v>207643</v>
      </c>
    </row>
    <row r="27" spans="1:4" s="158" customFormat="1" ht="17" thickBot="1" x14ac:dyDescent="0.25">
      <c r="A27" s="163" t="s">
        <v>417</v>
      </c>
      <c r="B27" s="210">
        <f>GETPIVOTDATA("Total  uniform visas issued (including MEV)  ",'Schengen totals - visas issued'!$B$1,"Schengen State","Switzerland")</f>
        <v>487014</v>
      </c>
      <c r="C27" s="164">
        <v>139</v>
      </c>
      <c r="D27" s="165">
        <f t="shared" si="0"/>
        <v>487153</v>
      </c>
    </row>
    <row r="28" spans="1:4" s="158" customFormat="1" ht="18" thickTop="1" thickBot="1" x14ac:dyDescent="0.25">
      <c r="A28" s="166" t="s">
        <v>246</v>
      </c>
      <c r="B28" s="188">
        <f>SUM(B3:B27)</f>
        <v>14265282</v>
      </c>
      <c r="C28" s="167">
        <f>SUM(C3:C27)</f>
        <v>65859</v>
      </c>
      <c r="D28" s="168">
        <f>SUM(D3:D27)</f>
        <v>14331141</v>
      </c>
    </row>
    <row r="29" spans="1:4" x14ac:dyDescent="0.2">
      <c r="A29" s="21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9" tint="-0.249977111117893"/>
  </sheetPr>
  <dimension ref="A1:I1182"/>
  <sheetViews>
    <sheetView workbookViewId="0">
      <pane ySplit="2" topLeftCell="A3" activePane="bottomLeft" state="frozen"/>
      <selection pane="bottomLeft"/>
    </sheetView>
  </sheetViews>
  <sheetFormatPr baseColWidth="10" defaultColWidth="8.83203125" defaultRowHeight="15" x14ac:dyDescent="0.2"/>
  <cols>
    <col min="1" max="1" width="4.1640625" customWidth="1"/>
    <col min="2" max="2" width="22.5" style="41" customWidth="1"/>
    <col min="3" max="3" width="15.5" style="41" bestFit="1" customWidth="1"/>
    <col min="4" max="4" width="17.5" style="41" bestFit="1" customWidth="1"/>
    <col min="5" max="5" width="16.1640625" style="41" customWidth="1"/>
    <col min="6" max="6" width="12.1640625" customWidth="1"/>
    <col min="7" max="8" width="11" customWidth="1"/>
    <col min="9" max="9" width="8.6640625" customWidth="1"/>
  </cols>
  <sheetData>
    <row r="1" spans="1:9" s="44" customFormat="1" ht="17" thickBot="1" x14ac:dyDescent="0.25">
      <c r="B1" s="45"/>
      <c r="C1" s="45" t="s">
        <v>247</v>
      </c>
      <c r="D1" s="45"/>
      <c r="E1" s="45"/>
      <c r="F1" s="45"/>
      <c r="G1" s="45"/>
      <c r="H1"/>
      <c r="I1"/>
    </row>
    <row r="2" spans="1:9" ht="92.25" customHeight="1" thickBot="1" x14ac:dyDescent="0.25">
      <c r="A2" s="185" t="s">
        <v>462</v>
      </c>
      <c r="B2" s="102" t="s">
        <v>239</v>
      </c>
      <c r="C2" s="151" t="s">
        <v>504</v>
      </c>
      <c r="D2" s="151" t="s">
        <v>510</v>
      </c>
      <c r="E2" s="41" t="s">
        <v>563</v>
      </c>
      <c r="F2" s="41" t="s">
        <v>541</v>
      </c>
      <c r="G2" s="91" t="s">
        <v>502</v>
      </c>
      <c r="H2" s="185" t="s">
        <v>497</v>
      </c>
      <c r="I2" s="186" t="s">
        <v>503</v>
      </c>
    </row>
    <row r="3" spans="1:9" ht="16" x14ac:dyDescent="0.2">
      <c r="A3" s="182">
        <v>1</v>
      </c>
      <c r="B3" s="104" t="s">
        <v>170</v>
      </c>
      <c r="C3" s="181">
        <v>3695671</v>
      </c>
      <c r="D3" s="105">
        <v>3631320</v>
      </c>
      <c r="E3" s="105">
        <v>3009867</v>
      </c>
      <c r="F3" s="105">
        <v>1172</v>
      </c>
      <c r="G3" s="106">
        <v>57421</v>
      </c>
      <c r="H3" s="183">
        <f>IF(C3&lt;&gt;0,G3/C3,"")</f>
        <v>1.5537367909643472E-2</v>
      </c>
      <c r="I3" s="184">
        <f>IF(D3&lt;&gt;0,E3/D3,"")</f>
        <v>0.82886305806153138</v>
      </c>
    </row>
    <row r="4" spans="1:9" ht="16" x14ac:dyDescent="0.2">
      <c r="A4" s="103">
        <v>2</v>
      </c>
      <c r="B4" s="107" t="s">
        <v>42</v>
      </c>
      <c r="C4" s="138">
        <v>2823252</v>
      </c>
      <c r="D4" s="108">
        <v>2707867</v>
      </c>
      <c r="E4" s="108">
        <v>918165</v>
      </c>
      <c r="F4" s="108">
        <v>610</v>
      </c>
      <c r="G4" s="109">
        <v>105264</v>
      </c>
      <c r="H4" s="183">
        <f t="shared" ref="H4:H67" si="0">IF(C4&lt;&gt;0,G4/C4,"")</f>
        <v>3.7284663218161186E-2</v>
      </c>
      <c r="I4" s="184">
        <f t="shared" ref="I4:I67" si="1">IF(D4&lt;&gt;0,E4/D4,"")</f>
        <v>0.33907315241110436</v>
      </c>
    </row>
    <row r="5" spans="1:9" ht="16" x14ac:dyDescent="0.2">
      <c r="A5" s="103">
        <v>3</v>
      </c>
      <c r="B5" s="107" t="s">
        <v>93</v>
      </c>
      <c r="C5" s="137">
        <v>1081359</v>
      </c>
      <c r="D5" s="110">
        <v>974674</v>
      </c>
      <c r="E5" s="110">
        <v>591834</v>
      </c>
      <c r="F5" s="110">
        <v>1184</v>
      </c>
      <c r="G5" s="111">
        <v>100980</v>
      </c>
      <c r="H5" s="183">
        <f t="shared" si="0"/>
        <v>9.338249369543325E-2</v>
      </c>
      <c r="I5" s="184">
        <f t="shared" si="1"/>
        <v>0.60721225763691244</v>
      </c>
    </row>
    <row r="6" spans="1:9" ht="16" x14ac:dyDescent="0.2">
      <c r="A6" s="103">
        <v>4</v>
      </c>
      <c r="B6" s="107" t="s">
        <v>206</v>
      </c>
      <c r="C6" s="137">
        <v>879240</v>
      </c>
      <c r="D6" s="110">
        <v>799903</v>
      </c>
      <c r="E6" s="110">
        <v>581106</v>
      </c>
      <c r="F6" s="110">
        <v>803</v>
      </c>
      <c r="G6" s="111">
        <v>74321</v>
      </c>
      <c r="H6" s="183">
        <f t="shared" si="0"/>
        <v>8.4528683863336521E-2</v>
      </c>
      <c r="I6" s="184">
        <f t="shared" si="1"/>
        <v>0.72647058455837765</v>
      </c>
    </row>
    <row r="7" spans="1:9" ht="16" x14ac:dyDescent="0.2">
      <c r="A7" s="103">
        <v>5</v>
      </c>
      <c r="B7" s="107" t="s">
        <v>4</v>
      </c>
      <c r="C7" s="137">
        <v>713255</v>
      </c>
      <c r="D7" s="110">
        <v>384420</v>
      </c>
      <c r="E7" s="110">
        <v>114204</v>
      </c>
      <c r="F7" s="110">
        <v>1510</v>
      </c>
      <c r="G7" s="111">
        <v>324291</v>
      </c>
      <c r="H7" s="183">
        <f t="shared" si="0"/>
        <v>0.45466347940077534</v>
      </c>
      <c r="I7" s="184">
        <f t="shared" si="1"/>
        <v>0.29708131730919307</v>
      </c>
    </row>
    <row r="8" spans="1:9" ht="16" x14ac:dyDescent="0.2">
      <c r="A8" s="103">
        <v>6</v>
      </c>
      <c r="B8" s="107" t="s">
        <v>19</v>
      </c>
      <c r="C8" s="137">
        <v>681106</v>
      </c>
      <c r="D8" s="110">
        <v>676984</v>
      </c>
      <c r="E8" s="110">
        <v>564441</v>
      </c>
      <c r="F8" s="110">
        <v>189</v>
      </c>
      <c r="G8" s="111">
        <v>2239</v>
      </c>
      <c r="H8" s="183">
        <f t="shared" si="0"/>
        <v>3.2873003614709018E-3</v>
      </c>
      <c r="I8" s="184">
        <f t="shared" si="1"/>
        <v>0.8337582572113964</v>
      </c>
    </row>
    <row r="9" spans="1:9" ht="16" x14ac:dyDescent="0.2">
      <c r="A9" s="103">
        <v>7</v>
      </c>
      <c r="B9" s="107" t="s">
        <v>135</v>
      </c>
      <c r="C9" s="137">
        <v>662585</v>
      </c>
      <c r="D9" s="110">
        <v>528639</v>
      </c>
      <c r="E9" s="110">
        <v>218915</v>
      </c>
      <c r="F9" s="110">
        <v>2119</v>
      </c>
      <c r="G9" s="111">
        <v>119586</v>
      </c>
      <c r="H9" s="183">
        <f t="shared" si="0"/>
        <v>0.18048401337186926</v>
      </c>
      <c r="I9" s="184">
        <f t="shared" si="1"/>
        <v>0.41411057451304201</v>
      </c>
    </row>
    <row r="10" spans="1:9" ht="16" x14ac:dyDescent="0.2">
      <c r="A10" s="103">
        <v>8</v>
      </c>
      <c r="B10" s="107" t="s">
        <v>176</v>
      </c>
      <c r="C10" s="137">
        <v>360287</v>
      </c>
      <c r="D10" s="110">
        <v>322004</v>
      </c>
      <c r="E10" s="110">
        <v>270908</v>
      </c>
      <c r="F10" s="110">
        <v>5743</v>
      </c>
      <c r="G10" s="111">
        <v>27300</v>
      </c>
      <c r="H10" s="183">
        <f t="shared" si="0"/>
        <v>7.5772925473303221E-2</v>
      </c>
      <c r="I10" s="184">
        <f t="shared" si="1"/>
        <v>0.84131874138209461</v>
      </c>
    </row>
    <row r="11" spans="1:9" ht="16" x14ac:dyDescent="0.2">
      <c r="A11" s="103">
        <v>9</v>
      </c>
      <c r="B11" s="107" t="s">
        <v>200</v>
      </c>
      <c r="C11" s="137">
        <v>332269</v>
      </c>
      <c r="D11" s="110">
        <v>319729</v>
      </c>
      <c r="E11" s="110">
        <v>148519</v>
      </c>
      <c r="F11" s="110">
        <v>245</v>
      </c>
      <c r="G11" s="111">
        <v>11102</v>
      </c>
      <c r="H11" s="183">
        <f t="shared" si="0"/>
        <v>3.3412686708660752E-2</v>
      </c>
      <c r="I11" s="184">
        <f t="shared" si="1"/>
        <v>0.46451526136196591</v>
      </c>
    </row>
    <row r="12" spans="1:9" ht="17" thickBot="1" x14ac:dyDescent="0.25">
      <c r="A12" s="103">
        <v>10</v>
      </c>
      <c r="B12" s="192" t="s">
        <v>217</v>
      </c>
      <c r="C12" s="137">
        <v>275099</v>
      </c>
      <c r="D12" s="110">
        <v>266834</v>
      </c>
      <c r="E12" s="110">
        <v>174290</v>
      </c>
      <c r="F12" s="110">
        <v>1103</v>
      </c>
      <c r="G12" s="111">
        <v>4214</v>
      </c>
      <c r="H12" s="183">
        <f t="shared" si="0"/>
        <v>1.5318121839774044E-2</v>
      </c>
      <c r="I12" s="184">
        <f t="shared" si="1"/>
        <v>0.6531776310365246</v>
      </c>
    </row>
    <row r="13" spans="1:9" ht="17" thickBot="1" x14ac:dyDescent="0.25">
      <c r="A13" s="103">
        <v>11</v>
      </c>
      <c r="B13" s="234" t="s">
        <v>517</v>
      </c>
      <c r="C13" s="137">
        <v>273580</v>
      </c>
      <c r="D13" s="110">
        <v>189030</v>
      </c>
      <c r="E13" s="110">
        <v>69447</v>
      </c>
      <c r="F13" s="110">
        <v>1448</v>
      </c>
      <c r="G13" s="111">
        <v>80397</v>
      </c>
      <c r="H13" s="183">
        <f t="shared" si="0"/>
        <v>0.29387016594780319</v>
      </c>
      <c r="I13" s="184">
        <f t="shared" si="1"/>
        <v>0.36738612918584351</v>
      </c>
    </row>
    <row r="14" spans="1:9" ht="16" x14ac:dyDescent="0.2">
      <c r="A14" s="103">
        <v>12</v>
      </c>
      <c r="B14" s="104" t="s">
        <v>204</v>
      </c>
      <c r="C14" s="137">
        <v>234452</v>
      </c>
      <c r="D14" s="110">
        <v>186250</v>
      </c>
      <c r="E14" s="110">
        <v>76250</v>
      </c>
      <c r="F14" s="110">
        <v>316</v>
      </c>
      <c r="G14" s="111">
        <v>42639</v>
      </c>
      <c r="H14" s="183">
        <f t="shared" si="0"/>
        <v>0.18186665074300923</v>
      </c>
      <c r="I14" s="184">
        <f t="shared" si="1"/>
        <v>0.40939597315436244</v>
      </c>
    </row>
    <row r="15" spans="1:9" ht="16" x14ac:dyDescent="0.2">
      <c r="A15" s="103">
        <v>13</v>
      </c>
      <c r="B15" s="107" t="s">
        <v>184</v>
      </c>
      <c r="C15" s="137">
        <v>221790</v>
      </c>
      <c r="D15" s="110">
        <v>214491</v>
      </c>
      <c r="E15" s="110">
        <v>161920</v>
      </c>
      <c r="F15" s="110">
        <v>814</v>
      </c>
      <c r="G15" s="111">
        <v>5403</v>
      </c>
      <c r="H15" s="183">
        <f t="shared" si="0"/>
        <v>2.4360881915325306E-2</v>
      </c>
      <c r="I15" s="184">
        <f t="shared" si="1"/>
        <v>0.75490346914322748</v>
      </c>
    </row>
    <row r="16" spans="1:9" ht="16" x14ac:dyDescent="0.2">
      <c r="A16" s="103">
        <v>14</v>
      </c>
      <c r="B16" s="107" t="s">
        <v>214</v>
      </c>
      <c r="C16" s="137">
        <v>217433</v>
      </c>
      <c r="D16" s="110">
        <v>174059</v>
      </c>
      <c r="E16" s="110">
        <v>96554</v>
      </c>
      <c r="F16" s="110">
        <v>2350</v>
      </c>
      <c r="G16" s="111">
        <v>38909</v>
      </c>
      <c r="H16" s="183">
        <f t="shared" si="0"/>
        <v>0.17894707795044909</v>
      </c>
      <c r="I16" s="184">
        <f t="shared" si="1"/>
        <v>0.55471995128088747</v>
      </c>
    </row>
    <row r="17" spans="1:9" ht="16" x14ac:dyDescent="0.2">
      <c r="A17" s="103">
        <v>15</v>
      </c>
      <c r="B17" s="107" t="s">
        <v>99</v>
      </c>
      <c r="C17" s="137">
        <v>210468</v>
      </c>
      <c r="D17" s="110">
        <v>205425</v>
      </c>
      <c r="E17" s="110">
        <v>117373</v>
      </c>
      <c r="F17" s="110">
        <v>156</v>
      </c>
      <c r="G17" s="111">
        <v>3687</v>
      </c>
      <c r="H17" s="183">
        <f t="shared" si="0"/>
        <v>1.7518102514396488E-2</v>
      </c>
      <c r="I17" s="184">
        <f t="shared" si="1"/>
        <v>0.57136667883655834</v>
      </c>
    </row>
    <row r="18" spans="1:9" ht="16" x14ac:dyDescent="0.2">
      <c r="A18" s="103">
        <v>16</v>
      </c>
      <c r="B18" s="107" t="s">
        <v>211</v>
      </c>
      <c r="C18" s="138">
        <v>191725</v>
      </c>
      <c r="D18" s="108">
        <v>182400</v>
      </c>
      <c r="E18" s="108">
        <v>46774</v>
      </c>
      <c r="F18" s="108">
        <v>122</v>
      </c>
      <c r="G18" s="109">
        <v>8943</v>
      </c>
      <c r="H18" s="183">
        <f t="shared" si="0"/>
        <v>4.6644934150475943E-2</v>
      </c>
      <c r="I18" s="184">
        <f t="shared" si="1"/>
        <v>0.25643640350877195</v>
      </c>
    </row>
    <row r="19" spans="1:9" ht="16" x14ac:dyDescent="0.2">
      <c r="A19" s="103">
        <v>17</v>
      </c>
      <c r="B19" s="107" t="s">
        <v>65</v>
      </c>
      <c r="C19" s="137">
        <v>190140</v>
      </c>
      <c r="D19" s="110">
        <v>147340</v>
      </c>
      <c r="E19" s="110">
        <v>73018</v>
      </c>
      <c r="F19" s="110">
        <v>1309</v>
      </c>
      <c r="G19" s="111">
        <v>37891</v>
      </c>
      <c r="H19" s="183">
        <f t="shared" si="0"/>
        <v>0.19927947827916273</v>
      </c>
      <c r="I19" s="184">
        <f t="shared" si="1"/>
        <v>0.49557486086602415</v>
      </c>
    </row>
    <row r="20" spans="1:9" ht="16" x14ac:dyDescent="0.2">
      <c r="A20" s="103">
        <v>18</v>
      </c>
      <c r="B20" s="107" t="s">
        <v>162</v>
      </c>
      <c r="C20" s="137">
        <v>175703</v>
      </c>
      <c r="D20" s="110">
        <v>159861</v>
      </c>
      <c r="E20" s="110">
        <v>100333</v>
      </c>
      <c r="F20" s="110">
        <v>76</v>
      </c>
      <c r="G20" s="111">
        <v>14440</v>
      </c>
      <c r="H20" s="183">
        <f t="shared" si="0"/>
        <v>8.2184140282180726E-2</v>
      </c>
      <c r="I20" s="184">
        <f t="shared" si="1"/>
        <v>0.62762650052232882</v>
      </c>
    </row>
    <row r="21" spans="1:9" ht="16" x14ac:dyDescent="0.2">
      <c r="A21" s="103">
        <v>19</v>
      </c>
      <c r="B21" s="107" t="s">
        <v>123</v>
      </c>
      <c r="C21" s="137">
        <v>174765</v>
      </c>
      <c r="D21" s="110">
        <v>164742</v>
      </c>
      <c r="E21" s="110">
        <v>148798</v>
      </c>
      <c r="F21" s="110">
        <v>833</v>
      </c>
      <c r="G21" s="111">
        <v>8485</v>
      </c>
      <c r="H21" s="183">
        <f t="shared" si="0"/>
        <v>4.8550911223643176E-2</v>
      </c>
      <c r="I21" s="184">
        <f t="shared" si="1"/>
        <v>0.90321836568695291</v>
      </c>
    </row>
    <row r="22" spans="1:9" ht="16" x14ac:dyDescent="0.2">
      <c r="A22" s="103">
        <v>20</v>
      </c>
      <c r="B22" s="107" t="s">
        <v>222</v>
      </c>
      <c r="C22" s="137">
        <v>160749</v>
      </c>
      <c r="D22" s="110">
        <v>152935</v>
      </c>
      <c r="E22" s="110">
        <v>71219</v>
      </c>
      <c r="F22" s="110">
        <v>1575</v>
      </c>
      <c r="G22" s="111">
        <v>3185</v>
      </c>
      <c r="H22" s="183">
        <f t="shared" si="0"/>
        <v>1.9813498062196344E-2</v>
      </c>
      <c r="I22" s="184">
        <f t="shared" si="1"/>
        <v>0.46568149867590808</v>
      </c>
    </row>
    <row r="23" spans="1:9" ht="16" x14ac:dyDescent="0.2">
      <c r="A23" s="103">
        <v>21</v>
      </c>
      <c r="B23" s="107" t="s">
        <v>115</v>
      </c>
      <c r="C23" s="137">
        <v>157608</v>
      </c>
      <c r="D23" s="110">
        <v>149575</v>
      </c>
      <c r="E23" s="110">
        <v>40712</v>
      </c>
      <c r="F23" s="110">
        <v>61</v>
      </c>
      <c r="G23" s="111">
        <v>7544</v>
      </c>
      <c r="H23" s="183">
        <f t="shared" si="0"/>
        <v>4.7865590579158415E-2</v>
      </c>
      <c r="I23" s="184">
        <f t="shared" si="1"/>
        <v>0.27218452281464151</v>
      </c>
    </row>
    <row r="24" spans="1:9" ht="17" thickBot="1" x14ac:dyDescent="0.25">
      <c r="A24" s="103">
        <v>22</v>
      </c>
      <c r="B24" s="192" t="s">
        <v>124</v>
      </c>
      <c r="C24" s="137">
        <v>155650</v>
      </c>
      <c r="D24" s="110">
        <v>133225</v>
      </c>
      <c r="E24" s="110">
        <v>62710</v>
      </c>
      <c r="F24" s="110">
        <v>2182</v>
      </c>
      <c r="G24" s="111">
        <v>18874</v>
      </c>
      <c r="H24" s="183">
        <f t="shared" si="0"/>
        <v>0.12125923546418246</v>
      </c>
      <c r="I24" s="184">
        <f t="shared" si="1"/>
        <v>0.47070744980296492</v>
      </c>
    </row>
    <row r="25" spans="1:9" ht="17" thickBot="1" x14ac:dyDescent="0.25">
      <c r="A25" s="103">
        <v>23</v>
      </c>
      <c r="B25" s="234" t="s">
        <v>524</v>
      </c>
      <c r="C25" s="137">
        <v>127062</v>
      </c>
      <c r="D25" s="110">
        <v>113585</v>
      </c>
      <c r="E25" s="110">
        <v>25538</v>
      </c>
      <c r="F25" s="110">
        <v>451</v>
      </c>
      <c r="G25" s="111">
        <v>12030</v>
      </c>
      <c r="H25" s="183">
        <f t="shared" si="0"/>
        <v>9.467818860084054E-2</v>
      </c>
      <c r="I25" s="184">
        <f t="shared" si="1"/>
        <v>0.22483602588369944</v>
      </c>
    </row>
    <row r="26" spans="1:9" ht="16" x14ac:dyDescent="0.2">
      <c r="A26" s="103">
        <v>24</v>
      </c>
      <c r="B26" s="104" t="s">
        <v>6</v>
      </c>
      <c r="C26" s="137">
        <v>107541</v>
      </c>
      <c r="D26" s="110">
        <v>84178</v>
      </c>
      <c r="E26" s="110">
        <v>45121</v>
      </c>
      <c r="F26" s="110">
        <v>26</v>
      </c>
      <c r="G26" s="111">
        <v>23127</v>
      </c>
      <c r="H26" s="183">
        <f t="shared" si="0"/>
        <v>0.21505286355901471</v>
      </c>
      <c r="I26" s="184">
        <f t="shared" si="1"/>
        <v>0.53601891230487775</v>
      </c>
    </row>
    <row r="27" spans="1:9" ht="16" x14ac:dyDescent="0.2">
      <c r="A27" s="103">
        <v>25</v>
      </c>
      <c r="B27" s="107" t="s">
        <v>166</v>
      </c>
      <c r="C27" s="137">
        <v>90957</v>
      </c>
      <c r="D27" s="110">
        <v>82319</v>
      </c>
      <c r="E27" s="110">
        <v>59365</v>
      </c>
      <c r="F27" s="110">
        <v>766</v>
      </c>
      <c r="G27" s="111">
        <v>7205</v>
      </c>
      <c r="H27" s="183">
        <f t="shared" si="0"/>
        <v>7.9213254614817985E-2</v>
      </c>
      <c r="I27" s="184">
        <f t="shared" si="1"/>
        <v>0.72115793437723974</v>
      </c>
    </row>
    <row r="28" spans="1:9" ht="16" x14ac:dyDescent="0.2">
      <c r="A28" s="103">
        <v>26</v>
      </c>
      <c r="B28" s="107" t="s">
        <v>121</v>
      </c>
      <c r="C28" s="137">
        <v>90840</v>
      </c>
      <c r="D28" s="110">
        <v>7833</v>
      </c>
      <c r="E28" s="110">
        <v>10347</v>
      </c>
      <c r="F28" s="110">
        <v>63424</v>
      </c>
      <c r="G28" s="111">
        <v>19631</v>
      </c>
      <c r="H28" s="183">
        <f t="shared" si="0"/>
        <v>0.21610523998238662</v>
      </c>
      <c r="I28" s="184">
        <f t="shared" si="1"/>
        <v>1.3209498276522404</v>
      </c>
    </row>
    <row r="29" spans="1:9" ht="16" x14ac:dyDescent="0.2">
      <c r="A29" s="103">
        <v>27</v>
      </c>
      <c r="B29" s="107" t="s">
        <v>155</v>
      </c>
      <c r="C29" s="137">
        <v>89256</v>
      </c>
      <c r="D29" s="110">
        <v>55239</v>
      </c>
      <c r="E29" s="110">
        <v>24585</v>
      </c>
      <c r="F29" s="110">
        <v>1402</v>
      </c>
      <c r="G29" s="111">
        <v>31062</v>
      </c>
      <c r="H29" s="183">
        <f t="shared" si="0"/>
        <v>0.34801021780048402</v>
      </c>
      <c r="I29" s="184">
        <f t="shared" si="1"/>
        <v>0.44506598598816055</v>
      </c>
    </row>
    <row r="30" spans="1:9" ht="16" x14ac:dyDescent="0.2">
      <c r="A30" s="103">
        <v>28</v>
      </c>
      <c r="B30" s="107" t="s">
        <v>149</v>
      </c>
      <c r="C30" s="137">
        <v>88587</v>
      </c>
      <c r="D30" s="110">
        <v>42695</v>
      </c>
      <c r="E30" s="110">
        <v>16289</v>
      </c>
      <c r="F30" s="110">
        <v>1227</v>
      </c>
      <c r="G30" s="111">
        <v>44076</v>
      </c>
      <c r="H30" s="183">
        <f t="shared" si="0"/>
        <v>0.49754478648108641</v>
      </c>
      <c r="I30" s="184">
        <f t="shared" si="1"/>
        <v>0.38152008431900691</v>
      </c>
    </row>
    <row r="31" spans="1:9" ht="16" x14ac:dyDescent="0.2">
      <c r="A31" s="103">
        <v>29</v>
      </c>
      <c r="B31" s="107" t="s">
        <v>178</v>
      </c>
      <c r="C31" s="137">
        <v>73346</v>
      </c>
      <c r="D31" s="110">
        <v>42170</v>
      </c>
      <c r="E31" s="110">
        <v>13244</v>
      </c>
      <c r="F31" s="110">
        <v>41</v>
      </c>
      <c r="G31" s="111">
        <v>29684</v>
      </c>
      <c r="H31" s="183">
        <f t="shared" si="0"/>
        <v>0.40471191339677692</v>
      </c>
      <c r="I31" s="184">
        <f t="shared" si="1"/>
        <v>0.31406212947593076</v>
      </c>
    </row>
    <row r="32" spans="1:9" ht="16" x14ac:dyDescent="0.2">
      <c r="A32" s="103">
        <v>30</v>
      </c>
      <c r="B32" s="107" t="s">
        <v>64</v>
      </c>
      <c r="C32" s="137">
        <v>68013</v>
      </c>
      <c r="D32" s="110">
        <v>56039</v>
      </c>
      <c r="E32" s="110">
        <v>20366</v>
      </c>
      <c r="F32" s="110">
        <v>4</v>
      </c>
      <c r="G32" s="111">
        <v>11032</v>
      </c>
      <c r="H32" s="183">
        <f t="shared" si="0"/>
        <v>0.16220428447502683</v>
      </c>
      <c r="I32" s="184">
        <f t="shared" si="1"/>
        <v>0.36342547154660149</v>
      </c>
    </row>
    <row r="33" spans="1:9" ht="16" x14ac:dyDescent="0.2">
      <c r="A33" s="103">
        <v>31</v>
      </c>
      <c r="B33" s="107" t="s">
        <v>102</v>
      </c>
      <c r="C33" s="137">
        <v>64726</v>
      </c>
      <c r="D33" s="110">
        <v>32909</v>
      </c>
      <c r="E33" s="110">
        <v>15878</v>
      </c>
      <c r="F33" s="110">
        <v>530</v>
      </c>
      <c r="G33" s="111">
        <v>30907</v>
      </c>
      <c r="H33" s="183">
        <f t="shared" si="0"/>
        <v>0.47750517566356643</v>
      </c>
      <c r="I33" s="184">
        <f t="shared" si="1"/>
        <v>0.48248199580661827</v>
      </c>
    </row>
    <row r="34" spans="1:9" ht="16" x14ac:dyDescent="0.2">
      <c r="A34" s="103">
        <v>32</v>
      </c>
      <c r="B34" s="107" t="s">
        <v>52</v>
      </c>
      <c r="C34" s="137">
        <v>61639</v>
      </c>
      <c r="D34" s="110">
        <v>42114</v>
      </c>
      <c r="E34" s="110">
        <v>12328</v>
      </c>
      <c r="F34" s="110">
        <v>89</v>
      </c>
      <c r="G34" s="111">
        <v>19003</v>
      </c>
      <c r="H34" s="183">
        <f t="shared" si="0"/>
        <v>0.30829507292460939</v>
      </c>
      <c r="I34" s="184">
        <f t="shared" si="1"/>
        <v>0.29272925867882416</v>
      </c>
    </row>
    <row r="35" spans="1:9" ht="16" x14ac:dyDescent="0.2">
      <c r="A35" s="103">
        <v>33</v>
      </c>
      <c r="B35" s="107" t="s">
        <v>15</v>
      </c>
      <c r="C35" s="137">
        <v>59325</v>
      </c>
      <c r="D35" s="110">
        <v>52484</v>
      </c>
      <c r="E35" s="110">
        <v>21189</v>
      </c>
      <c r="F35" s="110">
        <v>11</v>
      </c>
      <c r="G35" s="111">
        <v>6257</v>
      </c>
      <c r="H35" s="183">
        <f t="shared" si="0"/>
        <v>0.10546986936367467</v>
      </c>
      <c r="I35" s="184">
        <f t="shared" si="1"/>
        <v>0.40372303940248455</v>
      </c>
    </row>
    <row r="36" spans="1:9" ht="16" x14ac:dyDescent="0.2">
      <c r="A36" s="103">
        <v>34</v>
      </c>
      <c r="B36" s="107" t="s">
        <v>316</v>
      </c>
      <c r="C36" s="137">
        <v>59012</v>
      </c>
      <c r="D36" s="110">
        <v>52081</v>
      </c>
      <c r="E36" s="110">
        <v>16530</v>
      </c>
      <c r="F36" s="110">
        <v>18</v>
      </c>
      <c r="G36" s="111">
        <v>6939</v>
      </c>
      <c r="H36" s="183">
        <f t="shared" si="0"/>
        <v>0.11758625364332678</v>
      </c>
      <c r="I36" s="184">
        <f t="shared" si="1"/>
        <v>0.31739021908181486</v>
      </c>
    </row>
    <row r="37" spans="1:9" ht="16" x14ac:dyDescent="0.2">
      <c r="A37" s="103">
        <v>35</v>
      </c>
      <c r="B37" s="107" t="s">
        <v>113</v>
      </c>
      <c r="C37" s="137">
        <v>56976</v>
      </c>
      <c r="D37" s="110">
        <v>44969</v>
      </c>
      <c r="E37" s="110">
        <v>21937</v>
      </c>
      <c r="F37" s="110">
        <v>1298</v>
      </c>
      <c r="G37" s="111">
        <v>9390</v>
      </c>
      <c r="H37" s="183">
        <f t="shared" si="0"/>
        <v>0.16480623420387533</v>
      </c>
      <c r="I37" s="184">
        <f t="shared" si="1"/>
        <v>0.48782494607396204</v>
      </c>
    </row>
    <row r="38" spans="1:9" ht="16" x14ac:dyDescent="0.2">
      <c r="A38" s="103">
        <v>36</v>
      </c>
      <c r="B38" s="107" t="s">
        <v>55</v>
      </c>
      <c r="C38" s="137">
        <v>50179</v>
      </c>
      <c r="D38" s="110">
        <v>42329</v>
      </c>
      <c r="E38" s="110">
        <v>14126</v>
      </c>
      <c r="F38" s="110">
        <v>45</v>
      </c>
      <c r="G38" s="111">
        <v>7070</v>
      </c>
      <c r="H38" s="183">
        <f t="shared" si="0"/>
        <v>0.14089559377428804</v>
      </c>
      <c r="I38" s="184">
        <f t="shared" si="1"/>
        <v>0.33371919960310897</v>
      </c>
    </row>
    <row r="39" spans="1:9" ht="16" x14ac:dyDescent="0.2">
      <c r="A39" s="103">
        <v>37</v>
      </c>
      <c r="B39" s="107" t="s">
        <v>81</v>
      </c>
      <c r="C39" s="137">
        <v>43665</v>
      </c>
      <c r="D39" s="110">
        <v>24990</v>
      </c>
      <c r="E39" s="110">
        <v>13384</v>
      </c>
      <c r="F39" s="110">
        <v>70</v>
      </c>
      <c r="G39" s="111">
        <v>18133</v>
      </c>
      <c r="H39" s="183">
        <f t="shared" si="0"/>
        <v>0.4152753921905416</v>
      </c>
      <c r="I39" s="184">
        <f t="shared" si="1"/>
        <v>0.53557422969187674</v>
      </c>
    </row>
    <row r="40" spans="1:9" ht="16" x14ac:dyDescent="0.2">
      <c r="A40" s="103">
        <v>38</v>
      </c>
      <c r="B40" s="107" t="s">
        <v>62</v>
      </c>
      <c r="C40" s="137">
        <v>42606</v>
      </c>
      <c r="D40" s="110">
        <v>30601</v>
      </c>
      <c r="E40" s="110">
        <v>9438</v>
      </c>
      <c r="F40" s="110">
        <v>9</v>
      </c>
      <c r="G40" s="111">
        <v>11697</v>
      </c>
      <c r="H40" s="183">
        <f t="shared" si="0"/>
        <v>0.27453879735248554</v>
      </c>
      <c r="I40" s="184">
        <f t="shared" si="1"/>
        <v>0.30842129342178359</v>
      </c>
    </row>
    <row r="41" spans="1:9" ht="16" x14ac:dyDescent="0.2">
      <c r="A41" s="103">
        <v>39</v>
      </c>
      <c r="B41" s="107" t="s">
        <v>153</v>
      </c>
      <c r="C41" s="137">
        <v>38944</v>
      </c>
      <c r="D41" s="110">
        <v>36460</v>
      </c>
      <c r="E41" s="110">
        <v>26316</v>
      </c>
      <c r="F41" s="110">
        <v>92</v>
      </c>
      <c r="G41" s="111">
        <v>1909</v>
      </c>
      <c r="H41" s="183">
        <f t="shared" si="0"/>
        <v>4.9019104354971241E-2</v>
      </c>
      <c r="I41" s="184">
        <f t="shared" si="1"/>
        <v>0.72177729018102033</v>
      </c>
    </row>
    <row r="42" spans="1:9" ht="16" x14ac:dyDescent="0.2">
      <c r="A42" s="103">
        <v>40</v>
      </c>
      <c r="B42" s="107" t="s">
        <v>118</v>
      </c>
      <c r="C42" s="137">
        <v>38503</v>
      </c>
      <c r="D42" s="110">
        <v>32996</v>
      </c>
      <c r="E42" s="110">
        <v>11461</v>
      </c>
      <c r="F42" s="110">
        <v>279</v>
      </c>
      <c r="G42" s="111">
        <v>4769</v>
      </c>
      <c r="H42" s="183">
        <f t="shared" si="0"/>
        <v>0.12386047840428019</v>
      </c>
      <c r="I42" s="184">
        <f t="shared" si="1"/>
        <v>0.34734513274336282</v>
      </c>
    </row>
    <row r="43" spans="1:9" ht="16" x14ac:dyDescent="0.2">
      <c r="A43" s="103">
        <v>41</v>
      </c>
      <c r="B43" s="107" t="s">
        <v>34</v>
      </c>
      <c r="C43" s="137">
        <v>37043</v>
      </c>
      <c r="D43" s="110">
        <v>24761</v>
      </c>
      <c r="E43" s="110">
        <v>5663</v>
      </c>
      <c r="F43" s="110">
        <v>32</v>
      </c>
      <c r="G43" s="111">
        <v>11318</v>
      </c>
      <c r="H43" s="183">
        <f t="shared" si="0"/>
        <v>0.3055368085738196</v>
      </c>
      <c r="I43" s="184">
        <f t="shared" si="1"/>
        <v>0.22870643350430112</v>
      </c>
    </row>
    <row r="44" spans="1:9" ht="16" x14ac:dyDescent="0.2">
      <c r="A44" s="103">
        <v>42</v>
      </c>
      <c r="B44" s="107" t="s">
        <v>189</v>
      </c>
      <c r="C44" s="137">
        <v>36449</v>
      </c>
      <c r="D44" s="110">
        <v>28689</v>
      </c>
      <c r="E44" s="110">
        <v>11444</v>
      </c>
      <c r="F44" s="110">
        <v>294</v>
      </c>
      <c r="G44" s="111">
        <v>7302</v>
      </c>
      <c r="H44" s="183">
        <f t="shared" si="0"/>
        <v>0.2003347142582787</v>
      </c>
      <c r="I44" s="184">
        <f t="shared" si="1"/>
        <v>0.39889853253860363</v>
      </c>
    </row>
    <row r="45" spans="1:9" ht="16" x14ac:dyDescent="0.2">
      <c r="A45" s="103">
        <v>43</v>
      </c>
      <c r="B45" s="107" t="s">
        <v>182</v>
      </c>
      <c r="C45" s="137">
        <v>33133</v>
      </c>
      <c r="D45" s="110">
        <v>32356</v>
      </c>
      <c r="E45" s="110">
        <v>22490</v>
      </c>
      <c r="F45" s="110">
        <v>13</v>
      </c>
      <c r="G45" s="111">
        <v>533</v>
      </c>
      <c r="H45" s="183">
        <f t="shared" si="0"/>
        <v>1.6086680952524673E-2</v>
      </c>
      <c r="I45" s="184">
        <f t="shared" si="1"/>
        <v>0.695079737915688</v>
      </c>
    </row>
    <row r="46" spans="1:9" ht="17" thickBot="1" x14ac:dyDescent="0.25">
      <c r="A46" s="103">
        <v>44</v>
      </c>
      <c r="B46" s="192" t="s">
        <v>229</v>
      </c>
      <c r="C46" s="137">
        <v>30798</v>
      </c>
      <c r="D46" s="110">
        <v>26262</v>
      </c>
      <c r="E46" s="110">
        <v>6051</v>
      </c>
      <c r="F46" s="110">
        <v>274</v>
      </c>
      <c r="G46" s="111">
        <v>4067</v>
      </c>
      <c r="H46" s="183">
        <f t="shared" si="0"/>
        <v>0.13205402948243392</v>
      </c>
      <c r="I46" s="184">
        <f t="shared" si="1"/>
        <v>0.2304089559058716</v>
      </c>
    </row>
    <row r="47" spans="1:9" ht="17" thickBot="1" x14ac:dyDescent="0.25">
      <c r="A47" s="103">
        <v>45</v>
      </c>
      <c r="B47" s="235" t="s">
        <v>17</v>
      </c>
      <c r="C47" s="137">
        <v>30573</v>
      </c>
      <c r="D47" s="110">
        <v>19997</v>
      </c>
      <c r="E47" s="110">
        <v>9133</v>
      </c>
      <c r="F47" s="110">
        <v>293</v>
      </c>
      <c r="G47" s="111">
        <v>9976</v>
      </c>
      <c r="H47" s="183">
        <f t="shared" si="0"/>
        <v>0.3263009845288326</v>
      </c>
      <c r="I47" s="184">
        <f t="shared" si="1"/>
        <v>0.4567185077761664</v>
      </c>
    </row>
    <row r="48" spans="1:9" ht="17" thickBot="1" x14ac:dyDescent="0.25">
      <c r="A48" s="103">
        <v>46</v>
      </c>
      <c r="B48" s="235" t="s">
        <v>35</v>
      </c>
      <c r="C48" s="137">
        <v>30140</v>
      </c>
      <c r="D48" s="110">
        <v>28043</v>
      </c>
      <c r="E48" s="110">
        <v>12401</v>
      </c>
      <c r="F48" s="110">
        <v>102</v>
      </c>
      <c r="G48" s="111">
        <v>1416</v>
      </c>
      <c r="H48" s="183">
        <f t="shared" si="0"/>
        <v>4.6980756469807566E-2</v>
      </c>
      <c r="I48" s="184">
        <f t="shared" si="1"/>
        <v>0.44221374318011625</v>
      </c>
    </row>
    <row r="49" spans="1:9" ht="16" x14ac:dyDescent="0.2">
      <c r="A49" s="103">
        <v>47</v>
      </c>
      <c r="B49" s="104" t="s">
        <v>106</v>
      </c>
      <c r="C49" s="137">
        <v>24009</v>
      </c>
      <c r="D49" s="110">
        <v>20559</v>
      </c>
      <c r="E49" s="110">
        <v>5647</v>
      </c>
      <c r="F49" s="110">
        <v>366</v>
      </c>
      <c r="G49" s="111">
        <v>2273</v>
      </c>
      <c r="H49" s="183">
        <f t="shared" si="0"/>
        <v>9.4672831021700196E-2</v>
      </c>
      <c r="I49" s="184">
        <f t="shared" si="1"/>
        <v>0.27467289265042072</v>
      </c>
    </row>
    <row r="50" spans="1:9" ht="16" x14ac:dyDescent="0.2">
      <c r="A50" s="103">
        <v>48</v>
      </c>
      <c r="B50" s="107" t="s">
        <v>318</v>
      </c>
      <c r="C50" s="137">
        <v>23544</v>
      </c>
      <c r="D50" s="110">
        <v>22687</v>
      </c>
      <c r="E50" s="110">
        <v>17534</v>
      </c>
      <c r="F50" s="110">
        <v>58</v>
      </c>
      <c r="G50" s="111">
        <v>765</v>
      </c>
      <c r="H50" s="183">
        <f t="shared" si="0"/>
        <v>3.2492354740061159E-2</v>
      </c>
      <c r="I50" s="184">
        <f t="shared" si="1"/>
        <v>0.77286551769735967</v>
      </c>
    </row>
    <row r="51" spans="1:9" ht="16" x14ac:dyDescent="0.2">
      <c r="A51" s="103">
        <v>49</v>
      </c>
      <c r="B51" s="107" t="s">
        <v>69</v>
      </c>
      <c r="C51" s="137">
        <v>23134</v>
      </c>
      <c r="D51" s="110">
        <v>17774</v>
      </c>
      <c r="E51" s="110">
        <v>4701</v>
      </c>
      <c r="F51" s="110">
        <v>617</v>
      </c>
      <c r="G51" s="111">
        <v>4297</v>
      </c>
      <c r="H51" s="183">
        <f t="shared" si="0"/>
        <v>0.1857439266879917</v>
      </c>
      <c r="I51" s="184">
        <f t="shared" si="1"/>
        <v>0.26448745358388659</v>
      </c>
    </row>
    <row r="52" spans="1:9" ht="16" x14ac:dyDescent="0.2">
      <c r="A52" s="103">
        <v>50</v>
      </c>
      <c r="B52" s="107" t="s">
        <v>25</v>
      </c>
      <c r="C52" s="137">
        <v>23126</v>
      </c>
      <c r="D52" s="110">
        <v>16943</v>
      </c>
      <c r="E52" s="110">
        <v>3036</v>
      </c>
      <c r="F52" s="110">
        <v>8</v>
      </c>
      <c r="G52" s="111">
        <v>5241</v>
      </c>
      <c r="H52" s="183">
        <f t="shared" si="0"/>
        <v>0.22662803770647755</v>
      </c>
      <c r="I52" s="184">
        <f t="shared" si="1"/>
        <v>0.17918904562356136</v>
      </c>
    </row>
    <row r="53" spans="1:9" ht="16" x14ac:dyDescent="0.2">
      <c r="A53" s="103">
        <v>51</v>
      </c>
      <c r="B53" s="107" t="s">
        <v>75</v>
      </c>
      <c r="C53" s="137">
        <v>22589</v>
      </c>
      <c r="D53" s="110">
        <v>16883</v>
      </c>
      <c r="E53" s="110">
        <v>2977</v>
      </c>
      <c r="F53" s="110">
        <v>0</v>
      </c>
      <c r="G53" s="111">
        <v>5466</v>
      </c>
      <c r="H53" s="183">
        <f t="shared" si="0"/>
        <v>0.24197618309796803</v>
      </c>
      <c r="I53" s="184">
        <f t="shared" si="1"/>
        <v>0.17633122075460522</v>
      </c>
    </row>
    <row r="54" spans="1:9" ht="16" x14ac:dyDescent="0.2">
      <c r="A54" s="103">
        <v>52</v>
      </c>
      <c r="B54" s="107" t="s">
        <v>129</v>
      </c>
      <c r="C54" s="137">
        <v>21953</v>
      </c>
      <c r="D54" s="110">
        <v>15532</v>
      </c>
      <c r="E54" s="110">
        <v>4860</v>
      </c>
      <c r="F54" s="110">
        <v>61</v>
      </c>
      <c r="G54" s="111">
        <v>5717</v>
      </c>
      <c r="H54" s="183">
        <f t="shared" si="0"/>
        <v>0.26041998815651618</v>
      </c>
      <c r="I54" s="184">
        <f t="shared" si="1"/>
        <v>0.31290239505536954</v>
      </c>
    </row>
    <row r="55" spans="1:9" ht="16" x14ac:dyDescent="0.2">
      <c r="A55" s="103">
        <v>53</v>
      </c>
      <c r="B55" s="107" t="s">
        <v>345</v>
      </c>
      <c r="C55" s="137">
        <v>21606</v>
      </c>
      <c r="D55" s="110">
        <v>16493</v>
      </c>
      <c r="E55" s="110">
        <v>3593</v>
      </c>
      <c r="F55" s="110">
        <v>0</v>
      </c>
      <c r="G55" s="111">
        <v>4881</v>
      </c>
      <c r="H55" s="183">
        <f t="shared" si="0"/>
        <v>0.22590946959178007</v>
      </c>
      <c r="I55" s="184">
        <f t="shared" si="1"/>
        <v>0.21784999696841084</v>
      </c>
    </row>
    <row r="56" spans="1:9" ht="16" x14ac:dyDescent="0.2">
      <c r="A56" s="103">
        <v>54</v>
      </c>
      <c r="B56" s="107" t="s">
        <v>39</v>
      </c>
      <c r="C56" s="137">
        <v>20158</v>
      </c>
      <c r="D56" s="110">
        <v>13343</v>
      </c>
      <c r="E56" s="110">
        <v>4937</v>
      </c>
      <c r="F56" s="110">
        <v>3</v>
      </c>
      <c r="G56" s="111">
        <v>6752</v>
      </c>
      <c r="H56" s="183">
        <f t="shared" si="0"/>
        <v>0.33495386447068159</v>
      </c>
      <c r="I56" s="184">
        <f t="shared" si="1"/>
        <v>0.37000674510979542</v>
      </c>
    </row>
    <row r="57" spans="1:9" ht="16" x14ac:dyDescent="0.2">
      <c r="A57" s="103">
        <v>55</v>
      </c>
      <c r="B57" s="107" t="s">
        <v>193</v>
      </c>
      <c r="C57" s="137">
        <v>19793</v>
      </c>
      <c r="D57" s="110">
        <v>17984</v>
      </c>
      <c r="E57" s="110">
        <v>15487</v>
      </c>
      <c r="F57" s="110">
        <v>10</v>
      </c>
      <c r="G57" s="111">
        <v>1642</v>
      </c>
      <c r="H57" s="183">
        <f t="shared" si="0"/>
        <v>8.29586217349568E-2</v>
      </c>
      <c r="I57" s="184">
        <f t="shared" si="1"/>
        <v>0.86115435943060503</v>
      </c>
    </row>
    <row r="58" spans="1:9" ht="16" x14ac:dyDescent="0.2">
      <c r="A58" s="103">
        <v>56</v>
      </c>
      <c r="B58" s="107" t="s">
        <v>350</v>
      </c>
      <c r="C58" s="137">
        <v>18620</v>
      </c>
      <c r="D58" s="110">
        <v>15849</v>
      </c>
      <c r="E58" s="110">
        <v>3639</v>
      </c>
      <c r="F58" s="110">
        <v>5</v>
      </c>
      <c r="G58" s="111">
        <v>2741</v>
      </c>
      <c r="H58" s="183">
        <f t="shared" si="0"/>
        <v>0.14720730397422127</v>
      </c>
      <c r="I58" s="184">
        <f t="shared" si="1"/>
        <v>0.22960439144425515</v>
      </c>
    </row>
    <row r="59" spans="1:9" ht="16" x14ac:dyDescent="0.2">
      <c r="A59" s="103">
        <v>57</v>
      </c>
      <c r="B59" s="107" t="s">
        <v>10</v>
      </c>
      <c r="C59" s="137">
        <v>17029</v>
      </c>
      <c r="D59" s="110">
        <v>16482</v>
      </c>
      <c r="E59" s="110">
        <v>4522</v>
      </c>
      <c r="F59" s="110">
        <v>50</v>
      </c>
      <c r="G59" s="111">
        <v>432</v>
      </c>
      <c r="H59" s="183">
        <f t="shared" si="0"/>
        <v>2.5368489048094429E-2</v>
      </c>
      <c r="I59" s="184">
        <f t="shared" si="1"/>
        <v>0.27435990777818225</v>
      </c>
    </row>
    <row r="60" spans="1:9" ht="16" x14ac:dyDescent="0.2">
      <c r="A60" s="103">
        <v>58</v>
      </c>
      <c r="B60" s="107" t="s">
        <v>137</v>
      </c>
      <c r="C60" s="137">
        <v>16679</v>
      </c>
      <c r="D60" s="110">
        <v>15336</v>
      </c>
      <c r="E60" s="110">
        <v>5088</v>
      </c>
      <c r="F60" s="110">
        <v>111</v>
      </c>
      <c r="G60" s="111">
        <v>1089</v>
      </c>
      <c r="H60" s="183">
        <f t="shared" si="0"/>
        <v>6.5291684153726243E-2</v>
      </c>
      <c r="I60" s="184">
        <f t="shared" si="1"/>
        <v>0.33176838810641629</v>
      </c>
    </row>
    <row r="61" spans="1:9" ht="16" x14ac:dyDescent="0.2">
      <c r="A61" s="103">
        <v>59</v>
      </c>
      <c r="B61" s="107" t="s">
        <v>322</v>
      </c>
      <c r="C61" s="137">
        <v>16073</v>
      </c>
      <c r="D61" s="110">
        <v>13022</v>
      </c>
      <c r="E61" s="110">
        <v>5045</v>
      </c>
      <c r="F61" s="110">
        <v>7</v>
      </c>
      <c r="G61" s="111">
        <v>2495</v>
      </c>
      <c r="H61" s="183">
        <f t="shared" si="0"/>
        <v>0.15522926647172278</v>
      </c>
      <c r="I61" s="184">
        <f t="shared" si="1"/>
        <v>0.38742128705268009</v>
      </c>
    </row>
    <row r="62" spans="1:9" ht="16" x14ac:dyDescent="0.2">
      <c r="A62" s="103">
        <v>60</v>
      </c>
      <c r="B62" s="107" t="s">
        <v>396</v>
      </c>
      <c r="C62" s="137">
        <v>15823</v>
      </c>
      <c r="D62" s="110">
        <v>14676</v>
      </c>
      <c r="E62" s="110">
        <v>2178</v>
      </c>
      <c r="F62" s="110">
        <v>4</v>
      </c>
      <c r="G62" s="111">
        <v>1143</v>
      </c>
      <c r="H62" s="183">
        <f t="shared" si="0"/>
        <v>7.2236617582000881E-2</v>
      </c>
      <c r="I62" s="184">
        <f t="shared" si="1"/>
        <v>0.14840556009811937</v>
      </c>
    </row>
    <row r="63" spans="1:9" ht="16" x14ac:dyDescent="0.2">
      <c r="A63" s="103">
        <v>61</v>
      </c>
      <c r="B63" s="107" t="s">
        <v>244</v>
      </c>
      <c r="C63" s="137">
        <v>15684</v>
      </c>
      <c r="D63" s="110">
        <v>11817</v>
      </c>
      <c r="E63" s="110">
        <v>4925</v>
      </c>
      <c r="F63" s="110">
        <v>63</v>
      </c>
      <c r="G63" s="111">
        <v>2873</v>
      </c>
      <c r="H63" s="183">
        <f t="shared" si="0"/>
        <v>0.18318031114511604</v>
      </c>
      <c r="I63" s="184">
        <f t="shared" si="1"/>
        <v>0.41677244647541678</v>
      </c>
    </row>
    <row r="64" spans="1:9" ht="16" x14ac:dyDescent="0.2">
      <c r="A64" s="103">
        <v>62</v>
      </c>
      <c r="B64" s="107" t="s">
        <v>89</v>
      </c>
      <c r="C64" s="137">
        <v>15485</v>
      </c>
      <c r="D64" s="110">
        <v>15027</v>
      </c>
      <c r="E64" s="110">
        <v>6789</v>
      </c>
      <c r="F64" s="110">
        <v>134</v>
      </c>
      <c r="G64" s="111">
        <v>167</v>
      </c>
      <c r="H64" s="183">
        <f t="shared" si="0"/>
        <v>1.0784630287374879E-2</v>
      </c>
      <c r="I64" s="184">
        <f t="shared" si="1"/>
        <v>0.45178678378917947</v>
      </c>
    </row>
    <row r="65" spans="1:9" ht="17" thickBot="1" x14ac:dyDescent="0.25">
      <c r="A65" s="103">
        <v>63</v>
      </c>
      <c r="B65" s="192" t="s">
        <v>104</v>
      </c>
      <c r="C65" s="137">
        <v>15396</v>
      </c>
      <c r="D65" s="110">
        <v>14687</v>
      </c>
      <c r="E65" s="110">
        <v>6677</v>
      </c>
      <c r="F65" s="110">
        <v>43</v>
      </c>
      <c r="G65" s="111">
        <v>235</v>
      </c>
      <c r="H65" s="183">
        <f t="shared" si="0"/>
        <v>1.5263704858404781E-2</v>
      </c>
      <c r="I65" s="184">
        <f t="shared" si="1"/>
        <v>0.45461973173554843</v>
      </c>
    </row>
    <row r="66" spans="1:9" ht="17" thickBot="1" x14ac:dyDescent="0.25">
      <c r="A66" s="103">
        <v>64</v>
      </c>
      <c r="B66" s="234" t="s">
        <v>519</v>
      </c>
      <c r="C66" s="137">
        <v>15389</v>
      </c>
      <c r="D66" s="110">
        <v>10042</v>
      </c>
      <c r="E66" s="110">
        <v>2152</v>
      </c>
      <c r="F66" s="110">
        <v>5</v>
      </c>
      <c r="G66" s="111">
        <v>5110</v>
      </c>
      <c r="H66" s="183">
        <f t="shared" si="0"/>
        <v>0.33205536422119697</v>
      </c>
      <c r="I66" s="184">
        <f t="shared" si="1"/>
        <v>0.21429994025094604</v>
      </c>
    </row>
    <row r="67" spans="1:9" ht="16" x14ac:dyDescent="0.2">
      <c r="A67" s="103">
        <v>65</v>
      </c>
      <c r="B67" s="104" t="s">
        <v>242</v>
      </c>
      <c r="C67" s="137">
        <v>15055</v>
      </c>
      <c r="D67" s="110">
        <v>9515</v>
      </c>
      <c r="E67" s="110">
        <v>2174</v>
      </c>
      <c r="F67" s="110">
        <v>1300</v>
      </c>
      <c r="G67" s="111">
        <v>3231</v>
      </c>
      <c r="H67" s="183">
        <f t="shared" si="0"/>
        <v>0.21461308535370308</v>
      </c>
      <c r="I67" s="184">
        <f t="shared" si="1"/>
        <v>0.22848134524435101</v>
      </c>
    </row>
    <row r="68" spans="1:9" ht="17" thickBot="1" x14ac:dyDescent="0.25">
      <c r="A68" s="103">
        <v>66</v>
      </c>
      <c r="B68" s="192" t="s">
        <v>111</v>
      </c>
      <c r="C68" s="137">
        <v>14546</v>
      </c>
      <c r="D68" s="110">
        <v>14024</v>
      </c>
      <c r="E68" s="110">
        <v>7686</v>
      </c>
      <c r="F68" s="110">
        <v>33</v>
      </c>
      <c r="G68" s="111">
        <v>337</v>
      </c>
      <c r="H68" s="183">
        <f t="shared" ref="H68:H131" si="2">IF(C68&lt;&gt;0,G68/C68,"")</f>
        <v>2.3167881204454833E-2</v>
      </c>
      <c r="I68" s="184">
        <f t="shared" ref="I68:I131" si="3">IF(D68&lt;&gt;0,E68/D68,"")</f>
        <v>0.54806046776953798</v>
      </c>
    </row>
    <row r="69" spans="1:9" ht="17" thickBot="1" x14ac:dyDescent="0.25">
      <c r="A69" s="103">
        <v>67</v>
      </c>
      <c r="B69" s="234" t="s">
        <v>575</v>
      </c>
      <c r="C69" s="137">
        <v>13999</v>
      </c>
      <c r="D69" s="110">
        <v>1323</v>
      </c>
      <c r="E69" s="110">
        <v>1894</v>
      </c>
      <c r="F69" s="110">
        <v>9762</v>
      </c>
      <c r="G69" s="111">
        <v>3035</v>
      </c>
      <c r="H69" s="183">
        <f t="shared" si="2"/>
        <v>0.2168012000857204</v>
      </c>
      <c r="I69" s="184">
        <f t="shared" si="3"/>
        <v>1.4315948601662887</v>
      </c>
    </row>
    <row r="70" spans="1:9" ht="16" x14ac:dyDescent="0.2">
      <c r="A70" s="103">
        <v>68</v>
      </c>
      <c r="B70" s="104" t="s">
        <v>86</v>
      </c>
      <c r="C70" s="137">
        <v>13487</v>
      </c>
      <c r="D70" s="110">
        <v>6885</v>
      </c>
      <c r="E70" s="110">
        <v>1808</v>
      </c>
      <c r="F70" s="110">
        <v>3</v>
      </c>
      <c r="G70" s="111">
        <v>6307</v>
      </c>
      <c r="H70" s="183">
        <f t="shared" si="2"/>
        <v>0.46763550085267297</v>
      </c>
      <c r="I70" s="184">
        <f t="shared" si="3"/>
        <v>0.26259985475671749</v>
      </c>
    </row>
    <row r="71" spans="1:9" ht="16" x14ac:dyDescent="0.2">
      <c r="A71" s="103">
        <v>69</v>
      </c>
      <c r="B71" s="107" t="s">
        <v>209</v>
      </c>
      <c r="C71" s="137">
        <v>13352</v>
      </c>
      <c r="D71" s="110">
        <v>10521</v>
      </c>
      <c r="E71" s="110">
        <v>4746</v>
      </c>
      <c r="F71" s="110">
        <v>41</v>
      </c>
      <c r="G71" s="111">
        <v>2500</v>
      </c>
      <c r="H71" s="183">
        <f t="shared" si="2"/>
        <v>0.1872378669862193</v>
      </c>
      <c r="I71" s="184">
        <f t="shared" si="3"/>
        <v>0.45109780439121755</v>
      </c>
    </row>
    <row r="72" spans="1:9" ht="17" thickBot="1" x14ac:dyDescent="0.25">
      <c r="A72" s="103">
        <v>70</v>
      </c>
      <c r="B72" s="192" t="s">
        <v>23</v>
      </c>
      <c r="C72" s="137">
        <v>12242</v>
      </c>
      <c r="D72" s="110">
        <v>10410</v>
      </c>
      <c r="E72" s="110">
        <v>2588</v>
      </c>
      <c r="F72" s="110">
        <v>11</v>
      </c>
      <c r="G72" s="111">
        <v>1680</v>
      </c>
      <c r="H72" s="183">
        <f t="shared" si="2"/>
        <v>0.13723247835321026</v>
      </c>
      <c r="I72" s="184">
        <f t="shared" si="3"/>
        <v>0.24860710854947166</v>
      </c>
    </row>
    <row r="73" spans="1:9" ht="17" thickBot="1" x14ac:dyDescent="0.25">
      <c r="A73" s="103">
        <v>71</v>
      </c>
      <c r="B73" s="234" t="s">
        <v>518</v>
      </c>
      <c r="C73" s="137">
        <v>12035</v>
      </c>
      <c r="D73" s="110">
        <v>10103</v>
      </c>
      <c r="E73" s="110">
        <v>4584</v>
      </c>
      <c r="F73" s="110">
        <v>53</v>
      </c>
      <c r="G73" s="111">
        <v>1614</v>
      </c>
      <c r="H73" s="183">
        <f t="shared" si="2"/>
        <v>0.13410884918986291</v>
      </c>
      <c r="I73" s="184">
        <f t="shared" si="3"/>
        <v>0.45372661585667623</v>
      </c>
    </row>
    <row r="74" spans="1:9" ht="16" x14ac:dyDescent="0.2">
      <c r="A74" s="103">
        <v>72</v>
      </c>
      <c r="B74" s="104" t="s">
        <v>326</v>
      </c>
      <c r="C74" s="137">
        <v>11250</v>
      </c>
      <c r="D74" s="110">
        <v>9714</v>
      </c>
      <c r="E74" s="110">
        <v>2053</v>
      </c>
      <c r="F74" s="110">
        <v>0</v>
      </c>
      <c r="G74" s="111">
        <v>1442</v>
      </c>
      <c r="H74" s="183">
        <f t="shared" si="2"/>
        <v>0.12817777777777778</v>
      </c>
      <c r="I74" s="184">
        <f t="shared" si="3"/>
        <v>0.21134445130739141</v>
      </c>
    </row>
    <row r="75" spans="1:9" ht="16" x14ac:dyDescent="0.2">
      <c r="A75" s="103">
        <v>73</v>
      </c>
      <c r="B75" s="107" t="s">
        <v>191</v>
      </c>
      <c r="C75" s="137">
        <v>11193</v>
      </c>
      <c r="D75" s="110">
        <v>7642</v>
      </c>
      <c r="E75" s="110">
        <v>2844</v>
      </c>
      <c r="F75" s="110">
        <v>515</v>
      </c>
      <c r="G75" s="111">
        <v>2716</v>
      </c>
      <c r="H75" s="183">
        <f t="shared" si="2"/>
        <v>0.24265165728580362</v>
      </c>
      <c r="I75" s="184">
        <f t="shared" si="3"/>
        <v>0.37215388641716829</v>
      </c>
    </row>
    <row r="76" spans="1:9" ht="16" x14ac:dyDescent="0.2">
      <c r="A76" s="103">
        <v>74</v>
      </c>
      <c r="B76" s="107" t="s">
        <v>354</v>
      </c>
      <c r="C76" s="137">
        <v>10469</v>
      </c>
      <c r="D76" s="110">
        <v>9818</v>
      </c>
      <c r="E76" s="110">
        <v>5081</v>
      </c>
      <c r="F76" s="110">
        <v>0</v>
      </c>
      <c r="G76" s="111">
        <v>580</v>
      </c>
      <c r="H76" s="183">
        <f t="shared" si="2"/>
        <v>5.5401662049861494E-2</v>
      </c>
      <c r="I76" s="184">
        <f t="shared" si="3"/>
        <v>0.51751884294153594</v>
      </c>
    </row>
    <row r="77" spans="1:9" ht="17" thickBot="1" x14ac:dyDescent="0.25">
      <c r="A77" s="103">
        <v>75</v>
      </c>
      <c r="B77" s="192" t="s">
        <v>140</v>
      </c>
      <c r="C77" s="137">
        <v>10464</v>
      </c>
      <c r="D77" s="110">
        <v>7935</v>
      </c>
      <c r="E77" s="110">
        <v>4968</v>
      </c>
      <c r="F77" s="110">
        <v>10</v>
      </c>
      <c r="G77" s="111">
        <v>2467</v>
      </c>
      <c r="H77" s="183">
        <f t="shared" si="2"/>
        <v>0.23576070336391439</v>
      </c>
      <c r="I77" s="184">
        <f t="shared" si="3"/>
        <v>0.62608695652173918</v>
      </c>
    </row>
    <row r="78" spans="1:9" ht="17" thickBot="1" x14ac:dyDescent="0.25">
      <c r="A78" s="103">
        <v>76</v>
      </c>
      <c r="B78" s="234" t="s">
        <v>567</v>
      </c>
      <c r="C78" s="137">
        <v>9928</v>
      </c>
      <c r="D78" s="110">
        <v>7049</v>
      </c>
      <c r="E78" s="110">
        <v>5850</v>
      </c>
      <c r="F78" s="110">
        <v>450</v>
      </c>
      <c r="G78" s="111">
        <v>2429</v>
      </c>
      <c r="H78" s="183">
        <f t="shared" si="2"/>
        <v>0.24466156325543917</v>
      </c>
      <c r="I78" s="184">
        <f t="shared" si="3"/>
        <v>0.82990495105688755</v>
      </c>
    </row>
    <row r="79" spans="1:9" ht="17" thickBot="1" x14ac:dyDescent="0.25">
      <c r="A79" s="103">
        <v>77</v>
      </c>
      <c r="B79" s="235" t="s">
        <v>174</v>
      </c>
      <c r="C79" s="137">
        <v>9427</v>
      </c>
      <c r="D79" s="110">
        <v>7254</v>
      </c>
      <c r="E79" s="110">
        <v>2050</v>
      </c>
      <c r="F79" s="110">
        <v>30</v>
      </c>
      <c r="G79" s="111">
        <v>1725</v>
      </c>
      <c r="H79" s="183">
        <f t="shared" si="2"/>
        <v>0.18298504296170573</v>
      </c>
      <c r="I79" s="184">
        <f t="shared" si="3"/>
        <v>0.28260270195754067</v>
      </c>
    </row>
    <row r="80" spans="1:9" ht="33" thickBot="1" x14ac:dyDescent="0.25">
      <c r="A80" s="103">
        <v>78</v>
      </c>
      <c r="B80" s="234" t="s">
        <v>520</v>
      </c>
      <c r="C80" s="137">
        <v>9122</v>
      </c>
      <c r="D80" s="110">
        <v>5203</v>
      </c>
      <c r="E80" s="110">
        <v>1554</v>
      </c>
      <c r="F80" s="110">
        <v>443</v>
      </c>
      <c r="G80" s="111">
        <v>4197</v>
      </c>
      <c r="H80" s="183">
        <f t="shared" si="2"/>
        <v>0.46009647007235255</v>
      </c>
      <c r="I80" s="184">
        <f t="shared" si="3"/>
        <v>0.29867384201422259</v>
      </c>
    </row>
    <row r="81" spans="1:9" ht="16" x14ac:dyDescent="0.2">
      <c r="A81" s="103">
        <v>79</v>
      </c>
      <c r="B81" s="104" t="s">
        <v>364</v>
      </c>
      <c r="C81" s="137">
        <v>8745</v>
      </c>
      <c r="D81" s="110">
        <v>6606</v>
      </c>
      <c r="E81" s="110">
        <v>2481</v>
      </c>
      <c r="F81" s="110">
        <v>2</v>
      </c>
      <c r="G81" s="111">
        <v>2011</v>
      </c>
      <c r="H81" s="183">
        <f t="shared" si="2"/>
        <v>0.22995997712978844</v>
      </c>
      <c r="I81" s="184">
        <f t="shared" si="3"/>
        <v>0.37556766575840145</v>
      </c>
    </row>
    <row r="82" spans="1:9" ht="16" x14ac:dyDescent="0.2">
      <c r="A82" s="103">
        <v>80</v>
      </c>
      <c r="B82" s="107" t="s">
        <v>243</v>
      </c>
      <c r="C82" s="137">
        <v>8582</v>
      </c>
      <c r="D82" s="110">
        <v>5417</v>
      </c>
      <c r="E82" s="110">
        <v>825</v>
      </c>
      <c r="F82" s="110">
        <v>0</v>
      </c>
      <c r="G82" s="111">
        <v>3052</v>
      </c>
      <c r="H82" s="183">
        <f t="shared" si="2"/>
        <v>0.35562805872756931</v>
      </c>
      <c r="I82" s="184">
        <f t="shared" si="3"/>
        <v>0.15229832010337827</v>
      </c>
    </row>
    <row r="83" spans="1:9" ht="16" x14ac:dyDescent="0.2">
      <c r="A83" s="103">
        <v>81</v>
      </c>
      <c r="B83" s="107" t="s">
        <v>180</v>
      </c>
      <c r="C83" s="137">
        <v>8572</v>
      </c>
      <c r="D83" s="110">
        <v>8198</v>
      </c>
      <c r="E83" s="110">
        <v>6854</v>
      </c>
      <c r="F83" s="110">
        <v>108</v>
      </c>
      <c r="G83" s="111">
        <v>233</v>
      </c>
      <c r="H83" s="183">
        <f t="shared" si="2"/>
        <v>2.718152123191787E-2</v>
      </c>
      <c r="I83" s="184">
        <f t="shared" si="3"/>
        <v>0.83605757501829714</v>
      </c>
    </row>
    <row r="84" spans="1:9" ht="16" x14ac:dyDescent="0.2">
      <c r="A84" s="103">
        <v>82</v>
      </c>
      <c r="B84" s="107" t="s">
        <v>87</v>
      </c>
      <c r="C84" s="137">
        <v>8260</v>
      </c>
      <c r="D84" s="110">
        <v>6422</v>
      </c>
      <c r="E84" s="110">
        <v>2619</v>
      </c>
      <c r="F84" s="110">
        <v>9</v>
      </c>
      <c r="G84" s="111">
        <v>1744</v>
      </c>
      <c r="H84" s="183">
        <f t="shared" si="2"/>
        <v>0.21113801452784503</v>
      </c>
      <c r="I84" s="184">
        <f t="shared" si="3"/>
        <v>0.40781687947679851</v>
      </c>
    </row>
    <row r="85" spans="1:9" ht="16" x14ac:dyDescent="0.2">
      <c r="A85" s="103">
        <v>83</v>
      </c>
      <c r="B85" s="107" t="s">
        <v>236</v>
      </c>
      <c r="C85" s="137">
        <v>7522</v>
      </c>
      <c r="D85" s="110">
        <v>6988</v>
      </c>
      <c r="E85" s="110">
        <v>3687</v>
      </c>
      <c r="F85" s="110">
        <v>8</v>
      </c>
      <c r="G85" s="111">
        <v>452</v>
      </c>
      <c r="H85" s="183">
        <f t="shared" si="2"/>
        <v>6.0090401488965703E-2</v>
      </c>
      <c r="I85" s="184">
        <f t="shared" si="3"/>
        <v>0.52761877504293075</v>
      </c>
    </row>
    <row r="86" spans="1:9" ht="16" x14ac:dyDescent="0.2">
      <c r="A86" s="103">
        <v>84</v>
      </c>
      <c r="B86" s="107" t="s">
        <v>331</v>
      </c>
      <c r="C86" s="137">
        <v>7419</v>
      </c>
      <c r="D86" s="110">
        <v>5128</v>
      </c>
      <c r="E86" s="110">
        <v>2699</v>
      </c>
      <c r="F86" s="110">
        <v>0</v>
      </c>
      <c r="G86" s="111">
        <v>2209</v>
      </c>
      <c r="H86" s="183">
        <f t="shared" si="2"/>
        <v>0.29774902277935034</v>
      </c>
      <c r="I86" s="184">
        <f t="shared" si="3"/>
        <v>0.52632605304212166</v>
      </c>
    </row>
    <row r="87" spans="1:9" ht="16" x14ac:dyDescent="0.2">
      <c r="A87" s="103">
        <v>85</v>
      </c>
      <c r="B87" s="107" t="s">
        <v>245</v>
      </c>
      <c r="C87" s="137">
        <v>7011</v>
      </c>
      <c r="D87" s="110">
        <v>6004</v>
      </c>
      <c r="E87" s="110">
        <v>1894</v>
      </c>
      <c r="F87" s="110">
        <v>75</v>
      </c>
      <c r="G87" s="111">
        <v>784</v>
      </c>
      <c r="H87" s="183">
        <f t="shared" si="2"/>
        <v>0.11182427613749822</v>
      </c>
      <c r="I87" s="184">
        <f t="shared" si="3"/>
        <v>0.31545636242504999</v>
      </c>
    </row>
    <row r="88" spans="1:9" ht="16" x14ac:dyDescent="0.2">
      <c r="A88" s="103">
        <v>86</v>
      </c>
      <c r="B88" s="107" t="s">
        <v>57</v>
      </c>
      <c r="C88" s="137">
        <v>6666</v>
      </c>
      <c r="D88" s="110">
        <v>5644</v>
      </c>
      <c r="E88" s="110">
        <v>3045</v>
      </c>
      <c r="F88" s="110">
        <v>366</v>
      </c>
      <c r="G88" s="111">
        <v>625</v>
      </c>
      <c r="H88" s="183">
        <f t="shared" si="2"/>
        <v>9.3759375937593759E-2</v>
      </c>
      <c r="I88" s="184">
        <f t="shared" si="3"/>
        <v>0.53951098511693829</v>
      </c>
    </row>
    <row r="89" spans="1:9" ht="17" thickBot="1" x14ac:dyDescent="0.25">
      <c r="A89" s="103">
        <v>87</v>
      </c>
      <c r="B89" s="192" t="s">
        <v>127</v>
      </c>
      <c r="C89" s="137">
        <v>6603</v>
      </c>
      <c r="D89" s="110">
        <v>5258</v>
      </c>
      <c r="E89" s="110">
        <v>2223</v>
      </c>
      <c r="F89" s="110">
        <v>37</v>
      </c>
      <c r="G89" s="111">
        <v>1175</v>
      </c>
      <c r="H89" s="183">
        <f t="shared" si="2"/>
        <v>0.17794941693169772</v>
      </c>
      <c r="I89" s="184">
        <f t="shared" si="3"/>
        <v>0.42278432864206922</v>
      </c>
    </row>
    <row r="90" spans="1:9" ht="17" thickBot="1" x14ac:dyDescent="0.25">
      <c r="A90" s="103">
        <v>88</v>
      </c>
      <c r="B90" s="235" t="s">
        <v>158</v>
      </c>
      <c r="C90" s="137">
        <v>6530</v>
      </c>
      <c r="D90" s="110">
        <v>4908</v>
      </c>
      <c r="E90" s="110">
        <v>2017</v>
      </c>
      <c r="F90" s="110">
        <v>1</v>
      </c>
      <c r="G90" s="111">
        <v>1563</v>
      </c>
      <c r="H90" s="183">
        <f t="shared" si="2"/>
        <v>0.23935681470137826</v>
      </c>
      <c r="I90" s="184">
        <f t="shared" si="3"/>
        <v>0.41096169519152403</v>
      </c>
    </row>
    <row r="91" spans="1:9" ht="17" thickBot="1" x14ac:dyDescent="0.25">
      <c r="A91" s="103">
        <v>89</v>
      </c>
      <c r="B91" s="234" t="s">
        <v>531</v>
      </c>
      <c r="C91" s="137">
        <v>6251</v>
      </c>
      <c r="D91" s="110">
        <v>4779</v>
      </c>
      <c r="E91" s="110">
        <v>4063</v>
      </c>
      <c r="F91" s="110">
        <v>680</v>
      </c>
      <c r="G91" s="111">
        <v>775</v>
      </c>
      <c r="H91" s="183">
        <f t="shared" si="2"/>
        <v>0.12398016317389218</v>
      </c>
      <c r="I91" s="184">
        <f t="shared" si="3"/>
        <v>0.85017786147729646</v>
      </c>
    </row>
    <row r="92" spans="1:9" ht="16" x14ac:dyDescent="0.2">
      <c r="A92" s="103">
        <v>90</v>
      </c>
      <c r="B92" s="104" t="s">
        <v>139</v>
      </c>
      <c r="C92" s="137">
        <v>6205</v>
      </c>
      <c r="D92" s="110">
        <v>6038</v>
      </c>
      <c r="E92" s="110">
        <v>2696</v>
      </c>
      <c r="F92" s="110">
        <v>6</v>
      </c>
      <c r="G92" s="111">
        <v>113</v>
      </c>
      <c r="H92" s="183">
        <f t="shared" si="2"/>
        <v>1.8211120064464143E-2</v>
      </c>
      <c r="I92" s="184">
        <f t="shared" si="3"/>
        <v>0.44650546538588937</v>
      </c>
    </row>
    <row r="93" spans="1:9" ht="16" x14ac:dyDescent="0.2">
      <c r="A93" s="103">
        <v>91</v>
      </c>
      <c r="B93" s="107" t="s">
        <v>235</v>
      </c>
      <c r="C93" s="137">
        <v>5979</v>
      </c>
      <c r="D93" s="110">
        <v>5499</v>
      </c>
      <c r="E93" s="110">
        <v>1354</v>
      </c>
      <c r="F93" s="110">
        <v>11</v>
      </c>
      <c r="G93" s="111">
        <v>287</v>
      </c>
      <c r="H93" s="183">
        <f t="shared" si="2"/>
        <v>4.8001338016390699E-2</v>
      </c>
      <c r="I93" s="184">
        <f t="shared" si="3"/>
        <v>0.24622658665211858</v>
      </c>
    </row>
    <row r="94" spans="1:9" ht="17" thickBot="1" x14ac:dyDescent="0.25">
      <c r="A94" s="103">
        <v>92</v>
      </c>
      <c r="B94" s="192" t="s">
        <v>366</v>
      </c>
      <c r="C94" s="137">
        <v>5451</v>
      </c>
      <c r="D94" s="110">
        <v>5309</v>
      </c>
      <c r="E94" s="110">
        <v>2254</v>
      </c>
      <c r="F94" s="110">
        <v>9</v>
      </c>
      <c r="G94" s="111">
        <v>133</v>
      </c>
      <c r="H94" s="183">
        <f t="shared" si="2"/>
        <v>2.4399192808658963E-2</v>
      </c>
      <c r="I94" s="184">
        <f t="shared" si="3"/>
        <v>0.42456206441891126</v>
      </c>
    </row>
    <row r="95" spans="1:9" ht="17" thickBot="1" x14ac:dyDescent="0.25">
      <c r="A95" s="103">
        <v>93</v>
      </c>
      <c r="B95" s="235" t="s">
        <v>110</v>
      </c>
      <c r="C95" s="137">
        <v>5356</v>
      </c>
      <c r="D95" s="110">
        <v>4934</v>
      </c>
      <c r="E95" s="110">
        <v>1971</v>
      </c>
      <c r="F95" s="110">
        <v>3</v>
      </c>
      <c r="G95" s="111">
        <v>256</v>
      </c>
      <c r="H95" s="183">
        <f t="shared" si="2"/>
        <v>4.7796863330843917E-2</v>
      </c>
      <c r="I95" s="184">
        <f t="shared" si="3"/>
        <v>0.3994730441832185</v>
      </c>
    </row>
    <row r="96" spans="1:9" ht="16" x14ac:dyDescent="0.2">
      <c r="A96" s="103">
        <v>94</v>
      </c>
      <c r="B96" s="104" t="s">
        <v>168</v>
      </c>
      <c r="C96" s="137">
        <v>4906</v>
      </c>
      <c r="D96" s="110">
        <v>4526</v>
      </c>
      <c r="E96" s="110">
        <v>1888</v>
      </c>
      <c r="F96" s="110">
        <v>15</v>
      </c>
      <c r="G96" s="111">
        <v>339</v>
      </c>
      <c r="H96" s="183">
        <f t="shared" si="2"/>
        <v>6.9099062372604977E-2</v>
      </c>
      <c r="I96" s="184">
        <f t="shared" si="3"/>
        <v>0.41714538223596997</v>
      </c>
    </row>
    <row r="97" spans="1:9" ht="17" thickBot="1" x14ac:dyDescent="0.25">
      <c r="A97" s="103">
        <v>95</v>
      </c>
      <c r="B97" s="192" t="s">
        <v>32</v>
      </c>
      <c r="C97" s="137">
        <v>4826</v>
      </c>
      <c r="D97" s="110">
        <v>4505</v>
      </c>
      <c r="E97" s="110">
        <v>2964</v>
      </c>
      <c r="F97" s="110">
        <v>77</v>
      </c>
      <c r="G97" s="111">
        <v>200</v>
      </c>
      <c r="H97" s="183">
        <f t="shared" si="2"/>
        <v>4.1442188147534191E-2</v>
      </c>
      <c r="I97" s="184">
        <f t="shared" si="3"/>
        <v>0.65793562708102105</v>
      </c>
    </row>
    <row r="98" spans="1:9" ht="17" thickBot="1" x14ac:dyDescent="0.25">
      <c r="A98" s="103">
        <v>96</v>
      </c>
      <c r="B98" s="235" t="s">
        <v>404</v>
      </c>
      <c r="C98" s="137">
        <v>4662</v>
      </c>
      <c r="D98" s="110">
        <v>3750</v>
      </c>
      <c r="E98" s="110">
        <v>1059</v>
      </c>
      <c r="F98" s="110">
        <v>11</v>
      </c>
      <c r="G98" s="111">
        <v>901</v>
      </c>
      <c r="H98" s="183">
        <f t="shared" si="2"/>
        <v>0.19326469326469325</v>
      </c>
      <c r="I98" s="184">
        <f t="shared" si="3"/>
        <v>0.28239999999999998</v>
      </c>
    </row>
    <row r="99" spans="1:9" ht="17" thickBot="1" x14ac:dyDescent="0.25">
      <c r="A99" s="103">
        <v>97</v>
      </c>
      <c r="B99" s="234" t="s">
        <v>521</v>
      </c>
      <c r="C99" s="137">
        <v>4640</v>
      </c>
      <c r="D99" s="110">
        <v>4260</v>
      </c>
      <c r="E99" s="110">
        <v>1179</v>
      </c>
      <c r="F99" s="110">
        <v>0</v>
      </c>
      <c r="G99" s="111">
        <v>363</v>
      </c>
      <c r="H99" s="183">
        <f t="shared" si="2"/>
        <v>7.8232758620689652E-2</v>
      </c>
      <c r="I99" s="184">
        <f t="shared" si="3"/>
        <v>0.27676056338028171</v>
      </c>
    </row>
    <row r="100" spans="1:9" ht="33" thickBot="1" x14ac:dyDescent="0.25">
      <c r="A100" s="103">
        <v>98</v>
      </c>
      <c r="B100" s="235" t="s">
        <v>329</v>
      </c>
      <c r="C100" s="137">
        <v>4101</v>
      </c>
      <c r="D100" s="110">
        <v>2562</v>
      </c>
      <c r="E100" s="110">
        <v>549</v>
      </c>
      <c r="F100" s="110">
        <v>5</v>
      </c>
      <c r="G100" s="111">
        <v>1469</v>
      </c>
      <c r="H100" s="183">
        <f t="shared" si="2"/>
        <v>0.35820531577663983</v>
      </c>
      <c r="I100" s="184">
        <f t="shared" si="3"/>
        <v>0.21428571428571427</v>
      </c>
    </row>
    <row r="101" spans="1:9" ht="17" thickBot="1" x14ac:dyDescent="0.25">
      <c r="A101" s="103">
        <v>99</v>
      </c>
      <c r="B101" s="234" t="s">
        <v>529</v>
      </c>
      <c r="C101" s="137">
        <v>4073</v>
      </c>
      <c r="D101" s="110">
        <v>3718</v>
      </c>
      <c r="E101" s="110">
        <v>1210</v>
      </c>
      <c r="F101" s="110">
        <v>9</v>
      </c>
      <c r="G101" s="111">
        <v>295</v>
      </c>
      <c r="H101" s="183">
        <f t="shared" si="2"/>
        <v>7.2428185612570584E-2</v>
      </c>
      <c r="I101" s="184">
        <f t="shared" si="3"/>
        <v>0.32544378698224852</v>
      </c>
    </row>
    <row r="102" spans="1:9" ht="16" x14ac:dyDescent="0.2">
      <c r="A102" s="103">
        <v>100</v>
      </c>
      <c r="B102" s="104" t="s">
        <v>324</v>
      </c>
      <c r="C102" s="137">
        <v>3604</v>
      </c>
      <c r="D102" s="110">
        <v>2373</v>
      </c>
      <c r="E102" s="110">
        <v>323</v>
      </c>
      <c r="F102" s="110">
        <v>4</v>
      </c>
      <c r="G102" s="111">
        <v>798</v>
      </c>
      <c r="H102" s="183">
        <f t="shared" si="2"/>
        <v>0.22142064372918979</v>
      </c>
      <c r="I102" s="184">
        <f t="shared" si="3"/>
        <v>0.13611462284028655</v>
      </c>
    </row>
    <row r="103" spans="1:9" ht="16" x14ac:dyDescent="0.2">
      <c r="A103" s="103">
        <v>101</v>
      </c>
      <c r="B103" s="107" t="s">
        <v>384</v>
      </c>
      <c r="C103" s="137">
        <v>3504</v>
      </c>
      <c r="D103" s="110">
        <v>2940</v>
      </c>
      <c r="E103" s="110">
        <v>264</v>
      </c>
      <c r="F103" s="110">
        <v>10</v>
      </c>
      <c r="G103" s="111">
        <v>554</v>
      </c>
      <c r="H103" s="183">
        <f t="shared" si="2"/>
        <v>0.15810502283105024</v>
      </c>
      <c r="I103" s="184">
        <f t="shared" si="3"/>
        <v>8.9795918367346933E-2</v>
      </c>
    </row>
    <row r="104" spans="1:9" ht="16" x14ac:dyDescent="0.2">
      <c r="A104" s="103">
        <v>102</v>
      </c>
      <c r="B104" s="107" t="s">
        <v>28</v>
      </c>
      <c r="C104" s="137">
        <v>3478</v>
      </c>
      <c r="D104" s="110">
        <v>2649</v>
      </c>
      <c r="E104" s="110">
        <v>1067</v>
      </c>
      <c r="F104" s="110">
        <v>15</v>
      </c>
      <c r="G104" s="111">
        <v>770</v>
      </c>
      <c r="H104" s="183">
        <f t="shared" si="2"/>
        <v>0.22139160437032779</v>
      </c>
      <c r="I104" s="184">
        <f t="shared" si="3"/>
        <v>0.40279350698376748</v>
      </c>
    </row>
    <row r="105" spans="1:9" ht="17" thickBot="1" x14ac:dyDescent="0.25">
      <c r="A105" s="103">
        <v>103</v>
      </c>
      <c r="B105" s="192" t="s">
        <v>340</v>
      </c>
      <c r="C105" s="137">
        <v>3241</v>
      </c>
      <c r="D105" s="110">
        <v>2268</v>
      </c>
      <c r="E105" s="110">
        <v>652</v>
      </c>
      <c r="F105" s="110">
        <v>0</v>
      </c>
      <c r="G105" s="111">
        <v>895</v>
      </c>
      <c r="H105" s="183">
        <f t="shared" si="2"/>
        <v>0.27614933662449859</v>
      </c>
      <c r="I105" s="184">
        <f t="shared" si="3"/>
        <v>0.2874779541446208</v>
      </c>
    </row>
    <row r="106" spans="1:9" ht="17" thickBot="1" x14ac:dyDescent="0.25">
      <c r="A106" s="103">
        <v>104</v>
      </c>
      <c r="B106" s="235" t="s">
        <v>76</v>
      </c>
      <c r="C106" s="137">
        <v>2927</v>
      </c>
      <c r="D106" s="110">
        <v>1928</v>
      </c>
      <c r="E106" s="110">
        <v>794</v>
      </c>
      <c r="F106" s="110">
        <v>17</v>
      </c>
      <c r="G106" s="111">
        <v>920</v>
      </c>
      <c r="H106" s="183">
        <f t="shared" si="2"/>
        <v>0.31431499829176629</v>
      </c>
      <c r="I106" s="184">
        <f t="shared" si="3"/>
        <v>0.41182572614107882</v>
      </c>
    </row>
    <row r="107" spans="1:9" ht="17" thickBot="1" x14ac:dyDescent="0.25">
      <c r="A107" s="103">
        <v>105</v>
      </c>
      <c r="B107" s="235" t="s">
        <v>146</v>
      </c>
      <c r="C107" s="137">
        <v>2735</v>
      </c>
      <c r="D107" s="110">
        <v>2708</v>
      </c>
      <c r="E107" s="110">
        <v>1478</v>
      </c>
      <c r="F107" s="110">
        <v>3</v>
      </c>
      <c r="G107" s="111">
        <v>40</v>
      </c>
      <c r="H107" s="183">
        <f t="shared" si="2"/>
        <v>1.4625228519195612E-2</v>
      </c>
      <c r="I107" s="184">
        <f t="shared" si="3"/>
        <v>0.54579025110782864</v>
      </c>
    </row>
    <row r="108" spans="1:9" ht="17" thickBot="1" x14ac:dyDescent="0.25">
      <c r="A108" s="103">
        <v>106</v>
      </c>
      <c r="B108" s="234" t="s">
        <v>522</v>
      </c>
      <c r="C108" s="137">
        <v>2615</v>
      </c>
      <c r="D108" s="110">
        <v>2529</v>
      </c>
      <c r="E108" s="110">
        <v>771</v>
      </c>
      <c r="F108" s="110">
        <v>1</v>
      </c>
      <c r="G108" s="111">
        <v>85</v>
      </c>
      <c r="H108" s="183">
        <f t="shared" si="2"/>
        <v>3.2504780114722756E-2</v>
      </c>
      <c r="I108" s="184">
        <f t="shared" si="3"/>
        <v>0.30486358244365364</v>
      </c>
    </row>
    <row r="109" spans="1:9" ht="17" thickBot="1" x14ac:dyDescent="0.25">
      <c r="A109" s="103">
        <v>107</v>
      </c>
      <c r="B109" s="235" t="s">
        <v>432</v>
      </c>
      <c r="C109" s="137">
        <v>2155</v>
      </c>
      <c r="D109" s="110">
        <v>1275</v>
      </c>
      <c r="E109" s="110">
        <v>701</v>
      </c>
      <c r="F109" s="110">
        <v>6</v>
      </c>
      <c r="G109" s="111">
        <v>874</v>
      </c>
      <c r="H109" s="183">
        <f t="shared" si="2"/>
        <v>0.40556844547563803</v>
      </c>
      <c r="I109" s="184">
        <f t="shared" si="3"/>
        <v>0.54980392156862745</v>
      </c>
    </row>
    <row r="110" spans="1:9" ht="17" thickBot="1" x14ac:dyDescent="0.25">
      <c r="A110" s="103">
        <v>108</v>
      </c>
      <c r="B110" s="235" t="s">
        <v>47</v>
      </c>
      <c r="C110" s="137">
        <v>2093</v>
      </c>
      <c r="D110" s="110">
        <v>1715</v>
      </c>
      <c r="E110" s="110">
        <v>841</v>
      </c>
      <c r="F110" s="110">
        <v>16</v>
      </c>
      <c r="G110" s="111">
        <v>293</v>
      </c>
      <c r="H110" s="183">
        <f t="shared" si="2"/>
        <v>0.13999044433827043</v>
      </c>
      <c r="I110" s="184">
        <f t="shared" si="3"/>
        <v>0.4903790087463557</v>
      </c>
    </row>
    <row r="111" spans="1:9" ht="16" x14ac:dyDescent="0.2">
      <c r="A111" s="103">
        <v>109</v>
      </c>
      <c r="B111" s="104" t="s">
        <v>26</v>
      </c>
      <c r="C111" s="137">
        <v>1830</v>
      </c>
      <c r="D111" s="110">
        <v>1649</v>
      </c>
      <c r="E111" s="110">
        <v>1441</v>
      </c>
      <c r="F111" s="110">
        <v>70</v>
      </c>
      <c r="G111" s="111">
        <v>109</v>
      </c>
      <c r="H111" s="183">
        <f t="shared" si="2"/>
        <v>5.9562841530054644E-2</v>
      </c>
      <c r="I111" s="184">
        <f t="shared" si="3"/>
        <v>0.87386294724075197</v>
      </c>
    </row>
    <row r="112" spans="1:9" ht="16" x14ac:dyDescent="0.2">
      <c r="A112" s="103">
        <v>110</v>
      </c>
      <c r="B112" s="107" t="s">
        <v>53</v>
      </c>
      <c r="C112" s="137">
        <v>1806</v>
      </c>
      <c r="D112" s="110">
        <v>1653</v>
      </c>
      <c r="E112" s="110">
        <v>1417</v>
      </c>
      <c r="F112" s="110">
        <v>91</v>
      </c>
      <c r="G112" s="111">
        <v>55</v>
      </c>
      <c r="H112" s="183">
        <f t="shared" si="2"/>
        <v>3.0454042081949059E-2</v>
      </c>
      <c r="I112" s="184">
        <f t="shared" si="3"/>
        <v>0.85722928009679367</v>
      </c>
    </row>
    <row r="113" spans="1:9" ht="16" x14ac:dyDescent="0.2">
      <c r="A113" s="103">
        <v>111</v>
      </c>
      <c r="B113" s="107" t="s">
        <v>132</v>
      </c>
      <c r="C113" s="137">
        <v>1773</v>
      </c>
      <c r="D113" s="110">
        <v>1627</v>
      </c>
      <c r="E113" s="110">
        <v>767</v>
      </c>
      <c r="F113" s="110">
        <v>4</v>
      </c>
      <c r="G113" s="111">
        <v>85</v>
      </c>
      <c r="H113" s="183">
        <f t="shared" si="2"/>
        <v>4.7941342357586014E-2</v>
      </c>
      <c r="I113" s="184">
        <f t="shared" si="3"/>
        <v>0.471419791026429</v>
      </c>
    </row>
    <row r="114" spans="1:9" ht="16" x14ac:dyDescent="0.2">
      <c r="A114" s="103">
        <v>112</v>
      </c>
      <c r="B114" s="107" t="s">
        <v>335</v>
      </c>
      <c r="C114" s="137">
        <v>1709</v>
      </c>
      <c r="D114" s="110">
        <v>1035</v>
      </c>
      <c r="E114" s="110">
        <v>401</v>
      </c>
      <c r="F114" s="110">
        <v>257</v>
      </c>
      <c r="G114" s="111">
        <v>633</v>
      </c>
      <c r="H114" s="183">
        <f t="shared" si="2"/>
        <v>0.37039204212990051</v>
      </c>
      <c r="I114" s="184">
        <f t="shared" si="3"/>
        <v>0.38743961352657003</v>
      </c>
    </row>
    <row r="115" spans="1:9" ht="16" x14ac:dyDescent="0.2">
      <c r="A115" s="103">
        <v>113</v>
      </c>
      <c r="B115" s="107" t="s">
        <v>320</v>
      </c>
      <c r="C115" s="137">
        <v>1655</v>
      </c>
      <c r="D115" s="110">
        <v>1646</v>
      </c>
      <c r="E115" s="110">
        <v>1628</v>
      </c>
      <c r="F115" s="110">
        <v>1</v>
      </c>
      <c r="G115" s="111">
        <v>8</v>
      </c>
      <c r="H115" s="183">
        <f t="shared" si="2"/>
        <v>4.8338368580060423E-3</v>
      </c>
      <c r="I115" s="184">
        <f t="shared" si="3"/>
        <v>0.98906439854191985</v>
      </c>
    </row>
    <row r="116" spans="1:9" ht="17" thickBot="1" x14ac:dyDescent="0.25">
      <c r="A116" s="103">
        <v>114</v>
      </c>
      <c r="B116" s="192" t="s">
        <v>2</v>
      </c>
      <c r="C116" s="137">
        <v>1595</v>
      </c>
      <c r="D116" s="110">
        <v>1204</v>
      </c>
      <c r="E116" s="110">
        <v>809</v>
      </c>
      <c r="F116" s="110">
        <v>240</v>
      </c>
      <c r="G116" s="111">
        <v>142</v>
      </c>
      <c r="H116" s="183">
        <f t="shared" si="2"/>
        <v>8.9028213166144204E-2</v>
      </c>
      <c r="I116" s="184">
        <f t="shared" si="3"/>
        <v>0.67192691029900331</v>
      </c>
    </row>
    <row r="117" spans="1:9" ht="17" thickBot="1" x14ac:dyDescent="0.25">
      <c r="A117" s="103">
        <v>115</v>
      </c>
      <c r="B117" s="234" t="s">
        <v>532</v>
      </c>
      <c r="C117" s="137">
        <v>1417</v>
      </c>
      <c r="D117" s="110">
        <v>1348</v>
      </c>
      <c r="E117" s="110">
        <v>717</v>
      </c>
      <c r="F117" s="110">
        <v>1</v>
      </c>
      <c r="G117" s="111">
        <v>43</v>
      </c>
      <c r="H117" s="183">
        <f t="shared" si="2"/>
        <v>3.0345800988002825E-2</v>
      </c>
      <c r="I117" s="184">
        <f t="shared" si="3"/>
        <v>0.53189910979228483</v>
      </c>
    </row>
    <row r="118" spans="1:9" ht="17" thickBot="1" x14ac:dyDescent="0.25">
      <c r="A118" s="103">
        <v>116</v>
      </c>
      <c r="B118" s="235" t="s">
        <v>0</v>
      </c>
      <c r="C118" s="137">
        <v>1350</v>
      </c>
      <c r="D118" s="110">
        <v>1082</v>
      </c>
      <c r="E118" s="110">
        <v>509</v>
      </c>
      <c r="F118" s="110">
        <v>252</v>
      </c>
      <c r="G118" s="111">
        <v>18</v>
      </c>
      <c r="H118" s="183">
        <f t="shared" si="2"/>
        <v>1.3333333333333334E-2</v>
      </c>
      <c r="I118" s="184">
        <f t="shared" si="3"/>
        <v>0.47042513863216268</v>
      </c>
    </row>
    <row r="119" spans="1:9" ht="16" x14ac:dyDescent="0.2">
      <c r="A119" s="103">
        <v>117</v>
      </c>
      <c r="B119" s="104" t="s">
        <v>40</v>
      </c>
      <c r="C119" s="137">
        <v>1308</v>
      </c>
      <c r="D119" s="110">
        <v>1085</v>
      </c>
      <c r="E119" s="110">
        <v>432</v>
      </c>
      <c r="F119" s="110">
        <v>4</v>
      </c>
      <c r="G119" s="111">
        <v>172</v>
      </c>
      <c r="H119" s="183">
        <f t="shared" si="2"/>
        <v>0.13149847094801223</v>
      </c>
      <c r="I119" s="184">
        <f t="shared" si="3"/>
        <v>0.39815668202764976</v>
      </c>
    </row>
    <row r="120" spans="1:9" ht="16" x14ac:dyDescent="0.2">
      <c r="A120" s="103">
        <v>118</v>
      </c>
      <c r="B120" s="107" t="s">
        <v>398</v>
      </c>
      <c r="C120" s="137">
        <v>1156</v>
      </c>
      <c r="D120" s="110">
        <v>1079</v>
      </c>
      <c r="E120" s="110">
        <v>1048</v>
      </c>
      <c r="F120" s="110">
        <v>54</v>
      </c>
      <c r="G120" s="111">
        <v>23</v>
      </c>
      <c r="H120" s="183">
        <f t="shared" si="2"/>
        <v>1.9896193771626297E-2</v>
      </c>
      <c r="I120" s="184">
        <f t="shared" si="3"/>
        <v>0.97126969416126041</v>
      </c>
    </row>
    <row r="121" spans="1:9" ht="16" x14ac:dyDescent="0.2">
      <c r="A121" s="103">
        <v>119</v>
      </c>
      <c r="B121" s="107" t="s">
        <v>8</v>
      </c>
      <c r="C121" s="137">
        <v>1114</v>
      </c>
      <c r="D121" s="110">
        <v>1002</v>
      </c>
      <c r="E121" s="110">
        <v>258</v>
      </c>
      <c r="F121" s="110">
        <v>8</v>
      </c>
      <c r="G121" s="111">
        <v>65</v>
      </c>
      <c r="H121" s="183">
        <f t="shared" si="2"/>
        <v>5.8348294434470378E-2</v>
      </c>
      <c r="I121" s="184">
        <f t="shared" si="3"/>
        <v>0.25748502994011974</v>
      </c>
    </row>
    <row r="122" spans="1:9" ht="17" thickBot="1" x14ac:dyDescent="0.25">
      <c r="A122" s="103">
        <v>120</v>
      </c>
      <c r="B122" s="192" t="s">
        <v>142</v>
      </c>
      <c r="C122" s="137">
        <v>1010</v>
      </c>
      <c r="D122" s="110">
        <v>928</v>
      </c>
      <c r="E122" s="110">
        <v>551</v>
      </c>
      <c r="F122" s="110">
        <v>16</v>
      </c>
      <c r="G122" s="111">
        <v>38</v>
      </c>
      <c r="H122" s="183">
        <f t="shared" si="2"/>
        <v>3.7623762376237622E-2</v>
      </c>
      <c r="I122" s="184">
        <f t="shared" si="3"/>
        <v>0.59375</v>
      </c>
    </row>
    <row r="123" spans="1:9" ht="17" thickBot="1" x14ac:dyDescent="0.25">
      <c r="A123" s="103">
        <v>121</v>
      </c>
      <c r="B123" s="235" t="s">
        <v>160</v>
      </c>
      <c r="C123" s="137">
        <v>889</v>
      </c>
      <c r="D123" s="110">
        <v>807</v>
      </c>
      <c r="E123" s="110">
        <v>394</v>
      </c>
      <c r="F123" s="110">
        <v>2</v>
      </c>
      <c r="G123" s="111">
        <v>41</v>
      </c>
      <c r="H123" s="183">
        <f t="shared" si="2"/>
        <v>4.6119235095613047E-2</v>
      </c>
      <c r="I123" s="184">
        <f t="shared" si="3"/>
        <v>0.48822800495662949</v>
      </c>
    </row>
    <row r="124" spans="1:9" ht="16" x14ac:dyDescent="0.2">
      <c r="A124" s="103">
        <v>122</v>
      </c>
      <c r="B124" s="104" t="s">
        <v>347</v>
      </c>
      <c r="C124" s="137">
        <v>878</v>
      </c>
      <c r="D124" s="110">
        <v>822</v>
      </c>
      <c r="E124" s="110">
        <v>297</v>
      </c>
      <c r="F124" s="110">
        <v>0</v>
      </c>
      <c r="G124" s="111">
        <v>17</v>
      </c>
      <c r="H124" s="183">
        <f t="shared" si="2"/>
        <v>1.9362186788154899E-2</v>
      </c>
      <c r="I124" s="184">
        <f t="shared" si="3"/>
        <v>0.36131386861313869</v>
      </c>
    </row>
    <row r="125" spans="1:9" ht="17" thickBot="1" x14ac:dyDescent="0.25">
      <c r="A125" s="103">
        <v>123</v>
      </c>
      <c r="B125" s="192" t="s">
        <v>61</v>
      </c>
      <c r="C125" s="137">
        <v>769</v>
      </c>
      <c r="D125" s="110">
        <v>736</v>
      </c>
      <c r="E125" s="110">
        <v>231</v>
      </c>
      <c r="F125" s="110">
        <v>4</v>
      </c>
      <c r="G125" s="111">
        <v>7</v>
      </c>
      <c r="H125" s="183">
        <f t="shared" si="2"/>
        <v>9.1027308192457735E-3</v>
      </c>
      <c r="I125" s="184">
        <f t="shared" si="3"/>
        <v>0.31385869565217389</v>
      </c>
    </row>
    <row r="126" spans="1:9" ht="16" x14ac:dyDescent="0.2">
      <c r="A126" s="103">
        <v>124</v>
      </c>
      <c r="B126" s="234" t="s">
        <v>523</v>
      </c>
      <c r="C126" s="137">
        <v>643</v>
      </c>
      <c r="D126" s="110">
        <v>468</v>
      </c>
      <c r="E126" s="110">
        <v>168</v>
      </c>
      <c r="F126" s="110">
        <v>18</v>
      </c>
      <c r="G126" s="111">
        <v>155</v>
      </c>
      <c r="H126" s="183">
        <f t="shared" si="2"/>
        <v>0.24105754276827371</v>
      </c>
      <c r="I126" s="184">
        <f t="shared" si="3"/>
        <v>0.35897435897435898</v>
      </c>
    </row>
    <row r="127" spans="1:9" ht="17" thickBot="1" x14ac:dyDescent="0.25">
      <c r="A127" s="103">
        <v>125</v>
      </c>
      <c r="B127" s="234" t="s">
        <v>530</v>
      </c>
      <c r="C127" s="137">
        <v>557</v>
      </c>
      <c r="D127" s="110">
        <v>541</v>
      </c>
      <c r="E127" s="110">
        <v>61</v>
      </c>
      <c r="F127" s="110"/>
      <c r="G127" s="111">
        <v>16</v>
      </c>
      <c r="H127" s="183">
        <f t="shared" si="2"/>
        <v>2.8725314183123879E-2</v>
      </c>
      <c r="I127" s="184">
        <f t="shared" si="3"/>
        <v>0.11275415896487985</v>
      </c>
    </row>
    <row r="128" spans="1:9" ht="16" x14ac:dyDescent="0.2">
      <c r="A128" s="103">
        <v>126</v>
      </c>
      <c r="B128" s="104" t="s">
        <v>356</v>
      </c>
      <c r="C128" s="137">
        <v>541</v>
      </c>
      <c r="D128" s="110">
        <v>485</v>
      </c>
      <c r="E128" s="110">
        <v>122</v>
      </c>
      <c r="F128" s="110">
        <v>0</v>
      </c>
      <c r="G128" s="111">
        <v>21</v>
      </c>
      <c r="H128" s="183">
        <f t="shared" si="2"/>
        <v>3.8817005545286505E-2</v>
      </c>
      <c r="I128" s="184">
        <f t="shared" si="3"/>
        <v>0.25154639175257731</v>
      </c>
    </row>
    <row r="129" spans="1:9" ht="16" x14ac:dyDescent="0.2">
      <c r="A129" s="103">
        <v>127</v>
      </c>
      <c r="B129" s="107" t="s">
        <v>434</v>
      </c>
      <c r="C129" s="137">
        <v>437</v>
      </c>
      <c r="D129" s="110">
        <v>435</v>
      </c>
      <c r="E129" s="110">
        <v>425</v>
      </c>
      <c r="F129" s="110"/>
      <c r="G129" s="111">
        <v>2</v>
      </c>
      <c r="H129" s="183">
        <f t="shared" si="2"/>
        <v>4.5766590389016018E-3</v>
      </c>
      <c r="I129" s="184">
        <f t="shared" si="3"/>
        <v>0.97701149425287359</v>
      </c>
    </row>
    <row r="130" spans="1:9" ht="16" x14ac:dyDescent="0.2">
      <c r="A130" s="103">
        <v>128</v>
      </c>
      <c r="B130" s="107" t="s">
        <v>231</v>
      </c>
      <c r="C130" s="137">
        <v>434</v>
      </c>
      <c r="D130" s="110">
        <v>332</v>
      </c>
      <c r="E130" s="110">
        <v>161</v>
      </c>
      <c r="F130" s="110">
        <v>2</v>
      </c>
      <c r="G130" s="111">
        <v>95</v>
      </c>
      <c r="H130" s="183">
        <f t="shared" si="2"/>
        <v>0.21889400921658986</v>
      </c>
      <c r="I130" s="184">
        <f t="shared" si="3"/>
        <v>0.48493975903614456</v>
      </c>
    </row>
    <row r="131" spans="1:9" ht="17" thickBot="1" x14ac:dyDescent="0.25">
      <c r="A131" s="103">
        <v>129</v>
      </c>
      <c r="B131" s="192" t="s">
        <v>74</v>
      </c>
      <c r="C131" s="137">
        <v>391</v>
      </c>
      <c r="D131" s="110">
        <v>347</v>
      </c>
      <c r="E131" s="110">
        <v>213</v>
      </c>
      <c r="F131" s="110">
        <v>21</v>
      </c>
      <c r="G131" s="111">
        <v>4</v>
      </c>
      <c r="H131" s="183">
        <f t="shared" si="2"/>
        <v>1.0230179028132993E-2</v>
      </c>
      <c r="I131" s="184">
        <f t="shared" si="3"/>
        <v>0.6138328530259366</v>
      </c>
    </row>
    <row r="132" spans="1:9" ht="17" thickBot="1" x14ac:dyDescent="0.25">
      <c r="A132" s="103">
        <v>130</v>
      </c>
      <c r="B132" s="234" t="s">
        <v>528</v>
      </c>
      <c r="C132" s="137">
        <v>363</v>
      </c>
      <c r="D132" s="110">
        <v>256</v>
      </c>
      <c r="E132" s="110">
        <v>29</v>
      </c>
      <c r="F132" s="110">
        <v>26</v>
      </c>
      <c r="G132" s="111">
        <v>22</v>
      </c>
      <c r="H132" s="183">
        <f t="shared" ref="H132:H172" si="4">IF(C132&lt;&gt;0,G132/C132,"")</f>
        <v>6.0606060606060608E-2</v>
      </c>
      <c r="I132" s="184">
        <f t="shared" ref="I132:I172" si="5">IF(D132&lt;&gt;0,E132/D132,"")</f>
        <v>0.11328125</v>
      </c>
    </row>
    <row r="133" spans="1:9" ht="17" thickBot="1" x14ac:dyDescent="0.25">
      <c r="A133" s="103">
        <v>131</v>
      </c>
      <c r="B133" s="235" t="s">
        <v>187</v>
      </c>
      <c r="C133" s="137">
        <v>360</v>
      </c>
      <c r="D133" s="110">
        <v>263</v>
      </c>
      <c r="E133" s="110">
        <v>68</v>
      </c>
      <c r="F133" s="110">
        <v>50</v>
      </c>
      <c r="G133" s="111">
        <v>16</v>
      </c>
      <c r="H133" s="183">
        <f t="shared" si="4"/>
        <v>4.4444444444444446E-2</v>
      </c>
      <c r="I133" s="184">
        <f t="shared" si="5"/>
        <v>0.2585551330798479</v>
      </c>
    </row>
    <row r="134" spans="1:9" ht="17" thickBot="1" x14ac:dyDescent="0.25">
      <c r="A134" s="103">
        <v>132</v>
      </c>
      <c r="B134" s="235" t="s">
        <v>78</v>
      </c>
      <c r="C134" s="137">
        <v>348</v>
      </c>
      <c r="D134" s="110">
        <v>286</v>
      </c>
      <c r="E134" s="110">
        <v>189</v>
      </c>
      <c r="F134" s="110">
        <v>22</v>
      </c>
      <c r="G134" s="111">
        <v>12</v>
      </c>
      <c r="H134" s="183">
        <f t="shared" si="4"/>
        <v>3.4482758620689655E-2</v>
      </c>
      <c r="I134" s="184">
        <f t="shared" si="5"/>
        <v>0.66083916083916083</v>
      </c>
    </row>
    <row r="135" spans="1:9" ht="17" thickBot="1" x14ac:dyDescent="0.25">
      <c r="A135" s="103">
        <v>133</v>
      </c>
      <c r="B135" s="235" t="s">
        <v>202</v>
      </c>
      <c r="C135" s="137">
        <v>334</v>
      </c>
      <c r="D135" s="110">
        <v>310</v>
      </c>
      <c r="E135" s="110">
        <v>224</v>
      </c>
      <c r="F135" s="110">
        <v>2</v>
      </c>
      <c r="G135" s="111">
        <v>21</v>
      </c>
      <c r="H135" s="183">
        <f t="shared" si="4"/>
        <v>6.2874251497005984E-2</v>
      </c>
      <c r="I135" s="184">
        <f t="shared" si="5"/>
        <v>0.72258064516129028</v>
      </c>
    </row>
    <row r="136" spans="1:9" ht="16" x14ac:dyDescent="0.2">
      <c r="A136" s="103">
        <v>134</v>
      </c>
      <c r="B136" s="104" t="s">
        <v>85</v>
      </c>
      <c r="C136" s="137">
        <v>281</v>
      </c>
      <c r="D136" s="110">
        <v>261</v>
      </c>
      <c r="E136" s="110">
        <v>128</v>
      </c>
      <c r="F136" s="110">
        <v>3</v>
      </c>
      <c r="G136" s="111">
        <v>0</v>
      </c>
      <c r="H136" s="183">
        <f t="shared" si="4"/>
        <v>0</v>
      </c>
      <c r="I136" s="184">
        <f t="shared" si="5"/>
        <v>0.49042145593869729</v>
      </c>
    </row>
    <row r="137" spans="1:9" ht="16" x14ac:dyDescent="0.2">
      <c r="A137" s="103">
        <v>135</v>
      </c>
      <c r="B137" s="107" t="s">
        <v>13</v>
      </c>
      <c r="C137" s="137">
        <v>241</v>
      </c>
      <c r="D137" s="110">
        <v>213</v>
      </c>
      <c r="E137" s="110">
        <v>139</v>
      </c>
      <c r="F137" s="110">
        <v>13</v>
      </c>
      <c r="G137" s="111">
        <v>13</v>
      </c>
      <c r="H137" s="183">
        <f t="shared" si="4"/>
        <v>5.3941908713692949E-2</v>
      </c>
      <c r="I137" s="184">
        <f t="shared" si="5"/>
        <v>0.65258215962441313</v>
      </c>
    </row>
    <row r="138" spans="1:9" ht="16" x14ac:dyDescent="0.2">
      <c r="A138" s="103">
        <v>136</v>
      </c>
      <c r="B138" s="107" t="s">
        <v>108</v>
      </c>
      <c r="C138" s="137">
        <v>236</v>
      </c>
      <c r="D138" s="110">
        <v>183</v>
      </c>
      <c r="E138" s="110">
        <v>69</v>
      </c>
      <c r="F138" s="110">
        <v>10</v>
      </c>
      <c r="G138" s="111">
        <v>14</v>
      </c>
      <c r="H138" s="183">
        <f t="shared" si="4"/>
        <v>5.9322033898305086E-2</v>
      </c>
      <c r="I138" s="184">
        <f t="shared" si="5"/>
        <v>0.37704918032786883</v>
      </c>
    </row>
    <row r="139" spans="1:9" ht="16" x14ac:dyDescent="0.2">
      <c r="A139" s="103">
        <v>137</v>
      </c>
      <c r="B139" s="107" t="s">
        <v>50</v>
      </c>
      <c r="C139" s="137">
        <v>213</v>
      </c>
      <c r="D139" s="110">
        <v>198</v>
      </c>
      <c r="E139" s="110">
        <v>109</v>
      </c>
      <c r="F139" s="110">
        <v>5</v>
      </c>
      <c r="G139" s="111">
        <v>3</v>
      </c>
      <c r="H139" s="183">
        <f t="shared" si="4"/>
        <v>1.4084507042253521E-2</v>
      </c>
      <c r="I139" s="184">
        <f t="shared" si="5"/>
        <v>0.5505050505050505</v>
      </c>
    </row>
    <row r="140" spans="1:9" ht="17" thickBot="1" x14ac:dyDescent="0.25">
      <c r="A140" s="103">
        <v>138</v>
      </c>
      <c r="B140" s="192" t="s">
        <v>369</v>
      </c>
      <c r="C140" s="137">
        <v>164</v>
      </c>
      <c r="D140" s="110">
        <v>150</v>
      </c>
      <c r="E140" s="110">
        <v>38</v>
      </c>
      <c r="F140" s="110">
        <v>1</v>
      </c>
      <c r="G140" s="111">
        <v>0</v>
      </c>
      <c r="H140" s="183">
        <f t="shared" si="4"/>
        <v>0</v>
      </c>
      <c r="I140" s="184">
        <f t="shared" si="5"/>
        <v>0.25333333333333335</v>
      </c>
    </row>
    <row r="141" spans="1:9" ht="17" thickBot="1" x14ac:dyDescent="0.25">
      <c r="A141" s="103">
        <v>139</v>
      </c>
      <c r="B141" s="235" t="s">
        <v>221</v>
      </c>
      <c r="C141" s="137">
        <v>143</v>
      </c>
      <c r="D141" s="110">
        <v>140</v>
      </c>
      <c r="E141" s="110">
        <v>20</v>
      </c>
      <c r="F141" s="110">
        <v>1</v>
      </c>
      <c r="G141" s="111">
        <v>2</v>
      </c>
      <c r="H141" s="183">
        <f t="shared" si="4"/>
        <v>1.3986013986013986E-2</v>
      </c>
      <c r="I141" s="184">
        <f t="shared" si="5"/>
        <v>0.14285714285714285</v>
      </c>
    </row>
    <row r="142" spans="1:9" ht="16" x14ac:dyDescent="0.2">
      <c r="A142" s="103">
        <v>140</v>
      </c>
      <c r="B142" s="104" t="s">
        <v>83</v>
      </c>
      <c r="C142" s="137">
        <v>139</v>
      </c>
      <c r="D142" s="110">
        <v>90</v>
      </c>
      <c r="E142" s="110">
        <v>47</v>
      </c>
      <c r="F142" s="110">
        <v>17</v>
      </c>
      <c r="G142" s="111">
        <v>9</v>
      </c>
      <c r="H142" s="183">
        <f t="shared" si="4"/>
        <v>6.4748201438848921E-2</v>
      </c>
      <c r="I142" s="184">
        <f t="shared" si="5"/>
        <v>0.52222222222222225</v>
      </c>
    </row>
    <row r="143" spans="1:9" ht="16" x14ac:dyDescent="0.2">
      <c r="A143" s="103">
        <v>141</v>
      </c>
      <c r="B143" s="107" t="s">
        <v>241</v>
      </c>
      <c r="C143" s="137">
        <v>138</v>
      </c>
      <c r="D143" s="110">
        <v>136</v>
      </c>
      <c r="E143" s="110">
        <v>111</v>
      </c>
      <c r="F143" s="110"/>
      <c r="G143" s="111"/>
      <c r="H143" s="183">
        <f t="shared" si="4"/>
        <v>0</v>
      </c>
      <c r="I143" s="184">
        <f t="shared" si="5"/>
        <v>0.81617647058823528</v>
      </c>
    </row>
    <row r="144" spans="1:9" ht="16" x14ac:dyDescent="0.2">
      <c r="A144" s="103">
        <v>142</v>
      </c>
      <c r="B144" s="107" t="s">
        <v>453</v>
      </c>
      <c r="C144" s="137">
        <v>137</v>
      </c>
      <c r="D144" s="110">
        <v>121</v>
      </c>
      <c r="E144" s="110">
        <v>17</v>
      </c>
      <c r="F144" s="110">
        <v>5</v>
      </c>
      <c r="G144" s="111">
        <v>11</v>
      </c>
      <c r="H144" s="183">
        <f t="shared" si="4"/>
        <v>8.0291970802919707E-2</v>
      </c>
      <c r="I144" s="184">
        <f t="shared" si="5"/>
        <v>0.14049586776859505</v>
      </c>
    </row>
    <row r="145" spans="1:9" ht="16" x14ac:dyDescent="0.2">
      <c r="A145" s="103">
        <v>143</v>
      </c>
      <c r="B145" s="107" t="s">
        <v>195</v>
      </c>
      <c r="C145" s="137">
        <v>118</v>
      </c>
      <c r="D145" s="110">
        <v>98</v>
      </c>
      <c r="E145" s="110">
        <v>84</v>
      </c>
      <c r="F145" s="110">
        <v>8</v>
      </c>
      <c r="G145" s="111">
        <v>8</v>
      </c>
      <c r="H145" s="183">
        <f t="shared" si="4"/>
        <v>6.7796610169491525E-2</v>
      </c>
      <c r="I145" s="184">
        <f t="shared" si="5"/>
        <v>0.8571428571428571</v>
      </c>
    </row>
    <row r="146" spans="1:9" ht="17" thickBot="1" x14ac:dyDescent="0.25">
      <c r="A146" s="103">
        <v>144</v>
      </c>
      <c r="B146" s="192" t="s">
        <v>197</v>
      </c>
      <c r="C146" s="137">
        <v>112</v>
      </c>
      <c r="D146" s="110">
        <v>96</v>
      </c>
      <c r="E146" s="110">
        <v>22</v>
      </c>
      <c r="F146" s="110">
        <v>7</v>
      </c>
      <c r="G146" s="111">
        <v>1</v>
      </c>
      <c r="H146" s="183">
        <f t="shared" si="4"/>
        <v>8.9285714285714281E-3</v>
      </c>
      <c r="I146" s="184">
        <f t="shared" si="5"/>
        <v>0.22916666666666666</v>
      </c>
    </row>
    <row r="147" spans="1:9" ht="16" x14ac:dyDescent="0.2">
      <c r="A147" s="103">
        <v>145</v>
      </c>
      <c r="B147" s="104" t="s">
        <v>21</v>
      </c>
      <c r="C147" s="137">
        <v>112</v>
      </c>
      <c r="D147" s="110">
        <v>92</v>
      </c>
      <c r="E147" s="110">
        <v>19</v>
      </c>
      <c r="F147" s="110">
        <v>8</v>
      </c>
      <c r="G147" s="111">
        <v>4</v>
      </c>
      <c r="H147" s="183">
        <f t="shared" si="4"/>
        <v>3.5714285714285712E-2</v>
      </c>
      <c r="I147" s="184">
        <f t="shared" si="5"/>
        <v>0.20652173913043478</v>
      </c>
    </row>
    <row r="148" spans="1:9" ht="16" x14ac:dyDescent="0.2">
      <c r="A148" s="103">
        <v>146</v>
      </c>
      <c r="B148" s="107" t="s">
        <v>183</v>
      </c>
      <c r="C148" s="137">
        <v>99</v>
      </c>
      <c r="D148" s="110">
        <v>75</v>
      </c>
      <c r="E148" s="110">
        <v>74</v>
      </c>
      <c r="F148" s="110">
        <v>11</v>
      </c>
      <c r="G148" s="111">
        <v>13</v>
      </c>
      <c r="H148" s="183">
        <f t="shared" si="4"/>
        <v>0.13131313131313133</v>
      </c>
      <c r="I148" s="184">
        <f t="shared" si="5"/>
        <v>0.98666666666666669</v>
      </c>
    </row>
    <row r="149" spans="1:9" ht="16" x14ac:dyDescent="0.2">
      <c r="A149" s="103">
        <v>147</v>
      </c>
      <c r="B149" s="107" t="s">
        <v>392</v>
      </c>
      <c r="C149" s="137">
        <v>88</v>
      </c>
      <c r="D149" s="110">
        <v>88</v>
      </c>
      <c r="E149" s="110">
        <v>18</v>
      </c>
      <c r="F149" s="110"/>
      <c r="G149" s="111"/>
      <c r="H149" s="183">
        <f t="shared" si="4"/>
        <v>0</v>
      </c>
      <c r="I149" s="184">
        <f t="shared" si="5"/>
        <v>0.20454545454545456</v>
      </c>
    </row>
    <row r="150" spans="1:9" ht="16" x14ac:dyDescent="0.2">
      <c r="A150" s="103">
        <v>148</v>
      </c>
      <c r="B150" s="107" t="s">
        <v>159</v>
      </c>
      <c r="C150" s="137">
        <v>88</v>
      </c>
      <c r="D150" s="110">
        <v>79</v>
      </c>
      <c r="E150" s="110">
        <v>36</v>
      </c>
      <c r="F150" s="110">
        <v>4</v>
      </c>
      <c r="G150" s="111">
        <v>6</v>
      </c>
      <c r="H150" s="183">
        <f t="shared" si="4"/>
        <v>6.8181818181818177E-2</v>
      </c>
      <c r="I150" s="184">
        <f t="shared" si="5"/>
        <v>0.45569620253164556</v>
      </c>
    </row>
    <row r="151" spans="1:9" ht="16" x14ac:dyDescent="0.2">
      <c r="A151" s="103">
        <v>149</v>
      </c>
      <c r="B151" s="107" t="s">
        <v>164</v>
      </c>
      <c r="C151" s="137">
        <v>81</v>
      </c>
      <c r="D151" s="110">
        <v>69</v>
      </c>
      <c r="E151" s="110">
        <v>36</v>
      </c>
      <c r="F151" s="110">
        <v>2</v>
      </c>
      <c r="G151" s="111">
        <v>6</v>
      </c>
      <c r="H151" s="183">
        <f t="shared" si="4"/>
        <v>7.407407407407407E-2</v>
      </c>
      <c r="I151" s="184">
        <f t="shared" si="5"/>
        <v>0.52173913043478259</v>
      </c>
    </row>
    <row r="152" spans="1:9" ht="16" x14ac:dyDescent="0.2">
      <c r="A152" s="103">
        <v>150</v>
      </c>
      <c r="B152" s="107" t="s">
        <v>559</v>
      </c>
      <c r="C152" s="137">
        <v>78</v>
      </c>
      <c r="D152" s="110">
        <v>74</v>
      </c>
      <c r="E152" s="110">
        <v>6</v>
      </c>
      <c r="F152" s="110"/>
      <c r="G152" s="111"/>
      <c r="H152" s="183">
        <f t="shared" si="4"/>
        <v>0</v>
      </c>
      <c r="I152" s="184">
        <f t="shared" si="5"/>
        <v>8.1081081081081086E-2</v>
      </c>
    </row>
    <row r="153" spans="1:9" ht="17" thickBot="1" x14ac:dyDescent="0.25">
      <c r="A153" s="103">
        <v>151</v>
      </c>
      <c r="B153" s="192" t="s">
        <v>67</v>
      </c>
      <c r="C153" s="137">
        <v>75</v>
      </c>
      <c r="D153" s="110">
        <v>76</v>
      </c>
      <c r="E153" s="110">
        <v>23</v>
      </c>
      <c r="F153" s="110">
        <v>0</v>
      </c>
      <c r="G153" s="111">
        <v>0</v>
      </c>
      <c r="H153" s="183">
        <f t="shared" si="4"/>
        <v>0</v>
      </c>
      <c r="I153" s="184">
        <f t="shared" si="5"/>
        <v>0.30263157894736842</v>
      </c>
    </row>
    <row r="154" spans="1:9" ht="16" x14ac:dyDescent="0.2">
      <c r="A154" s="103">
        <v>152</v>
      </c>
      <c r="B154" s="104" t="s">
        <v>402</v>
      </c>
      <c r="C154" s="137">
        <v>69</v>
      </c>
      <c r="D154" s="110">
        <v>64</v>
      </c>
      <c r="E154" s="110">
        <v>43</v>
      </c>
      <c r="F154" s="110">
        <v>1</v>
      </c>
      <c r="G154" s="111">
        <v>2</v>
      </c>
      <c r="H154" s="183">
        <f t="shared" si="4"/>
        <v>2.8985507246376812E-2</v>
      </c>
      <c r="I154" s="184">
        <f t="shared" si="5"/>
        <v>0.671875</v>
      </c>
    </row>
    <row r="155" spans="1:9" ht="17" thickBot="1" x14ac:dyDescent="0.25">
      <c r="A155" s="103">
        <v>153</v>
      </c>
      <c r="B155" s="192" t="s">
        <v>387</v>
      </c>
      <c r="C155" s="137">
        <v>51</v>
      </c>
      <c r="D155" s="110">
        <v>48</v>
      </c>
      <c r="E155" s="110">
        <v>10</v>
      </c>
      <c r="F155" s="110"/>
      <c r="G155" s="111">
        <v>3</v>
      </c>
      <c r="H155" s="183">
        <f t="shared" si="4"/>
        <v>5.8823529411764705E-2</v>
      </c>
      <c r="I155" s="184">
        <f t="shared" si="5"/>
        <v>0.20833333333333334</v>
      </c>
    </row>
    <row r="156" spans="1:9" ht="17" thickBot="1" x14ac:dyDescent="0.25">
      <c r="A156" s="103">
        <v>154</v>
      </c>
      <c r="B156" s="235" t="s">
        <v>71</v>
      </c>
      <c r="C156" s="137">
        <v>48</v>
      </c>
      <c r="D156" s="110">
        <v>41</v>
      </c>
      <c r="E156" s="110">
        <v>13</v>
      </c>
      <c r="F156" s="110">
        <v>0</v>
      </c>
      <c r="G156" s="111">
        <v>2</v>
      </c>
      <c r="H156" s="183">
        <f t="shared" si="4"/>
        <v>4.1666666666666664E-2</v>
      </c>
      <c r="I156" s="184">
        <f t="shared" si="5"/>
        <v>0.31707317073170732</v>
      </c>
    </row>
    <row r="157" spans="1:9" ht="17" thickBot="1" x14ac:dyDescent="0.25">
      <c r="A157" s="103">
        <v>155</v>
      </c>
      <c r="B157" s="235" t="s">
        <v>165</v>
      </c>
      <c r="C157" s="137">
        <v>46</v>
      </c>
      <c r="D157" s="110">
        <v>42</v>
      </c>
      <c r="E157" s="110">
        <v>26</v>
      </c>
      <c r="F157" s="110">
        <v>0</v>
      </c>
      <c r="G157" s="111">
        <v>2</v>
      </c>
      <c r="H157" s="183">
        <f t="shared" si="4"/>
        <v>4.3478260869565216E-2</v>
      </c>
      <c r="I157" s="184">
        <f t="shared" si="5"/>
        <v>0.61904761904761907</v>
      </c>
    </row>
    <row r="158" spans="1:9" ht="16" x14ac:dyDescent="0.2">
      <c r="A158" s="103">
        <v>156</v>
      </c>
      <c r="B158" s="104" t="s">
        <v>88</v>
      </c>
      <c r="C158" s="137">
        <v>43</v>
      </c>
      <c r="D158" s="110">
        <v>41</v>
      </c>
      <c r="E158" s="110">
        <v>17</v>
      </c>
      <c r="F158" s="110">
        <v>0</v>
      </c>
      <c r="G158" s="111">
        <v>0</v>
      </c>
      <c r="H158" s="183">
        <f t="shared" si="4"/>
        <v>0</v>
      </c>
      <c r="I158" s="184">
        <f t="shared" si="5"/>
        <v>0.41463414634146339</v>
      </c>
    </row>
    <row r="159" spans="1:9" ht="16" x14ac:dyDescent="0.2">
      <c r="A159" s="103">
        <v>157</v>
      </c>
      <c r="B159" s="107" t="s">
        <v>126</v>
      </c>
      <c r="C159" s="137">
        <v>40</v>
      </c>
      <c r="D159" s="110">
        <v>37</v>
      </c>
      <c r="E159" s="110">
        <v>24</v>
      </c>
      <c r="F159" s="110">
        <v>0</v>
      </c>
      <c r="G159" s="111">
        <v>2</v>
      </c>
      <c r="H159" s="183">
        <f t="shared" si="4"/>
        <v>0.05</v>
      </c>
      <c r="I159" s="184">
        <f t="shared" si="5"/>
        <v>0.64864864864864868</v>
      </c>
    </row>
    <row r="160" spans="1:9" ht="16" x14ac:dyDescent="0.2">
      <c r="A160" s="103">
        <v>158</v>
      </c>
      <c r="B160" s="107" t="s">
        <v>148</v>
      </c>
      <c r="C160" s="137">
        <v>38</v>
      </c>
      <c r="D160" s="110">
        <v>32</v>
      </c>
      <c r="E160" s="110">
        <v>15</v>
      </c>
      <c r="F160" s="110">
        <v>0</v>
      </c>
      <c r="G160" s="111">
        <v>1</v>
      </c>
      <c r="H160" s="183">
        <f t="shared" si="4"/>
        <v>2.6315789473684209E-2</v>
      </c>
      <c r="I160" s="184">
        <f t="shared" si="5"/>
        <v>0.46875</v>
      </c>
    </row>
    <row r="161" spans="1:9" ht="16" x14ac:dyDescent="0.2">
      <c r="A161" s="103">
        <v>159</v>
      </c>
      <c r="B161" s="107" t="s">
        <v>564</v>
      </c>
      <c r="C161" s="137">
        <v>34</v>
      </c>
      <c r="D161" s="110">
        <v>32</v>
      </c>
      <c r="E161" s="110">
        <v>31</v>
      </c>
      <c r="F161" s="110">
        <v>2</v>
      </c>
      <c r="G161" s="111">
        <v>0</v>
      </c>
      <c r="H161" s="183">
        <f t="shared" si="4"/>
        <v>0</v>
      </c>
      <c r="I161" s="184">
        <f t="shared" si="5"/>
        <v>0.96875</v>
      </c>
    </row>
    <row r="162" spans="1:9" ht="16" x14ac:dyDescent="0.2">
      <c r="A162" s="103">
        <v>160</v>
      </c>
      <c r="B162" s="107" t="s">
        <v>131</v>
      </c>
      <c r="C162" s="137">
        <v>34</v>
      </c>
      <c r="D162" s="110">
        <v>19</v>
      </c>
      <c r="E162" s="110">
        <v>3</v>
      </c>
      <c r="F162" s="110">
        <v>15</v>
      </c>
      <c r="G162" s="111">
        <v>0</v>
      </c>
      <c r="H162" s="183">
        <f t="shared" si="4"/>
        <v>0</v>
      </c>
      <c r="I162" s="184">
        <f t="shared" si="5"/>
        <v>0.15789473684210525</v>
      </c>
    </row>
    <row r="163" spans="1:9" ht="16" x14ac:dyDescent="0.2">
      <c r="A163" s="103">
        <v>161</v>
      </c>
      <c r="B163" s="107" t="s">
        <v>151</v>
      </c>
      <c r="C163" s="137">
        <v>33</v>
      </c>
      <c r="D163" s="110">
        <v>30</v>
      </c>
      <c r="E163" s="110">
        <v>13</v>
      </c>
      <c r="F163" s="110">
        <v>2</v>
      </c>
      <c r="G163" s="111">
        <v>0</v>
      </c>
      <c r="H163" s="183">
        <f t="shared" si="4"/>
        <v>0</v>
      </c>
      <c r="I163" s="184">
        <f t="shared" si="5"/>
        <v>0.43333333333333335</v>
      </c>
    </row>
    <row r="164" spans="1:9" ht="16" x14ac:dyDescent="0.2">
      <c r="A164" s="103">
        <v>162</v>
      </c>
      <c r="B164" s="107" t="s">
        <v>91</v>
      </c>
      <c r="C164" s="137">
        <v>24</v>
      </c>
      <c r="D164" s="110">
        <v>18</v>
      </c>
      <c r="E164" s="110">
        <v>10</v>
      </c>
      <c r="F164" s="110">
        <v>2</v>
      </c>
      <c r="G164" s="111">
        <v>1</v>
      </c>
      <c r="H164" s="183">
        <f t="shared" si="4"/>
        <v>4.1666666666666664E-2</v>
      </c>
      <c r="I164" s="184">
        <f t="shared" si="5"/>
        <v>0.55555555555555558</v>
      </c>
    </row>
    <row r="165" spans="1:9" ht="16" x14ac:dyDescent="0.2">
      <c r="A165" s="103">
        <v>163</v>
      </c>
      <c r="B165" s="107" t="s">
        <v>59</v>
      </c>
      <c r="C165" s="137">
        <v>22</v>
      </c>
      <c r="D165" s="110">
        <v>12</v>
      </c>
      <c r="E165" s="110">
        <v>7</v>
      </c>
      <c r="F165" s="110">
        <v>8</v>
      </c>
      <c r="G165" s="111">
        <v>1</v>
      </c>
      <c r="H165" s="183">
        <f t="shared" si="4"/>
        <v>4.5454545454545456E-2</v>
      </c>
      <c r="I165" s="184">
        <f t="shared" si="5"/>
        <v>0.58333333333333337</v>
      </c>
    </row>
    <row r="166" spans="1:9" ht="16" x14ac:dyDescent="0.2">
      <c r="A166" s="103">
        <v>164</v>
      </c>
      <c r="B166" s="107" t="s">
        <v>373</v>
      </c>
      <c r="C166" s="137">
        <v>16</v>
      </c>
      <c r="D166" s="110">
        <v>12</v>
      </c>
      <c r="E166" s="110">
        <v>5</v>
      </c>
      <c r="F166" s="110">
        <v>1</v>
      </c>
      <c r="G166" s="111">
        <v>1</v>
      </c>
      <c r="H166" s="183">
        <f t="shared" si="4"/>
        <v>6.25E-2</v>
      </c>
      <c r="I166" s="184">
        <f t="shared" si="5"/>
        <v>0.41666666666666669</v>
      </c>
    </row>
    <row r="167" spans="1:9" ht="16" x14ac:dyDescent="0.2">
      <c r="A167" s="103">
        <v>165</v>
      </c>
      <c r="B167" s="107" t="s">
        <v>362</v>
      </c>
      <c r="C167" s="137">
        <v>9</v>
      </c>
      <c r="D167" s="110">
        <v>3</v>
      </c>
      <c r="E167" s="110">
        <v>2</v>
      </c>
      <c r="F167" s="110">
        <v>6</v>
      </c>
      <c r="G167" s="111">
        <v>0</v>
      </c>
      <c r="H167" s="183">
        <f t="shared" si="4"/>
        <v>0</v>
      </c>
      <c r="I167" s="184">
        <f t="shared" si="5"/>
        <v>0.66666666666666663</v>
      </c>
    </row>
    <row r="168" spans="1:9" ht="17" thickBot="1" x14ac:dyDescent="0.25">
      <c r="A168" s="103">
        <v>166</v>
      </c>
      <c r="B168" s="192" t="s">
        <v>68</v>
      </c>
      <c r="C168" s="137">
        <v>5</v>
      </c>
      <c r="D168" s="110">
        <v>5</v>
      </c>
      <c r="E168" s="110">
        <v>4</v>
      </c>
      <c r="F168" s="110"/>
      <c r="G168" s="111"/>
      <c r="H168" s="183">
        <f t="shared" si="4"/>
        <v>0</v>
      </c>
      <c r="I168" s="184">
        <f t="shared" si="5"/>
        <v>0.8</v>
      </c>
    </row>
    <row r="169" spans="1:9" ht="16" x14ac:dyDescent="0.2">
      <c r="A169" s="103">
        <v>167</v>
      </c>
      <c r="B169" s="104" t="s">
        <v>341</v>
      </c>
      <c r="C169" s="137">
        <v>3</v>
      </c>
      <c r="D169" s="110">
        <v>2</v>
      </c>
      <c r="E169" s="110">
        <v>0</v>
      </c>
      <c r="F169" s="110">
        <v>0</v>
      </c>
      <c r="G169" s="111">
        <v>1</v>
      </c>
      <c r="H169" s="183">
        <f t="shared" si="4"/>
        <v>0.33333333333333331</v>
      </c>
      <c r="I169" s="184">
        <f t="shared" si="5"/>
        <v>0</v>
      </c>
    </row>
    <row r="170" spans="1:9" ht="17" thickBot="1" x14ac:dyDescent="0.25">
      <c r="A170" s="103">
        <v>168</v>
      </c>
      <c r="B170" s="192" t="s">
        <v>359</v>
      </c>
      <c r="C170" s="137">
        <v>2</v>
      </c>
      <c r="D170" s="110">
        <v>2</v>
      </c>
      <c r="E170" s="110">
        <v>1</v>
      </c>
      <c r="F170" s="110">
        <v>0</v>
      </c>
      <c r="G170" s="111">
        <v>0</v>
      </c>
      <c r="H170" s="183">
        <f t="shared" si="4"/>
        <v>0</v>
      </c>
      <c r="I170" s="184">
        <f t="shared" si="5"/>
        <v>0.5</v>
      </c>
    </row>
    <row r="171" spans="1:9" ht="17" thickBot="1" x14ac:dyDescent="0.25">
      <c r="A171" s="103">
        <v>169</v>
      </c>
      <c r="B171" s="235" t="s">
        <v>349</v>
      </c>
      <c r="C171" s="137">
        <v>2</v>
      </c>
      <c r="D171" s="110">
        <v>1</v>
      </c>
      <c r="E171" s="110">
        <v>0</v>
      </c>
      <c r="F171" s="110">
        <v>0</v>
      </c>
      <c r="G171" s="111">
        <v>1</v>
      </c>
      <c r="H171" s="183">
        <f t="shared" si="4"/>
        <v>0.5</v>
      </c>
      <c r="I171" s="184">
        <f t="shared" si="5"/>
        <v>0</v>
      </c>
    </row>
    <row r="172" spans="1:9" ht="18" thickTop="1" thickBot="1" x14ac:dyDescent="0.25">
      <c r="A172" s="103">
        <v>170</v>
      </c>
      <c r="B172" s="214" t="s">
        <v>246</v>
      </c>
      <c r="C172" s="139">
        <v>16016599</v>
      </c>
      <c r="D172" s="112">
        <v>14265282</v>
      </c>
      <c r="E172" s="112">
        <v>8325850</v>
      </c>
      <c r="F172" s="112">
        <v>113687</v>
      </c>
      <c r="G172" s="113">
        <v>1539362</v>
      </c>
      <c r="H172" s="183">
        <f t="shared" si="4"/>
        <v>9.6110416449834327E-2</v>
      </c>
      <c r="I172" s="184">
        <f t="shared" si="5"/>
        <v>0.58364426304366079</v>
      </c>
    </row>
    <row r="173" spans="1:9" x14ac:dyDescent="0.2">
      <c r="B173"/>
      <c r="C173"/>
      <c r="D173"/>
      <c r="E173"/>
    </row>
    <row r="174" spans="1:9" x14ac:dyDescent="0.2">
      <c r="B174"/>
      <c r="C174"/>
      <c r="D174"/>
      <c r="E174"/>
    </row>
    <row r="175" spans="1:9" ht="16" thickBot="1" x14ac:dyDescent="0.25">
      <c r="B175"/>
      <c r="C175"/>
      <c r="D175"/>
      <c r="E175"/>
    </row>
    <row r="176" spans="1:9" ht="16" thickBot="1" x14ac:dyDescent="0.25">
      <c r="B176"/>
      <c r="C176"/>
      <c r="D176"/>
      <c r="E176"/>
    </row>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ht="16" thickBot="1" x14ac:dyDescent="0.25"/>
    <row r="185" customFormat="1" ht="16" thickBot="1" x14ac:dyDescent="0.25"/>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ht="16" thickBot="1" x14ac:dyDescent="0.25"/>
    <row r="207" customFormat="1" ht="16" thickBot="1" x14ac:dyDescent="0.25"/>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ht="16" thickBot="1" x14ac:dyDescent="0.25"/>
    <row r="228" customFormat="1" ht="16" thickBot="1" x14ac:dyDescent="0.25"/>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ht="16" thickBot="1" x14ac:dyDescent="0.25"/>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ht="16" thickBot="1" x14ac:dyDescent="0.25"/>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ht="16" thickBot="1" x14ac:dyDescent="0.25"/>
    <row r="273" customFormat="1" ht="16" thickBot="1" x14ac:dyDescent="0.25"/>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ht="16" thickBot="1" x14ac:dyDescent="0.25"/>
    <row r="288" customFormat="1" ht="16" thickBot="1" x14ac:dyDescent="0.25"/>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ht="16" thickBot="1" x14ac:dyDescent="0.25"/>
    <row r="310" customFormat="1" ht="16" thickBot="1" x14ac:dyDescent="0.25"/>
    <row r="311" customFormat="1" x14ac:dyDescent="0.2"/>
    <row r="312" customFormat="1" x14ac:dyDescent="0.2"/>
    <row r="313" customFormat="1" x14ac:dyDescent="0.2"/>
    <row r="314" customFormat="1" x14ac:dyDescent="0.2"/>
    <row r="315" customFormat="1" x14ac:dyDescent="0.2"/>
    <row r="316" customFormat="1" ht="16" thickBot="1" x14ac:dyDescent="0.25"/>
    <row r="317" customFormat="1" ht="16" thickBot="1" x14ac:dyDescent="0.25"/>
    <row r="318" customFormat="1" x14ac:dyDescent="0.2"/>
    <row r="319" customFormat="1" x14ac:dyDescent="0.2"/>
    <row r="320" customFormat="1" x14ac:dyDescent="0.2"/>
    <row r="321" customFormat="1" x14ac:dyDescent="0.2"/>
    <row r="322" customFormat="1" x14ac:dyDescent="0.2"/>
    <row r="323" customFormat="1" ht="16" thickBot="1" x14ac:dyDescent="0.25"/>
    <row r="324" customFormat="1" ht="16" thickBot="1" x14ac:dyDescent="0.25"/>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ht="16" thickBot="1" x14ac:dyDescent="0.25"/>
    <row r="339" customFormat="1" ht="16" thickBot="1" x14ac:dyDescent="0.25"/>
    <row r="340" customFormat="1" x14ac:dyDescent="0.2"/>
    <row r="341" customFormat="1" x14ac:dyDescent="0.2"/>
    <row r="342" customFormat="1" x14ac:dyDescent="0.2"/>
    <row r="343" customFormat="1" x14ac:dyDescent="0.2"/>
    <row r="344" customFormat="1" ht="16" thickBot="1" x14ac:dyDescent="0.25"/>
    <row r="345" customFormat="1" ht="16" thickBot="1" x14ac:dyDescent="0.25"/>
    <row r="346" customFormat="1" x14ac:dyDescent="0.2"/>
    <row r="347" customFormat="1" x14ac:dyDescent="0.2"/>
    <row r="348" customFormat="1" x14ac:dyDescent="0.2"/>
    <row r="349" customFormat="1" x14ac:dyDescent="0.2"/>
    <row r="350" customFormat="1" x14ac:dyDescent="0.2"/>
    <row r="351" customFormat="1" x14ac:dyDescent="0.2"/>
    <row r="352" customFormat="1" ht="16" thickBot="1" x14ac:dyDescent="0.25"/>
    <row r="353" customFormat="1" ht="16" thickBot="1" x14ac:dyDescent="0.25"/>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ht="16" thickBot="1" x14ac:dyDescent="0.25"/>
    <row r="375" customFormat="1" ht="16" thickBot="1" x14ac:dyDescent="0.25"/>
    <row r="376" customFormat="1" x14ac:dyDescent="0.2"/>
    <row r="377" customFormat="1" x14ac:dyDescent="0.2"/>
    <row r="378" customFormat="1" x14ac:dyDescent="0.2"/>
    <row r="379" customFormat="1" x14ac:dyDescent="0.2"/>
    <row r="380" customFormat="1" ht="16" thickBot="1" x14ac:dyDescent="0.25"/>
    <row r="381" customFormat="1" ht="16" thickBot="1" x14ac:dyDescent="0.25"/>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ht="16" thickBot="1" x14ac:dyDescent="0.25"/>
    <row r="400" customFormat="1" ht="16" thickBot="1" x14ac:dyDescent="0.25"/>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ht="16" thickBot="1" x14ac:dyDescent="0.25"/>
    <row r="412" customFormat="1" ht="16" thickBot="1" x14ac:dyDescent="0.25"/>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ht="16" thickBot="1" x14ac:dyDescent="0.25"/>
    <row r="423" customFormat="1" ht="16" thickBot="1" x14ac:dyDescent="0.25"/>
    <row r="424" customFormat="1" x14ac:dyDescent="0.2"/>
    <row r="425" customFormat="1" x14ac:dyDescent="0.2"/>
    <row r="426" customFormat="1" x14ac:dyDescent="0.2"/>
    <row r="427" customFormat="1" x14ac:dyDescent="0.2"/>
    <row r="428" customFormat="1" x14ac:dyDescent="0.2"/>
    <row r="429" customFormat="1" ht="16" thickBot="1" x14ac:dyDescent="0.25"/>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ht="16" thickBot="1" x14ac:dyDescent="0.25"/>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ht="16" thickBot="1" x14ac:dyDescent="0.25"/>
    <row r="463" customFormat="1" ht="16" thickBot="1" x14ac:dyDescent="0.25"/>
    <row r="464" customFormat="1" x14ac:dyDescent="0.2"/>
    <row r="465" customFormat="1" x14ac:dyDescent="0.2"/>
    <row r="466" customFormat="1" x14ac:dyDescent="0.2"/>
    <row r="467" customFormat="1" x14ac:dyDescent="0.2"/>
    <row r="468" customFormat="1" ht="16" thickBot="1" x14ac:dyDescent="0.25"/>
    <row r="469" customFormat="1" ht="16" thickBot="1" x14ac:dyDescent="0.25"/>
    <row r="470" customFormat="1" x14ac:dyDescent="0.2"/>
    <row r="471" customFormat="1" x14ac:dyDescent="0.2"/>
    <row r="472" customFormat="1" x14ac:dyDescent="0.2"/>
    <row r="473" customFormat="1" x14ac:dyDescent="0.2"/>
    <row r="474" customFormat="1" ht="16" thickBot="1" x14ac:dyDescent="0.25"/>
    <row r="475" customFormat="1" ht="16" thickBot="1" x14ac:dyDescent="0.25"/>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ht="16" thickBot="1" x14ac:dyDescent="0.25"/>
    <row r="485" customFormat="1" ht="16" thickBot="1" x14ac:dyDescent="0.25"/>
    <row r="486" customFormat="1" x14ac:dyDescent="0.2"/>
    <row r="487" customFormat="1" x14ac:dyDescent="0.2"/>
    <row r="488" customFormat="1" x14ac:dyDescent="0.2"/>
    <row r="489" customFormat="1" ht="16" thickBot="1" x14ac:dyDescent="0.25"/>
    <row r="490" customFormat="1" ht="16" thickBot="1" x14ac:dyDescent="0.25"/>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ht="16" thickBot="1" x14ac:dyDescent="0.25"/>
    <row r="505" customFormat="1" ht="16" thickBot="1" x14ac:dyDescent="0.25"/>
    <row r="506" customFormat="1" x14ac:dyDescent="0.2"/>
    <row r="507" customFormat="1" x14ac:dyDescent="0.2"/>
    <row r="508" customFormat="1" x14ac:dyDescent="0.2"/>
    <row r="509" customFormat="1" ht="16" thickBot="1" x14ac:dyDescent="0.25"/>
    <row r="510" customFormat="1" ht="16" thickBot="1" x14ac:dyDescent="0.25"/>
    <row r="511" customFormat="1" x14ac:dyDescent="0.2"/>
    <row r="512" customFormat="1" x14ac:dyDescent="0.2"/>
    <row r="513" customFormat="1" x14ac:dyDescent="0.2"/>
    <row r="514" customFormat="1" x14ac:dyDescent="0.2"/>
    <row r="515" customFormat="1" ht="16" thickBot="1" x14ac:dyDescent="0.25"/>
    <row r="516" customFormat="1" ht="16" thickBot="1" x14ac:dyDescent="0.25"/>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ht="16" thickBot="1" x14ac:dyDescent="0.25"/>
    <row r="531" customFormat="1" ht="16" thickBot="1" x14ac:dyDescent="0.25"/>
    <row r="532" customFormat="1" x14ac:dyDescent="0.2"/>
    <row r="533" customFormat="1" x14ac:dyDescent="0.2"/>
    <row r="534" customFormat="1" x14ac:dyDescent="0.2"/>
    <row r="535" customFormat="1" x14ac:dyDescent="0.2"/>
    <row r="536" customFormat="1" ht="16" thickBot="1" x14ac:dyDescent="0.25"/>
    <row r="537" customFormat="1" ht="16" thickBot="1" x14ac:dyDescent="0.25"/>
    <row r="538" customFormat="1" x14ac:dyDescent="0.2"/>
    <row r="539" customFormat="1" x14ac:dyDescent="0.2"/>
    <row r="540" customFormat="1" x14ac:dyDescent="0.2"/>
    <row r="541" customFormat="1" ht="16" thickBot="1" x14ac:dyDescent="0.25"/>
    <row r="542" customFormat="1" ht="16" thickBot="1" x14ac:dyDescent="0.25"/>
    <row r="543" customFormat="1" x14ac:dyDescent="0.2"/>
    <row r="544" customFormat="1" x14ac:dyDescent="0.2"/>
    <row r="545" customFormat="1" x14ac:dyDescent="0.2"/>
    <row r="546" customFormat="1" x14ac:dyDescent="0.2"/>
    <row r="547" customFormat="1" ht="16" thickBot="1" x14ac:dyDescent="0.25"/>
    <row r="548" customFormat="1" ht="16" thickBot="1" x14ac:dyDescent="0.25"/>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ht="16" thickBot="1" x14ac:dyDescent="0.25"/>
    <row r="562" customFormat="1" ht="16" thickBot="1" x14ac:dyDescent="0.25"/>
    <row r="563" customFormat="1" x14ac:dyDescent="0.2"/>
    <row r="564" customFormat="1" x14ac:dyDescent="0.2"/>
    <row r="565" customFormat="1" x14ac:dyDescent="0.2"/>
    <row r="566" customFormat="1" ht="16" thickBot="1" x14ac:dyDescent="0.25"/>
    <row r="567" customFormat="1" ht="16" thickBot="1" x14ac:dyDescent="0.25"/>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ht="16" thickBot="1" x14ac:dyDescent="0.25"/>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ht="16" thickBot="1" x14ac:dyDescent="0.25"/>
    <row r="588" customFormat="1" x14ac:dyDescent="0.2"/>
    <row r="589" customFormat="1" x14ac:dyDescent="0.2"/>
    <row r="590" customFormat="1" x14ac:dyDescent="0.2"/>
    <row r="591" customFormat="1" x14ac:dyDescent="0.2"/>
    <row r="592" customFormat="1" x14ac:dyDescent="0.2"/>
    <row r="593" customFormat="1" ht="16" thickBot="1" x14ac:dyDescent="0.25"/>
    <row r="594" customFormat="1" ht="16" thickBot="1" x14ac:dyDescent="0.25"/>
    <row r="595" customFormat="1" x14ac:dyDescent="0.2"/>
    <row r="596" customFormat="1" x14ac:dyDescent="0.2"/>
    <row r="597" customFormat="1" x14ac:dyDescent="0.2"/>
    <row r="598" customFormat="1" x14ac:dyDescent="0.2"/>
    <row r="599" customFormat="1" x14ac:dyDescent="0.2"/>
    <row r="600" customFormat="1" ht="16" thickBot="1" x14ac:dyDescent="0.25"/>
    <row r="601" customFormat="1" ht="16" thickBot="1" x14ac:dyDescent="0.25"/>
    <row r="602" customFormat="1" x14ac:dyDescent="0.2"/>
    <row r="603" customFormat="1" x14ac:dyDescent="0.2"/>
    <row r="604" customFormat="1" x14ac:dyDescent="0.2"/>
    <row r="605" customFormat="1" x14ac:dyDescent="0.2"/>
    <row r="606" customFormat="1" x14ac:dyDescent="0.2"/>
    <row r="607" customFormat="1" ht="16" thickBot="1" x14ac:dyDescent="0.25"/>
    <row r="608" customFormat="1" ht="16" thickBot="1" x14ac:dyDescent="0.25"/>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ht="16" thickBot="1" x14ac:dyDescent="0.25"/>
    <row r="617" customFormat="1" ht="16" thickBot="1" x14ac:dyDescent="0.25"/>
    <row r="618" customFormat="1" x14ac:dyDescent="0.2"/>
    <row r="619" customFormat="1" x14ac:dyDescent="0.2"/>
    <row r="620" customFormat="1" x14ac:dyDescent="0.2"/>
    <row r="621" customFormat="1" x14ac:dyDescent="0.2"/>
    <row r="622" customFormat="1" x14ac:dyDescent="0.2"/>
    <row r="623" customFormat="1" ht="16" thickBot="1" x14ac:dyDescent="0.25"/>
    <row r="624" customFormat="1" ht="16" thickBot="1" x14ac:dyDescent="0.25"/>
    <row r="625" customFormat="1" x14ac:dyDescent="0.2"/>
    <row r="626" customFormat="1" x14ac:dyDescent="0.2"/>
    <row r="627" customFormat="1" ht="16" thickBot="1" x14ac:dyDescent="0.25"/>
    <row r="628" customFormat="1" ht="16" thickBot="1" x14ac:dyDescent="0.25"/>
    <row r="629" customFormat="1" x14ac:dyDescent="0.2"/>
    <row r="630" customFormat="1" ht="16" thickBot="1" x14ac:dyDescent="0.25"/>
    <row r="631" customFormat="1" ht="16" thickBot="1" x14ac:dyDescent="0.25"/>
    <row r="632" customFormat="1" x14ac:dyDescent="0.2"/>
    <row r="633" customFormat="1" ht="16" thickBot="1" x14ac:dyDescent="0.25"/>
    <row r="634" customFormat="1" ht="16" thickBot="1" x14ac:dyDescent="0.25"/>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ht="16" thickBot="1" x14ac:dyDescent="0.25"/>
    <row r="647" customFormat="1" ht="16" thickBot="1" x14ac:dyDescent="0.25"/>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ht="16" thickBot="1" x14ac:dyDescent="0.25"/>
    <row r="667" customFormat="1" ht="16" thickBot="1" x14ac:dyDescent="0.25"/>
    <row r="668" customFormat="1" x14ac:dyDescent="0.2"/>
    <row r="669" customFormat="1" x14ac:dyDescent="0.2"/>
    <row r="670" customFormat="1" x14ac:dyDescent="0.2"/>
    <row r="671" customFormat="1" x14ac:dyDescent="0.2"/>
    <row r="672" customFormat="1" ht="16" thickBot="1" x14ac:dyDescent="0.25"/>
    <row r="673" customFormat="1" ht="16" thickBot="1" x14ac:dyDescent="0.25"/>
    <row r="674" customFormat="1" x14ac:dyDescent="0.2"/>
    <row r="675" customFormat="1" x14ac:dyDescent="0.2"/>
    <row r="676" customFormat="1" ht="16" thickBot="1" x14ac:dyDescent="0.25"/>
    <row r="677" customFormat="1" ht="16" thickBot="1" x14ac:dyDescent="0.25"/>
    <row r="678" customFormat="1" x14ac:dyDescent="0.2"/>
    <row r="679" customFormat="1" x14ac:dyDescent="0.2"/>
    <row r="680" customFormat="1" ht="16" thickBot="1" x14ac:dyDescent="0.25"/>
    <row r="681" customFormat="1" ht="16" thickBot="1" x14ac:dyDescent="0.25"/>
    <row r="682" customFormat="1" x14ac:dyDescent="0.2"/>
    <row r="683" customFormat="1" ht="16" thickBot="1" x14ac:dyDescent="0.25"/>
    <row r="684" customFormat="1" ht="16" thickBot="1" x14ac:dyDescent="0.25"/>
    <row r="685" customFormat="1" x14ac:dyDescent="0.2"/>
    <row r="686" customFormat="1" x14ac:dyDescent="0.2"/>
    <row r="687" customFormat="1" ht="16" thickBot="1" x14ac:dyDescent="0.25"/>
    <row r="688" customFormat="1" ht="16" thickBot="1" x14ac:dyDescent="0.25"/>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ht="16" thickBot="1" x14ac:dyDescent="0.25"/>
    <row r="697" customFormat="1" x14ac:dyDescent="0.2"/>
    <row r="698" customFormat="1" x14ac:dyDescent="0.2"/>
    <row r="699" customFormat="1" x14ac:dyDescent="0.2"/>
    <row r="700" customFormat="1" ht="16" thickBot="1" x14ac:dyDescent="0.25"/>
    <row r="701" customFormat="1" ht="16" thickBot="1" x14ac:dyDescent="0.25"/>
    <row r="702" customFormat="1" ht="16" thickBot="1" x14ac:dyDescent="0.25"/>
    <row r="703" customFormat="1" x14ac:dyDescent="0.2"/>
    <row r="704" customFormat="1" x14ac:dyDescent="0.2"/>
    <row r="705" customFormat="1" x14ac:dyDescent="0.2"/>
    <row r="706" customFormat="1" ht="16" thickBot="1" x14ac:dyDescent="0.25"/>
    <row r="707" customFormat="1" ht="16" thickBot="1" x14ac:dyDescent="0.25"/>
    <row r="708" customFormat="1" x14ac:dyDescent="0.2"/>
    <row r="709" customFormat="1" x14ac:dyDescent="0.2"/>
    <row r="710" customFormat="1" ht="16" thickBot="1" x14ac:dyDescent="0.25"/>
    <row r="711" customFormat="1" ht="16" thickBot="1" x14ac:dyDescent="0.25"/>
    <row r="712" customFormat="1" x14ac:dyDescent="0.2"/>
    <row r="713" customFormat="1" x14ac:dyDescent="0.2"/>
    <row r="714" customFormat="1" x14ac:dyDescent="0.2"/>
    <row r="715" customFormat="1" ht="16" thickBot="1" x14ac:dyDescent="0.25"/>
    <row r="716" customFormat="1" ht="16" thickBot="1" x14ac:dyDescent="0.25"/>
    <row r="717" customFormat="1" x14ac:dyDescent="0.2"/>
    <row r="718" customFormat="1" x14ac:dyDescent="0.2"/>
    <row r="719" customFormat="1" ht="16" thickBot="1" x14ac:dyDescent="0.25"/>
    <row r="720" customFormat="1" x14ac:dyDescent="0.2"/>
    <row r="721" customFormat="1" x14ac:dyDescent="0.2"/>
    <row r="722" customFormat="1" x14ac:dyDescent="0.2"/>
    <row r="723" customFormat="1" x14ac:dyDescent="0.2"/>
    <row r="724" customFormat="1" x14ac:dyDescent="0.2"/>
    <row r="725" customFormat="1" x14ac:dyDescent="0.2"/>
    <row r="726" customFormat="1" ht="16" thickBot="1" x14ac:dyDescent="0.25"/>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ht="16" thickBot="1" x14ac:dyDescent="0.25"/>
    <row r="737" customFormat="1" ht="16" thickBot="1" x14ac:dyDescent="0.25"/>
    <row r="738" customFormat="1" x14ac:dyDescent="0.2"/>
    <row r="739" customFormat="1" x14ac:dyDescent="0.2"/>
    <row r="740" customFormat="1" x14ac:dyDescent="0.2"/>
    <row r="741" customFormat="1" x14ac:dyDescent="0.2"/>
    <row r="742" customFormat="1" ht="16" thickBot="1" x14ac:dyDescent="0.25"/>
    <row r="743" customFormat="1" ht="16" thickBot="1" x14ac:dyDescent="0.25"/>
    <row r="744" customFormat="1" x14ac:dyDescent="0.2"/>
    <row r="745" customFormat="1" x14ac:dyDescent="0.2"/>
    <row r="746" customFormat="1" x14ac:dyDescent="0.2"/>
    <row r="747" customFormat="1" x14ac:dyDescent="0.2"/>
    <row r="748" customFormat="1" x14ac:dyDescent="0.2"/>
    <row r="749" customFormat="1" ht="16" thickBot="1" x14ac:dyDescent="0.25"/>
    <row r="750" customFormat="1" ht="16" thickBot="1" x14ac:dyDescent="0.25"/>
    <row r="751" customFormat="1" x14ac:dyDescent="0.2"/>
    <row r="752" customFormat="1" x14ac:dyDescent="0.2"/>
    <row r="753" customFormat="1" x14ac:dyDescent="0.2"/>
    <row r="754" customFormat="1" x14ac:dyDescent="0.2"/>
    <row r="755" customFormat="1" x14ac:dyDescent="0.2"/>
    <row r="756" customFormat="1" x14ac:dyDescent="0.2"/>
    <row r="757" customFormat="1" ht="16" thickBot="1" x14ac:dyDescent="0.25"/>
    <row r="758" customFormat="1" ht="16" thickBot="1" x14ac:dyDescent="0.25"/>
    <row r="759" customFormat="1" x14ac:dyDescent="0.2"/>
    <row r="760" customFormat="1" x14ac:dyDescent="0.2"/>
    <row r="761" customFormat="1" x14ac:dyDescent="0.2"/>
    <row r="762" customFormat="1" x14ac:dyDescent="0.2"/>
    <row r="763" customFormat="1" x14ac:dyDescent="0.2"/>
    <row r="764" customFormat="1" x14ac:dyDescent="0.2"/>
    <row r="765" customFormat="1" x14ac:dyDescent="0.2"/>
    <row r="766" customFormat="1" ht="16" thickBot="1" x14ac:dyDescent="0.25"/>
    <row r="767" customFormat="1" ht="16" thickBot="1" x14ac:dyDescent="0.25"/>
    <row r="768" customFormat="1" x14ac:dyDescent="0.2"/>
    <row r="769" customFormat="1" ht="16" thickBot="1" x14ac:dyDescent="0.25"/>
    <row r="770" customFormat="1" ht="16" thickBot="1" x14ac:dyDescent="0.25"/>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ht="16" thickBot="1" x14ac:dyDescent="0.25"/>
    <row r="779" customFormat="1" ht="16" thickBot="1" x14ac:dyDescent="0.25"/>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ht="16" thickBot="1" x14ac:dyDescent="0.25"/>
    <row r="790" customFormat="1" ht="16" thickBot="1" x14ac:dyDescent="0.25"/>
    <row r="791" customFormat="1" x14ac:dyDescent="0.2"/>
    <row r="792" customFormat="1" x14ac:dyDescent="0.2"/>
    <row r="793" customFormat="1" x14ac:dyDescent="0.2"/>
    <row r="794" customFormat="1" ht="16" thickBot="1" x14ac:dyDescent="0.25"/>
    <row r="795" customFormat="1" ht="16" thickBot="1" x14ac:dyDescent="0.25"/>
    <row r="796" customFormat="1" x14ac:dyDescent="0.2"/>
    <row r="797" customFormat="1" ht="16" thickBot="1" x14ac:dyDescent="0.25"/>
    <row r="798" customFormat="1" ht="16" thickBot="1" x14ac:dyDescent="0.25"/>
    <row r="799" customFormat="1" x14ac:dyDescent="0.2"/>
    <row r="800" customFormat="1" ht="16" thickBot="1" x14ac:dyDescent="0.25"/>
    <row r="801" customFormat="1" ht="16" thickBot="1" x14ac:dyDescent="0.25"/>
    <row r="802" customFormat="1" ht="16" thickBot="1" x14ac:dyDescent="0.25"/>
    <row r="803" customFormat="1" ht="16" thickBot="1" x14ac:dyDescent="0.25"/>
    <row r="804" customFormat="1" x14ac:dyDescent="0.2"/>
    <row r="805" customFormat="1" x14ac:dyDescent="0.2"/>
    <row r="806" customFormat="1" ht="16" thickBot="1" x14ac:dyDescent="0.25"/>
    <row r="807" customFormat="1" ht="16" thickBot="1" x14ac:dyDescent="0.25"/>
    <row r="808" customFormat="1" x14ac:dyDescent="0.2"/>
    <row r="809" customFormat="1" ht="16" thickBot="1" x14ac:dyDescent="0.25"/>
    <row r="810" customFormat="1" ht="16" thickBot="1" x14ac:dyDescent="0.25"/>
    <row r="811" customFormat="1" x14ac:dyDescent="0.2"/>
    <row r="812" customFormat="1" x14ac:dyDescent="0.2"/>
    <row r="813" customFormat="1" x14ac:dyDescent="0.2"/>
    <row r="814" customFormat="1" ht="16" thickBot="1" x14ac:dyDescent="0.25"/>
    <row r="815" customFormat="1" ht="16" thickBot="1" x14ac:dyDescent="0.25"/>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ht="16" thickBot="1" x14ac:dyDescent="0.25"/>
    <row r="824" customFormat="1" ht="16" thickBot="1" x14ac:dyDescent="0.25"/>
    <row r="825" customFormat="1" x14ac:dyDescent="0.2"/>
    <row r="826" customFormat="1" ht="16" thickBot="1" x14ac:dyDescent="0.25"/>
    <row r="827" customFormat="1" ht="16" thickBot="1" x14ac:dyDescent="0.25"/>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ht="16" thickBot="1" x14ac:dyDescent="0.25"/>
    <row r="836" customFormat="1" ht="16" thickBot="1" x14ac:dyDescent="0.25"/>
    <row r="837" customFormat="1" x14ac:dyDescent="0.2"/>
    <row r="838" customFormat="1" x14ac:dyDescent="0.2"/>
    <row r="839" customFormat="1" x14ac:dyDescent="0.2"/>
    <row r="840" customFormat="1" x14ac:dyDescent="0.2"/>
    <row r="841" customFormat="1" x14ac:dyDescent="0.2"/>
    <row r="842" customFormat="1" ht="16" thickBot="1" x14ac:dyDescent="0.25"/>
    <row r="843" customFormat="1" ht="16" thickBot="1" x14ac:dyDescent="0.25"/>
    <row r="844" customFormat="1" x14ac:dyDescent="0.2"/>
    <row r="845" customFormat="1" ht="16" thickBot="1" x14ac:dyDescent="0.25"/>
    <row r="846" customFormat="1" ht="16" thickBot="1" x14ac:dyDescent="0.25"/>
    <row r="847" customFormat="1" x14ac:dyDescent="0.2"/>
    <row r="848" customFormat="1" x14ac:dyDescent="0.2"/>
    <row r="849" customFormat="1" ht="16" thickBot="1" x14ac:dyDescent="0.25"/>
    <row r="850" customFormat="1" ht="16" thickBot="1" x14ac:dyDescent="0.25"/>
    <row r="851" customFormat="1" ht="16" thickBot="1" x14ac:dyDescent="0.25"/>
    <row r="852" customFormat="1" ht="16" thickBot="1" x14ac:dyDescent="0.25"/>
    <row r="853" customFormat="1" x14ac:dyDescent="0.2"/>
    <row r="854" customFormat="1" x14ac:dyDescent="0.2"/>
    <row r="855" customFormat="1" x14ac:dyDescent="0.2"/>
    <row r="856" customFormat="1" ht="16" thickBot="1" x14ac:dyDescent="0.25"/>
    <row r="857" customFormat="1" ht="16" thickBot="1" x14ac:dyDescent="0.25"/>
    <row r="858" customFormat="1" x14ac:dyDescent="0.2"/>
    <row r="859" customFormat="1" x14ac:dyDescent="0.2"/>
    <row r="860" customFormat="1" ht="16" thickBot="1" x14ac:dyDescent="0.25"/>
    <row r="861" customFormat="1" ht="16" thickBot="1" x14ac:dyDescent="0.25"/>
    <row r="862" customFormat="1" x14ac:dyDescent="0.2"/>
    <row r="863" customFormat="1" x14ac:dyDescent="0.2"/>
    <row r="864" customFormat="1" x14ac:dyDescent="0.2"/>
    <row r="865" customFormat="1" x14ac:dyDescent="0.2"/>
    <row r="866" customFormat="1" x14ac:dyDescent="0.2"/>
    <row r="867" customFormat="1" x14ac:dyDescent="0.2"/>
    <row r="868" customFormat="1" ht="16" thickBot="1" x14ac:dyDescent="0.25"/>
    <row r="869" customFormat="1" ht="16" thickBot="1" x14ac:dyDescent="0.25"/>
    <row r="870" customFormat="1" x14ac:dyDescent="0.2"/>
    <row r="871" customFormat="1" x14ac:dyDescent="0.2"/>
    <row r="872" customFormat="1" x14ac:dyDescent="0.2"/>
    <row r="873" customFormat="1" x14ac:dyDescent="0.2"/>
    <row r="874" customFormat="1" x14ac:dyDescent="0.2"/>
    <row r="875" customFormat="1" x14ac:dyDescent="0.2"/>
    <row r="876" customFormat="1" ht="16" thickBot="1" x14ac:dyDescent="0.25"/>
    <row r="877" customFormat="1" ht="16" thickBot="1" x14ac:dyDescent="0.25"/>
    <row r="878" customFormat="1" x14ac:dyDescent="0.2"/>
    <row r="879" customFormat="1" x14ac:dyDescent="0.2"/>
    <row r="880" customFormat="1" x14ac:dyDescent="0.2"/>
    <row r="881" customFormat="1" ht="16" thickBot="1" x14ac:dyDescent="0.25"/>
    <row r="882" customFormat="1" x14ac:dyDescent="0.2"/>
    <row r="883" customFormat="1" x14ac:dyDescent="0.2"/>
    <row r="884" customFormat="1" x14ac:dyDescent="0.2"/>
    <row r="885" customFormat="1" x14ac:dyDescent="0.2"/>
    <row r="886" customFormat="1" x14ac:dyDescent="0.2"/>
    <row r="887" customFormat="1" ht="16" thickBot="1" x14ac:dyDescent="0.25"/>
    <row r="888" customFormat="1" x14ac:dyDescent="0.2"/>
    <row r="889" customFormat="1" x14ac:dyDescent="0.2"/>
    <row r="890" customFormat="1" ht="16" thickBot="1" x14ac:dyDescent="0.25"/>
    <row r="891" customFormat="1" ht="16" thickBot="1" x14ac:dyDescent="0.25"/>
    <row r="892" customFormat="1" ht="16" thickBot="1" x14ac:dyDescent="0.25"/>
    <row r="893" customFormat="1" ht="16" thickBot="1" x14ac:dyDescent="0.25"/>
    <row r="894" customFormat="1" x14ac:dyDescent="0.2"/>
    <row r="895" customFormat="1" x14ac:dyDescent="0.2"/>
    <row r="896" customFormat="1" ht="16" thickBot="1" x14ac:dyDescent="0.25"/>
    <row r="897" customFormat="1" ht="16" thickBot="1" x14ac:dyDescent="0.25"/>
    <row r="898" customFormat="1" ht="16" thickBot="1" x14ac:dyDescent="0.25"/>
    <row r="899" customFormat="1" ht="16" thickBot="1" x14ac:dyDescent="0.25"/>
    <row r="900" customFormat="1" x14ac:dyDescent="0.2"/>
    <row r="901" customFormat="1" x14ac:dyDescent="0.2"/>
    <row r="902" customFormat="1" x14ac:dyDescent="0.2"/>
    <row r="903" customFormat="1" x14ac:dyDescent="0.2"/>
    <row r="904" customFormat="1" x14ac:dyDescent="0.2"/>
    <row r="905" customFormat="1" ht="16" thickBot="1" x14ac:dyDescent="0.25"/>
    <row r="906" customFormat="1" ht="16" thickBot="1" x14ac:dyDescent="0.25"/>
    <row r="907" customFormat="1" x14ac:dyDescent="0.2"/>
    <row r="908" customFormat="1" ht="16" thickBot="1" x14ac:dyDescent="0.25"/>
    <row r="909" customFormat="1" x14ac:dyDescent="0.2"/>
    <row r="910" customFormat="1" x14ac:dyDescent="0.2"/>
    <row r="911" customFormat="1" ht="16" thickBot="1" x14ac:dyDescent="0.25"/>
    <row r="912" customFormat="1" ht="16" thickBot="1" x14ac:dyDescent="0.25"/>
    <row r="913" customFormat="1" ht="16" thickBot="1" x14ac:dyDescent="0.25"/>
    <row r="914" customFormat="1" ht="16" thickBot="1" x14ac:dyDescent="0.25"/>
    <row r="915" customFormat="1" x14ac:dyDescent="0.2"/>
    <row r="916" customFormat="1" x14ac:dyDescent="0.2"/>
    <row r="917" customFormat="1" x14ac:dyDescent="0.2"/>
    <row r="918" customFormat="1" x14ac:dyDescent="0.2"/>
    <row r="919" customFormat="1" x14ac:dyDescent="0.2"/>
    <row r="920" customFormat="1" ht="16" thickBot="1" x14ac:dyDescent="0.25"/>
    <row r="921" customFormat="1" ht="16" thickBot="1" x14ac:dyDescent="0.25"/>
    <row r="922" customFormat="1" x14ac:dyDescent="0.2"/>
    <row r="923" customFormat="1" x14ac:dyDescent="0.2"/>
    <row r="924" customFormat="1" x14ac:dyDescent="0.2"/>
    <row r="925" customFormat="1" x14ac:dyDescent="0.2"/>
    <row r="926" customFormat="1" ht="16" thickBot="1" x14ac:dyDescent="0.25"/>
    <row r="927" customFormat="1" x14ac:dyDescent="0.2"/>
    <row r="928" customFormat="1" x14ac:dyDescent="0.2"/>
    <row r="929" customFormat="1" x14ac:dyDescent="0.2"/>
    <row r="930" customFormat="1" x14ac:dyDescent="0.2"/>
    <row r="931" customFormat="1" ht="16" thickBot="1" x14ac:dyDescent="0.25"/>
    <row r="932" customFormat="1" ht="16" thickBot="1" x14ac:dyDescent="0.25"/>
    <row r="933" customFormat="1" x14ac:dyDescent="0.2"/>
    <row r="934" customFormat="1" ht="16" thickBot="1" x14ac:dyDescent="0.25"/>
    <row r="935" customFormat="1" ht="16" thickBot="1" x14ac:dyDescent="0.25"/>
    <row r="936" customFormat="1" x14ac:dyDescent="0.2"/>
    <row r="937" customFormat="1" x14ac:dyDescent="0.2"/>
    <row r="938" customFormat="1" ht="16" thickBot="1" x14ac:dyDescent="0.25"/>
    <row r="939" customFormat="1" ht="16" thickBot="1" x14ac:dyDescent="0.25"/>
    <row r="940" customFormat="1" x14ac:dyDescent="0.2"/>
    <row r="941" customFormat="1" x14ac:dyDescent="0.2"/>
    <row r="942" customFormat="1" ht="16" thickBot="1" x14ac:dyDescent="0.25"/>
    <row r="943" customFormat="1" ht="16" thickBot="1" x14ac:dyDescent="0.25"/>
    <row r="944" customFormat="1" ht="16" thickBot="1" x14ac:dyDescent="0.25"/>
    <row r="945" customFormat="1" ht="16" thickBot="1" x14ac:dyDescent="0.25"/>
    <row r="946" customFormat="1" ht="16" thickBot="1" x14ac:dyDescent="0.25"/>
    <row r="947" customFormat="1" ht="16" thickBot="1" x14ac:dyDescent="0.25"/>
    <row r="948" customFormat="1" x14ac:dyDescent="0.2"/>
    <row r="949" customFormat="1" ht="16" thickBot="1" x14ac:dyDescent="0.25"/>
    <row r="950" customFormat="1" ht="16" thickBot="1" x14ac:dyDescent="0.25"/>
    <row r="951" customFormat="1" x14ac:dyDescent="0.2"/>
    <row r="952" customFormat="1" x14ac:dyDescent="0.2"/>
    <row r="953" customFormat="1" x14ac:dyDescent="0.2"/>
    <row r="954" customFormat="1" x14ac:dyDescent="0.2"/>
    <row r="955" customFormat="1" x14ac:dyDescent="0.2"/>
    <row r="956" customFormat="1" x14ac:dyDescent="0.2"/>
    <row r="957" customFormat="1" ht="16" thickBot="1" x14ac:dyDescent="0.25"/>
    <row r="958" customFormat="1" ht="16" thickBot="1" x14ac:dyDescent="0.25"/>
    <row r="959" customFormat="1" ht="16" thickBot="1" x14ac:dyDescent="0.25"/>
    <row r="960" customFormat="1" ht="16" thickBot="1" x14ac:dyDescent="0.25"/>
    <row r="961" customFormat="1" x14ac:dyDescent="0.2"/>
    <row r="962" customFormat="1" x14ac:dyDescent="0.2"/>
    <row r="963" customFormat="1" ht="16" thickBot="1" x14ac:dyDescent="0.25"/>
    <row r="964" customFormat="1" ht="16" thickBot="1" x14ac:dyDescent="0.25"/>
    <row r="965" customFormat="1" ht="16" thickBot="1" x14ac:dyDescent="0.25"/>
    <row r="966" customFormat="1" ht="16" thickBot="1" x14ac:dyDescent="0.25"/>
    <row r="967" customFormat="1" x14ac:dyDescent="0.2"/>
    <row r="968" customFormat="1" x14ac:dyDescent="0.2"/>
    <row r="969" customFormat="1" x14ac:dyDescent="0.2"/>
    <row r="970" customFormat="1" x14ac:dyDescent="0.2"/>
    <row r="971" customFormat="1" x14ac:dyDescent="0.2"/>
    <row r="972" customFormat="1" x14ac:dyDescent="0.2"/>
    <row r="973" customFormat="1" x14ac:dyDescent="0.2"/>
    <row r="974" customFormat="1" x14ac:dyDescent="0.2"/>
    <row r="975" customFormat="1" x14ac:dyDescent="0.2"/>
    <row r="976" customFormat="1" ht="16" thickBot="1" x14ac:dyDescent="0.25"/>
    <row r="977" customFormat="1" ht="16" thickBot="1" x14ac:dyDescent="0.25"/>
    <row r="978" customFormat="1" x14ac:dyDescent="0.2"/>
    <row r="979" customFormat="1" x14ac:dyDescent="0.2"/>
    <row r="980" customFormat="1" x14ac:dyDescent="0.2"/>
    <row r="981" customFormat="1" x14ac:dyDescent="0.2"/>
    <row r="982" customFormat="1" ht="16" thickBot="1" x14ac:dyDescent="0.25"/>
    <row r="983" customFormat="1" ht="16" thickBot="1" x14ac:dyDescent="0.25"/>
    <row r="984" customFormat="1" x14ac:dyDescent="0.2"/>
    <row r="985" customFormat="1" x14ac:dyDescent="0.2"/>
    <row r="986" customFormat="1" x14ac:dyDescent="0.2"/>
    <row r="987" customFormat="1" ht="16" thickBot="1" x14ac:dyDescent="0.25"/>
    <row r="988" customFormat="1" ht="16" thickBot="1" x14ac:dyDescent="0.25"/>
    <row r="989" customFormat="1" x14ac:dyDescent="0.2"/>
    <row r="990" customFormat="1" x14ac:dyDescent="0.2"/>
    <row r="991" customFormat="1" x14ac:dyDescent="0.2"/>
    <row r="992" customFormat="1" ht="16" thickBot="1" x14ac:dyDescent="0.25"/>
    <row r="993" customFormat="1" x14ac:dyDescent="0.2"/>
    <row r="994" customFormat="1" x14ac:dyDescent="0.2"/>
    <row r="995" customFormat="1" x14ac:dyDescent="0.2"/>
    <row r="996" customFormat="1" x14ac:dyDescent="0.2"/>
    <row r="997" customFormat="1" ht="16" thickBot="1" x14ac:dyDescent="0.25"/>
    <row r="998" customFormat="1" ht="16" thickBot="1" x14ac:dyDescent="0.25"/>
    <row r="999" customFormat="1" ht="16" thickBot="1" x14ac:dyDescent="0.25"/>
    <row r="1000" customFormat="1" x14ac:dyDescent="0.2"/>
    <row r="1001" customFormat="1" x14ac:dyDescent="0.2"/>
    <row r="1002" customFormat="1" x14ac:dyDescent="0.2"/>
    <row r="1003" customFormat="1" x14ac:dyDescent="0.2"/>
    <row r="1004" customFormat="1" ht="16" thickBot="1" x14ac:dyDescent="0.25"/>
    <row r="1005" customFormat="1" ht="16" thickBot="1" x14ac:dyDescent="0.25"/>
    <row r="1006" customFormat="1" ht="16" thickBot="1" x14ac:dyDescent="0.25"/>
    <row r="1007" customFormat="1" ht="16" thickBot="1" x14ac:dyDescent="0.25"/>
    <row r="1008" customFormat="1" ht="16" thickBot="1" x14ac:dyDescent="0.25"/>
    <row r="1009" customFormat="1" x14ac:dyDescent="0.2"/>
    <row r="1010" customFormat="1" x14ac:dyDescent="0.2"/>
    <row r="1011" customFormat="1" x14ac:dyDescent="0.2"/>
    <row r="1012" customFormat="1" x14ac:dyDescent="0.2"/>
    <row r="1013" customFormat="1" x14ac:dyDescent="0.2"/>
    <row r="1014" customFormat="1" ht="16" thickBot="1" x14ac:dyDescent="0.25"/>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ht="16" thickBot="1" x14ac:dyDescent="0.25"/>
    <row r="1027" customFormat="1" x14ac:dyDescent="0.2"/>
    <row r="1028" customFormat="1" x14ac:dyDescent="0.2"/>
    <row r="1029" customFormat="1" x14ac:dyDescent="0.2"/>
    <row r="1030" customFormat="1" x14ac:dyDescent="0.2"/>
    <row r="1031" customFormat="1" x14ac:dyDescent="0.2"/>
    <row r="1032" customFormat="1" x14ac:dyDescent="0.2"/>
    <row r="1033" customFormat="1" x14ac:dyDescent="0.2"/>
    <row r="1034" customFormat="1" ht="16" thickBot="1" x14ac:dyDescent="0.25"/>
    <row r="1035" customFormat="1" x14ac:dyDescent="0.2"/>
    <row r="1036" customFormat="1" x14ac:dyDescent="0.2"/>
    <row r="1037" customFormat="1" ht="16" thickBot="1" x14ac:dyDescent="0.25"/>
    <row r="1038" customFormat="1" ht="16" thickBot="1" x14ac:dyDescent="0.25"/>
    <row r="1039" customFormat="1" ht="16" thickBot="1" x14ac:dyDescent="0.25"/>
    <row r="1040" customFormat="1" ht="16" thickBot="1" x14ac:dyDescent="0.25"/>
    <row r="1041" customFormat="1" x14ac:dyDescent="0.2"/>
    <row r="1042" customFormat="1" x14ac:dyDescent="0.2"/>
    <row r="1043" customFormat="1" x14ac:dyDescent="0.2"/>
    <row r="1044" customFormat="1" x14ac:dyDescent="0.2"/>
    <row r="1045" customFormat="1" x14ac:dyDescent="0.2"/>
    <row r="1046" customFormat="1" ht="16" thickBot="1" x14ac:dyDescent="0.25"/>
    <row r="1047" customFormat="1" ht="16" thickBot="1" x14ac:dyDescent="0.25"/>
    <row r="1048" customFormat="1" x14ac:dyDescent="0.2"/>
    <row r="1049" customFormat="1" x14ac:dyDescent="0.2"/>
    <row r="1050" customFormat="1" x14ac:dyDescent="0.2"/>
    <row r="1051" customFormat="1" x14ac:dyDescent="0.2"/>
    <row r="1052" customFormat="1" x14ac:dyDescent="0.2"/>
    <row r="1053" customFormat="1" x14ac:dyDescent="0.2"/>
    <row r="1054" customFormat="1" ht="16" thickBot="1" x14ac:dyDescent="0.25"/>
    <row r="1055" customFormat="1" ht="16" thickBot="1" x14ac:dyDescent="0.25"/>
    <row r="1056" customFormat="1" x14ac:dyDescent="0.2"/>
    <row r="1057" customFormat="1" ht="16" thickBot="1" x14ac:dyDescent="0.25"/>
    <row r="1058" customFormat="1" ht="16" thickBot="1" x14ac:dyDescent="0.25"/>
    <row r="1059" customFormat="1" x14ac:dyDescent="0.2"/>
    <row r="1060" customFormat="1" ht="16" thickBot="1" x14ac:dyDescent="0.25"/>
    <row r="1061" customFormat="1" ht="16" thickBot="1" x14ac:dyDescent="0.25"/>
    <row r="1062" customFormat="1" ht="16" thickBot="1" x14ac:dyDescent="0.25"/>
    <row r="1063" customFormat="1" ht="16" thickBot="1" x14ac:dyDescent="0.25"/>
    <row r="1064" customFormat="1" x14ac:dyDescent="0.2"/>
    <row r="1065" customFormat="1" x14ac:dyDescent="0.2"/>
    <row r="1066" customFormat="1" x14ac:dyDescent="0.2"/>
    <row r="1067" customFormat="1" x14ac:dyDescent="0.2"/>
    <row r="1068" customFormat="1" ht="16" thickBot="1" x14ac:dyDescent="0.25"/>
    <row r="1069" customFormat="1" ht="16" thickBot="1" x14ac:dyDescent="0.25"/>
    <row r="1070" customFormat="1" ht="16" thickBot="1" x14ac:dyDescent="0.25"/>
    <row r="1071" customFormat="1" x14ac:dyDescent="0.2"/>
    <row r="1072" customFormat="1" x14ac:dyDescent="0.2"/>
    <row r="1073" customFormat="1" x14ac:dyDescent="0.2"/>
    <row r="1074" customFormat="1" ht="16" thickBot="1" x14ac:dyDescent="0.25"/>
    <row r="1075" customFormat="1" x14ac:dyDescent="0.2"/>
    <row r="1076" customFormat="1" x14ac:dyDescent="0.2"/>
    <row r="1077" customFormat="1" ht="16" thickBot="1" x14ac:dyDescent="0.25"/>
    <row r="1078" customFormat="1" ht="16" thickBot="1" x14ac:dyDescent="0.25"/>
    <row r="1079" customFormat="1" x14ac:dyDescent="0.2"/>
    <row r="1080" customFormat="1" x14ac:dyDescent="0.2"/>
    <row r="1081" customFormat="1" ht="16" thickBot="1" x14ac:dyDescent="0.25"/>
    <row r="1082" customFormat="1" ht="16" thickBot="1" x14ac:dyDescent="0.25"/>
    <row r="1083" customFormat="1" x14ac:dyDescent="0.2"/>
    <row r="1084" customFormat="1" x14ac:dyDescent="0.2"/>
    <row r="1085" customFormat="1" x14ac:dyDescent="0.2"/>
    <row r="1086" customFormat="1" x14ac:dyDescent="0.2"/>
    <row r="1087" customFormat="1" ht="16" thickBot="1" x14ac:dyDescent="0.25"/>
    <row r="1088" customFormat="1" ht="16" thickBot="1" x14ac:dyDescent="0.25"/>
    <row r="1089" customFormat="1" x14ac:dyDescent="0.2"/>
    <row r="1090" customFormat="1" x14ac:dyDescent="0.2"/>
    <row r="1091" customFormat="1" ht="16" thickBot="1" x14ac:dyDescent="0.25"/>
    <row r="1092" customFormat="1" ht="16" thickBot="1" x14ac:dyDescent="0.25"/>
    <row r="1093" customFormat="1" ht="16" thickBot="1" x14ac:dyDescent="0.25"/>
    <row r="1094" customFormat="1" ht="16" thickBot="1" x14ac:dyDescent="0.25"/>
    <row r="1095" customFormat="1" x14ac:dyDescent="0.2"/>
    <row r="1096" customFormat="1" x14ac:dyDescent="0.2"/>
    <row r="1097" customFormat="1" x14ac:dyDescent="0.2"/>
    <row r="1098" customFormat="1" ht="16" thickBot="1" x14ac:dyDescent="0.25"/>
    <row r="1099" customFormat="1" ht="16" thickBot="1" x14ac:dyDescent="0.25"/>
    <row r="1100" customFormat="1" x14ac:dyDescent="0.2"/>
    <row r="1101" customFormat="1" x14ac:dyDescent="0.2"/>
    <row r="1102" customFormat="1" x14ac:dyDescent="0.2"/>
    <row r="1103" customFormat="1" ht="16" thickBot="1" x14ac:dyDescent="0.25"/>
    <row r="1104" customFormat="1" ht="16" thickBot="1" x14ac:dyDescent="0.25"/>
    <row r="1105" customFormat="1" x14ac:dyDescent="0.2"/>
    <row r="1106" customFormat="1" x14ac:dyDescent="0.2"/>
    <row r="1107" customFormat="1" x14ac:dyDescent="0.2"/>
    <row r="1108" customFormat="1" x14ac:dyDescent="0.2"/>
    <row r="1109" customFormat="1" ht="16" thickBot="1" x14ac:dyDescent="0.25"/>
    <row r="1110" customFormat="1" ht="16" thickBot="1" x14ac:dyDescent="0.25"/>
    <row r="1111" customFormat="1" x14ac:dyDescent="0.2"/>
    <row r="1112" customFormat="1" ht="16" thickBot="1" x14ac:dyDescent="0.25"/>
    <row r="1113" customFormat="1" ht="16" thickBot="1" x14ac:dyDescent="0.25"/>
    <row r="1114" customFormat="1" ht="16" thickBot="1" x14ac:dyDescent="0.25"/>
    <row r="1115" customFormat="1" ht="16" thickBot="1" x14ac:dyDescent="0.25"/>
    <row r="1116" customFormat="1" x14ac:dyDescent="0.2"/>
    <row r="1117" customFormat="1" x14ac:dyDescent="0.2"/>
    <row r="1118" customFormat="1" ht="16" thickBot="1" x14ac:dyDescent="0.25"/>
    <row r="1119" customFormat="1" ht="16" thickBot="1" x14ac:dyDescent="0.25"/>
    <row r="1120" customFormat="1" x14ac:dyDescent="0.2"/>
    <row r="1121" customFormat="1" x14ac:dyDescent="0.2"/>
    <row r="1122" customFormat="1" ht="16" thickBot="1" x14ac:dyDescent="0.25"/>
    <row r="1123" customFormat="1" ht="16" thickBot="1" x14ac:dyDescent="0.25"/>
    <row r="1124" customFormat="1" x14ac:dyDescent="0.2"/>
    <row r="1125" customFormat="1" ht="16" thickBot="1" x14ac:dyDescent="0.25"/>
    <row r="1126" customFormat="1" ht="16" thickBot="1" x14ac:dyDescent="0.25"/>
    <row r="1127" customFormat="1" x14ac:dyDescent="0.2"/>
    <row r="1128" customFormat="1" ht="16" thickBot="1" x14ac:dyDescent="0.25"/>
    <row r="1129" customFormat="1" ht="16" thickBot="1" x14ac:dyDescent="0.25"/>
    <row r="1130" customFormat="1" x14ac:dyDescent="0.2"/>
    <row r="1131" customFormat="1" x14ac:dyDescent="0.2"/>
    <row r="1132" customFormat="1" ht="16" thickBot="1" x14ac:dyDescent="0.25"/>
    <row r="1133" customFormat="1" ht="16" thickBot="1" x14ac:dyDescent="0.25"/>
    <row r="1134" customFormat="1" x14ac:dyDescent="0.2"/>
    <row r="1135" customFormat="1" ht="16" thickBot="1" x14ac:dyDescent="0.25"/>
    <row r="1136" customFormat="1" ht="16" thickBot="1" x14ac:dyDescent="0.25"/>
    <row r="1137" customFormat="1" x14ac:dyDescent="0.2"/>
    <row r="1138" customFormat="1" x14ac:dyDescent="0.2"/>
    <row r="1139" customFormat="1" x14ac:dyDescent="0.2"/>
    <row r="1140" customFormat="1" ht="16" thickBot="1" x14ac:dyDescent="0.25"/>
    <row r="1141" customFormat="1" ht="16" thickBot="1" x14ac:dyDescent="0.25"/>
    <row r="1142" customFormat="1" x14ac:dyDescent="0.2"/>
    <row r="1143" customFormat="1" x14ac:dyDescent="0.2"/>
    <row r="1144" customFormat="1" x14ac:dyDescent="0.2"/>
    <row r="1145" customFormat="1" x14ac:dyDescent="0.2"/>
    <row r="1146" customFormat="1" ht="16" thickBot="1" x14ac:dyDescent="0.25"/>
    <row r="1147" customFormat="1" ht="16" thickBot="1" x14ac:dyDescent="0.25"/>
    <row r="1148" customFormat="1" ht="16" thickBot="1" x14ac:dyDescent="0.25"/>
    <row r="1149" customFormat="1" ht="16" thickBot="1" x14ac:dyDescent="0.25"/>
    <row r="1150" customFormat="1" x14ac:dyDescent="0.2"/>
    <row r="1151" customFormat="1" ht="16" thickBot="1" x14ac:dyDescent="0.25"/>
    <row r="1152" customFormat="1" ht="16" thickBot="1" x14ac:dyDescent="0.25"/>
    <row r="1153" customFormat="1" ht="16" thickBot="1" x14ac:dyDescent="0.25"/>
    <row r="1154" customFormat="1" ht="16" thickBot="1" x14ac:dyDescent="0.25"/>
    <row r="1155" customFormat="1" x14ac:dyDescent="0.2"/>
    <row r="1156" customFormat="1" x14ac:dyDescent="0.2"/>
    <row r="1157" customFormat="1" x14ac:dyDescent="0.2"/>
    <row r="1158" customFormat="1" ht="16" thickBot="1" x14ac:dyDescent="0.25"/>
    <row r="1159" customFormat="1" ht="16" thickBot="1" x14ac:dyDescent="0.25"/>
    <row r="1160" customFormat="1" ht="16" thickBot="1" x14ac:dyDescent="0.25"/>
    <row r="1161" customFormat="1" ht="16" thickBot="1" x14ac:dyDescent="0.25"/>
    <row r="1162" customFormat="1" x14ac:dyDescent="0.2"/>
    <row r="1163" customFormat="1" x14ac:dyDescent="0.2"/>
    <row r="1164" customFormat="1" ht="16" thickBot="1" x14ac:dyDescent="0.25"/>
    <row r="1165" customFormat="1" ht="16" thickBot="1" x14ac:dyDescent="0.25"/>
    <row r="1166" customFormat="1" ht="16" thickBot="1" x14ac:dyDescent="0.25"/>
    <row r="1167" customFormat="1" ht="16" thickBot="1" x14ac:dyDescent="0.25"/>
    <row r="1168" customFormat="1" x14ac:dyDescent="0.2"/>
    <row r="1169" customFormat="1" ht="16" thickBot="1" x14ac:dyDescent="0.25"/>
    <row r="1170" customFormat="1" ht="16" thickBot="1" x14ac:dyDescent="0.25"/>
    <row r="1171" customFormat="1" ht="16" thickBot="1" x14ac:dyDescent="0.25"/>
    <row r="1172" customFormat="1" ht="16" thickBot="1" x14ac:dyDescent="0.25"/>
    <row r="1173" customFormat="1" x14ac:dyDescent="0.2"/>
    <row r="1174" customFormat="1" ht="16" thickBot="1" x14ac:dyDescent="0.25"/>
    <row r="1175" customFormat="1" ht="16" thickBot="1" x14ac:dyDescent="0.25"/>
    <row r="1176" customFormat="1" ht="16" thickBot="1" x14ac:dyDescent="0.25"/>
    <row r="1177" customFormat="1" ht="16" thickBot="1" x14ac:dyDescent="0.25"/>
    <row r="1178" customFormat="1" ht="16" thickBot="1" x14ac:dyDescent="0.25"/>
    <row r="1179" customFormat="1" ht="16" thickBot="1" x14ac:dyDescent="0.25"/>
    <row r="1180" customFormat="1" ht="16" thickBot="1" x14ac:dyDescent="0.25"/>
    <row r="1181" customFormat="1" ht="16" thickBot="1" x14ac:dyDescent="0.25"/>
    <row r="1182" customFormat="1" ht="16" thickBot="1" x14ac:dyDescent="0.25"/>
  </sheetData>
  <autoFilter ref="A2:I172" xr:uid="{00000000-0009-0000-0000-000006000000}"/>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CF29"/>
  <sheetViews>
    <sheetView workbookViewId="0"/>
  </sheetViews>
  <sheetFormatPr baseColWidth="10" defaultColWidth="8.83203125" defaultRowHeight="15" x14ac:dyDescent="0.2"/>
  <cols>
    <col min="1" max="1" width="17" customWidth="1"/>
    <col min="2" max="2" width="11.5" style="38" customWidth="1"/>
    <col min="3" max="4" width="11.5" customWidth="1"/>
    <col min="5" max="5" width="8.83203125" customWidth="1"/>
    <col min="7" max="83" width="38.1640625" bestFit="1" customWidth="1"/>
    <col min="84" max="84" width="11.1640625" bestFit="1" customWidth="1"/>
  </cols>
  <sheetData>
    <row r="1" spans="1:84" ht="16" thickBot="1" x14ac:dyDescent="0.25">
      <c r="B1"/>
    </row>
    <row r="2" spans="1:84" s="44" customFormat="1" ht="17" thickTop="1" thickBot="1" x14ac:dyDescent="0.25">
      <c r="A2" s="222"/>
      <c r="B2" s="221" t="s">
        <v>247</v>
      </c>
      <c r="C2" s="222"/>
      <c r="D2" s="222"/>
      <c r="E2" s="22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row>
    <row r="3" spans="1:84" s="39" customFormat="1" ht="65" thickBot="1" x14ac:dyDescent="0.25">
      <c r="A3" s="220" t="s">
        <v>238</v>
      </c>
      <c r="B3" s="143" t="s">
        <v>512</v>
      </c>
      <c r="C3" s="143" t="s">
        <v>513</v>
      </c>
      <c r="D3" s="143" t="s">
        <v>514</v>
      </c>
      <c r="E3" s="143" t="s">
        <v>515</v>
      </c>
      <c r="F3" s="219" t="s">
        <v>493</v>
      </c>
    </row>
    <row r="4" spans="1:84" x14ac:dyDescent="0.2">
      <c r="A4" s="196" t="s">
        <v>438</v>
      </c>
      <c r="B4" s="193">
        <v>14</v>
      </c>
      <c r="C4" s="194">
        <v>14</v>
      </c>
      <c r="D4" s="194">
        <v>6</v>
      </c>
      <c r="E4" s="195">
        <v>0</v>
      </c>
      <c r="F4" s="184">
        <f>IF(C4&lt;&gt;0,E4/B4,"")</f>
        <v>0</v>
      </c>
    </row>
    <row r="5" spans="1:84" x14ac:dyDescent="0.2">
      <c r="A5" s="97" t="s">
        <v>413</v>
      </c>
      <c r="B5" s="93">
        <v>34</v>
      </c>
      <c r="C5" s="38">
        <v>6</v>
      </c>
      <c r="D5" s="38">
        <v>1</v>
      </c>
      <c r="E5" s="94">
        <v>12</v>
      </c>
      <c r="F5" s="184">
        <f t="shared" ref="F5:F28" si="0">IF(C5&lt;&gt;0,E5/B5,"")</f>
        <v>0.35294117647058826</v>
      </c>
    </row>
    <row r="6" spans="1:84" x14ac:dyDescent="0.2">
      <c r="A6" s="97" t="s">
        <v>439</v>
      </c>
      <c r="B6" s="93"/>
      <c r="C6" s="38"/>
      <c r="D6" s="38"/>
      <c r="E6" s="94"/>
      <c r="F6" s="184" t="str">
        <f t="shared" si="0"/>
        <v/>
      </c>
    </row>
    <row r="7" spans="1:84" x14ac:dyDescent="0.2">
      <c r="A7" s="97" t="s">
        <v>440</v>
      </c>
      <c r="B7" s="93">
        <v>24</v>
      </c>
      <c r="C7" s="38">
        <v>22</v>
      </c>
      <c r="D7" s="38">
        <v>11</v>
      </c>
      <c r="E7" s="94">
        <v>1</v>
      </c>
      <c r="F7" s="184">
        <f t="shared" si="0"/>
        <v>4.1666666666666664E-2</v>
      </c>
    </row>
    <row r="8" spans="1:84" x14ac:dyDescent="0.2">
      <c r="A8" s="97" t="s">
        <v>463</v>
      </c>
      <c r="B8" s="93"/>
      <c r="C8" s="38"/>
      <c r="D8" s="38"/>
      <c r="E8" s="94"/>
      <c r="F8" s="184" t="str">
        <f t="shared" si="0"/>
        <v/>
      </c>
    </row>
    <row r="9" spans="1:84" x14ac:dyDescent="0.2">
      <c r="A9" s="97" t="s">
        <v>408</v>
      </c>
      <c r="B9" s="93">
        <v>5</v>
      </c>
      <c r="C9" s="38">
        <v>5</v>
      </c>
      <c r="D9" s="38"/>
      <c r="E9" s="94"/>
      <c r="F9" s="184">
        <f t="shared" si="0"/>
        <v>0</v>
      </c>
    </row>
    <row r="10" spans="1:84" x14ac:dyDescent="0.2">
      <c r="A10" s="97" t="s">
        <v>410</v>
      </c>
      <c r="B10" s="93">
        <v>2167</v>
      </c>
      <c r="C10" s="38">
        <v>1836</v>
      </c>
      <c r="D10" s="38"/>
      <c r="E10" s="94">
        <v>245</v>
      </c>
      <c r="F10" s="184">
        <f t="shared" si="0"/>
        <v>0.11305952930318412</v>
      </c>
    </row>
    <row r="11" spans="1:84" x14ac:dyDescent="0.2">
      <c r="A11" s="97" t="s">
        <v>415</v>
      </c>
      <c r="B11" s="93">
        <v>1447</v>
      </c>
      <c r="C11" s="38">
        <v>1224</v>
      </c>
      <c r="D11" s="38">
        <v>914</v>
      </c>
      <c r="E11" s="94">
        <v>223</v>
      </c>
      <c r="F11" s="184">
        <f t="shared" si="0"/>
        <v>0.15411195577055978</v>
      </c>
    </row>
    <row r="12" spans="1:84" x14ac:dyDescent="0.2">
      <c r="A12" s="97" t="s">
        <v>442</v>
      </c>
      <c r="B12" s="93">
        <v>1</v>
      </c>
      <c r="C12" s="38"/>
      <c r="D12" s="38"/>
      <c r="E12" s="94">
        <v>1</v>
      </c>
      <c r="F12" s="184" t="str">
        <f t="shared" si="0"/>
        <v/>
      </c>
    </row>
    <row r="13" spans="1:84" x14ac:dyDescent="0.2">
      <c r="A13" s="97" t="s">
        <v>414</v>
      </c>
      <c r="B13" s="93"/>
      <c r="C13" s="38"/>
      <c r="D13" s="38"/>
      <c r="E13" s="94"/>
      <c r="F13" s="184" t="str">
        <f t="shared" si="0"/>
        <v/>
      </c>
    </row>
    <row r="14" spans="1:84" x14ac:dyDescent="0.2">
      <c r="A14" s="97" t="s">
        <v>407</v>
      </c>
      <c r="B14" s="93"/>
      <c r="C14" s="38"/>
      <c r="D14" s="38"/>
      <c r="E14" s="94"/>
      <c r="F14" s="184" t="str">
        <f t="shared" si="0"/>
        <v/>
      </c>
    </row>
    <row r="15" spans="1:84" x14ac:dyDescent="0.2">
      <c r="A15" s="97" t="s">
        <v>426</v>
      </c>
      <c r="B15" s="93">
        <v>60</v>
      </c>
      <c r="C15" s="38">
        <v>51</v>
      </c>
      <c r="D15" s="38">
        <v>4</v>
      </c>
      <c r="E15" s="94">
        <v>9</v>
      </c>
      <c r="F15" s="184">
        <f t="shared" si="0"/>
        <v>0.15</v>
      </c>
    </row>
    <row r="16" spans="1:84" x14ac:dyDescent="0.2">
      <c r="A16" s="97" t="s">
        <v>448</v>
      </c>
      <c r="B16" s="93"/>
      <c r="C16" s="38"/>
      <c r="D16" s="38"/>
      <c r="E16" s="94"/>
      <c r="F16" s="184" t="str">
        <f t="shared" si="0"/>
        <v/>
      </c>
    </row>
    <row r="17" spans="1:6" x14ac:dyDescent="0.2">
      <c r="A17" s="97" t="s">
        <v>411</v>
      </c>
      <c r="B17" s="93"/>
      <c r="C17" s="38"/>
      <c r="D17" s="38"/>
      <c r="E17" s="94"/>
      <c r="F17" s="184" t="str">
        <f t="shared" si="0"/>
        <v/>
      </c>
    </row>
    <row r="18" spans="1:6" x14ac:dyDescent="0.2">
      <c r="A18" s="97" t="s">
        <v>447</v>
      </c>
      <c r="B18" s="93">
        <v>1</v>
      </c>
      <c r="C18" s="38"/>
      <c r="D18" s="38"/>
      <c r="E18" s="94"/>
      <c r="F18" s="184" t="str">
        <f t="shared" si="0"/>
        <v/>
      </c>
    </row>
    <row r="19" spans="1:6" x14ac:dyDescent="0.2">
      <c r="A19" s="97" t="s">
        <v>451</v>
      </c>
      <c r="B19" s="93"/>
      <c r="C19" s="38"/>
      <c r="D19" s="38"/>
      <c r="E19" s="94"/>
      <c r="F19" s="184" t="str">
        <f t="shared" si="0"/>
        <v/>
      </c>
    </row>
    <row r="20" spans="1:6" x14ac:dyDescent="0.2">
      <c r="A20" s="97" t="s">
        <v>412</v>
      </c>
      <c r="B20" s="93">
        <v>1021</v>
      </c>
      <c r="C20" s="38">
        <v>672</v>
      </c>
      <c r="D20" s="38">
        <v>587</v>
      </c>
      <c r="E20" s="94">
        <v>208</v>
      </c>
      <c r="F20" s="184">
        <f t="shared" si="0"/>
        <v>0.20372184133202742</v>
      </c>
    </row>
    <row r="21" spans="1:6" x14ac:dyDescent="0.2">
      <c r="A21" s="97" t="s">
        <v>452</v>
      </c>
      <c r="B21" s="93">
        <v>3</v>
      </c>
      <c r="C21" s="38">
        <v>3</v>
      </c>
      <c r="D21" s="38">
        <v>0</v>
      </c>
      <c r="E21" s="94">
        <v>0</v>
      </c>
      <c r="F21" s="184">
        <f t="shared" si="0"/>
        <v>0</v>
      </c>
    </row>
    <row r="22" spans="1:6" x14ac:dyDescent="0.2">
      <c r="A22" s="97" t="s">
        <v>455</v>
      </c>
      <c r="B22" s="93">
        <v>1</v>
      </c>
      <c r="C22" s="38">
        <v>1</v>
      </c>
      <c r="D22" s="38">
        <v>0</v>
      </c>
      <c r="E22" s="94">
        <v>0</v>
      </c>
      <c r="F22" s="184">
        <f t="shared" si="0"/>
        <v>0</v>
      </c>
    </row>
    <row r="23" spans="1:6" x14ac:dyDescent="0.2">
      <c r="A23" s="97" t="s">
        <v>416</v>
      </c>
      <c r="B23" s="93">
        <v>64</v>
      </c>
      <c r="C23" s="38">
        <v>47</v>
      </c>
      <c r="D23" s="38">
        <v>1</v>
      </c>
      <c r="E23" s="94">
        <v>17</v>
      </c>
      <c r="F23" s="184">
        <f t="shared" si="0"/>
        <v>0.265625</v>
      </c>
    </row>
    <row r="24" spans="1:6" x14ac:dyDescent="0.2">
      <c r="A24" s="97" t="s">
        <v>460</v>
      </c>
      <c r="B24" s="93">
        <v>10</v>
      </c>
      <c r="C24" s="38">
        <v>0</v>
      </c>
      <c r="D24" s="38">
        <v>0</v>
      </c>
      <c r="E24" s="94">
        <v>10</v>
      </c>
      <c r="F24" s="184" t="str">
        <f t="shared" si="0"/>
        <v/>
      </c>
    </row>
    <row r="25" spans="1:6" x14ac:dyDescent="0.2">
      <c r="A25" s="97" t="s">
        <v>422</v>
      </c>
      <c r="B25" s="93"/>
      <c r="C25" s="38"/>
      <c r="D25" s="38"/>
      <c r="E25" s="94"/>
      <c r="F25" s="184" t="str">
        <f t="shared" si="0"/>
        <v/>
      </c>
    </row>
    <row r="26" spans="1:6" x14ac:dyDescent="0.2">
      <c r="A26" s="97" t="s">
        <v>409</v>
      </c>
      <c r="B26" s="93">
        <v>404</v>
      </c>
      <c r="C26" s="38">
        <v>343</v>
      </c>
      <c r="D26" s="38"/>
      <c r="E26" s="94">
        <v>38</v>
      </c>
      <c r="F26" s="184">
        <f t="shared" si="0"/>
        <v>9.405940594059406E-2</v>
      </c>
    </row>
    <row r="27" spans="1:6" x14ac:dyDescent="0.2">
      <c r="A27" s="97" t="s">
        <v>461</v>
      </c>
      <c r="B27" s="93">
        <v>5</v>
      </c>
      <c r="C27" s="38">
        <v>4</v>
      </c>
      <c r="D27" s="38"/>
      <c r="E27" s="94"/>
      <c r="F27" s="184">
        <f t="shared" si="0"/>
        <v>0</v>
      </c>
    </row>
    <row r="28" spans="1:6" ht="16" thickBot="1" x14ac:dyDescent="0.25">
      <c r="A28" s="98" t="s">
        <v>417</v>
      </c>
      <c r="B28" s="95">
        <v>52</v>
      </c>
      <c r="C28" s="92">
        <v>49</v>
      </c>
      <c r="D28" s="92">
        <v>29</v>
      </c>
      <c r="E28" s="96">
        <v>3</v>
      </c>
      <c r="F28" s="215">
        <f t="shared" si="0"/>
        <v>5.7692307692307696E-2</v>
      </c>
    </row>
    <row r="29" spans="1:6" ht="17" thickTop="1" thickBot="1" x14ac:dyDescent="0.25">
      <c r="A29" s="101" t="s">
        <v>246</v>
      </c>
      <c r="B29" s="99">
        <v>5313</v>
      </c>
      <c r="C29" s="100">
        <v>4277</v>
      </c>
      <c r="D29" s="100">
        <v>1553</v>
      </c>
      <c r="E29" s="218">
        <v>767</v>
      </c>
      <c r="F29" s="216">
        <f>IF(C29&lt;&gt;0,E29/B29,"")</f>
        <v>0.14436288349331827</v>
      </c>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C00000"/>
  </sheetPr>
  <dimension ref="A1:R253"/>
  <sheetViews>
    <sheetView zoomScaleNormal="100" workbookViewId="0">
      <pane ySplit="1" topLeftCell="A2" activePane="bottomLeft" state="frozen"/>
      <selection pane="bottomLeft"/>
    </sheetView>
  </sheetViews>
  <sheetFormatPr baseColWidth="10" defaultColWidth="8.83203125" defaultRowHeight="15" x14ac:dyDescent="0.2"/>
  <cols>
    <col min="1" max="1" width="14" customWidth="1"/>
    <col min="2" max="2" width="17.33203125" customWidth="1"/>
    <col min="3" max="3" width="15" customWidth="1"/>
    <col min="4" max="8" width="10.6640625" customWidth="1"/>
    <col min="9" max="18" width="11.6640625" customWidth="1"/>
  </cols>
  <sheetData>
    <row r="1" spans="1:18" ht="165" x14ac:dyDescent="0.2">
      <c r="A1" s="9" t="s">
        <v>238</v>
      </c>
      <c r="B1" s="10" t="s">
        <v>239</v>
      </c>
      <c r="C1" s="11" t="s">
        <v>240</v>
      </c>
      <c r="D1" s="12" t="s">
        <v>489</v>
      </c>
      <c r="E1" s="13" t="s">
        <v>490</v>
      </c>
      <c r="F1" s="13" t="s">
        <v>491</v>
      </c>
      <c r="G1" s="13" t="s">
        <v>492</v>
      </c>
      <c r="H1" s="14" t="s">
        <v>493</v>
      </c>
      <c r="I1" s="15" t="s">
        <v>546</v>
      </c>
      <c r="J1" s="16" t="s">
        <v>547</v>
      </c>
      <c r="K1" s="16" t="s">
        <v>548</v>
      </c>
      <c r="L1" s="16" t="s">
        <v>549</v>
      </c>
      <c r="M1" s="16" t="s">
        <v>550</v>
      </c>
      <c r="N1" s="229" t="s">
        <v>551</v>
      </c>
      <c r="O1" s="17" t="s">
        <v>552</v>
      </c>
      <c r="P1" s="18" t="s">
        <v>553</v>
      </c>
      <c r="Q1" s="18" t="s">
        <v>554</v>
      </c>
      <c r="R1" s="19" t="s">
        <v>555</v>
      </c>
    </row>
    <row r="2" spans="1:18" x14ac:dyDescent="0.2">
      <c r="A2" s="119" t="s">
        <v>477</v>
      </c>
      <c r="B2" s="55" t="s">
        <v>2</v>
      </c>
      <c r="C2" s="120" t="s">
        <v>3</v>
      </c>
      <c r="D2" s="2"/>
      <c r="E2" s="36"/>
      <c r="F2" s="36"/>
      <c r="G2" s="36"/>
      <c r="H2" s="121" t="str">
        <f t="shared" ref="H2:H65" si="0">IF(D2&lt;&gt;0,G2/D2,"")</f>
        <v/>
      </c>
      <c r="I2" s="244">
        <v>36</v>
      </c>
      <c r="J2" s="189">
        <v>33</v>
      </c>
      <c r="K2" s="189">
        <v>4</v>
      </c>
      <c r="L2" s="3">
        <f t="shared" ref="L2:L11" si="1">IF(J2&lt;&gt;0,K2/J2,"")</f>
        <v>0.12121212121212122</v>
      </c>
      <c r="M2" s="189">
        <v>3</v>
      </c>
      <c r="N2" s="122">
        <f t="shared" ref="N2:N65" si="2">IF(I2&lt;&gt;0,M2/I2,"")</f>
        <v>8.3333333333333329E-2</v>
      </c>
      <c r="O2" s="4">
        <f t="shared" ref="O2:O65" si="3">IF(SUM(D2,I2)&gt;0,SUM(D2,I2),"")</f>
        <v>36</v>
      </c>
      <c r="P2" s="5">
        <f t="shared" ref="P2:P65" si="4">IF( SUM(E2,J2,)&gt;0, SUM(E2,J2,),"")</f>
        <v>33</v>
      </c>
      <c r="Q2" s="5">
        <f t="shared" ref="Q2:Q65" si="5">IF(SUM(G2,M2)&gt;0,SUM(G2,M2),"")</f>
        <v>3</v>
      </c>
      <c r="R2" s="6">
        <f t="shared" ref="R2:R65" si="6">IFERROR(IF(O2&lt;&gt;0,Q2/O2,""),"")</f>
        <v>8.3333333333333329E-2</v>
      </c>
    </row>
    <row r="3" spans="1:18" x14ac:dyDescent="0.2">
      <c r="A3" s="119" t="s">
        <v>477</v>
      </c>
      <c r="B3" s="55" t="s">
        <v>4</v>
      </c>
      <c r="C3" s="120" t="s">
        <v>5</v>
      </c>
      <c r="D3" s="35"/>
      <c r="E3" s="36"/>
      <c r="F3" s="36"/>
      <c r="G3" s="36"/>
      <c r="H3" s="121" t="str">
        <f t="shared" si="0"/>
        <v/>
      </c>
      <c r="I3" s="244">
        <v>379</v>
      </c>
      <c r="J3" s="189">
        <v>324</v>
      </c>
      <c r="K3" s="189">
        <v>20</v>
      </c>
      <c r="L3" s="3">
        <f t="shared" si="1"/>
        <v>6.1728395061728392E-2</v>
      </c>
      <c r="M3" s="189">
        <v>55</v>
      </c>
      <c r="N3" s="122">
        <f t="shared" si="2"/>
        <v>0.14511873350923482</v>
      </c>
      <c r="O3" s="4">
        <f t="shared" si="3"/>
        <v>379</v>
      </c>
      <c r="P3" s="5">
        <f t="shared" si="4"/>
        <v>324</v>
      </c>
      <c r="Q3" s="5">
        <f t="shared" si="5"/>
        <v>55</v>
      </c>
      <c r="R3" s="6">
        <f t="shared" si="6"/>
        <v>0.14511873350923482</v>
      </c>
    </row>
    <row r="4" spans="1:18" ht="15" customHeight="1" x14ac:dyDescent="0.2">
      <c r="A4" s="119" t="s">
        <v>477</v>
      </c>
      <c r="B4" s="55" t="s">
        <v>8</v>
      </c>
      <c r="C4" s="120" t="s">
        <v>9</v>
      </c>
      <c r="D4" s="35"/>
      <c r="E4" s="36"/>
      <c r="F4" s="36"/>
      <c r="G4" s="36"/>
      <c r="H4" s="121" t="str">
        <f t="shared" si="0"/>
        <v/>
      </c>
      <c r="I4" s="244">
        <v>1</v>
      </c>
      <c r="J4" s="189">
        <v>0</v>
      </c>
      <c r="K4" s="189">
        <v>0</v>
      </c>
      <c r="L4" s="3" t="str">
        <f t="shared" si="1"/>
        <v/>
      </c>
      <c r="M4" s="189">
        <v>1</v>
      </c>
      <c r="N4" s="122">
        <f t="shared" si="2"/>
        <v>1</v>
      </c>
      <c r="O4" s="4">
        <f t="shared" si="3"/>
        <v>1</v>
      </c>
      <c r="P4" s="5" t="str">
        <f t="shared" si="4"/>
        <v/>
      </c>
      <c r="Q4" s="5">
        <f t="shared" si="5"/>
        <v>1</v>
      </c>
      <c r="R4" s="6">
        <f t="shared" si="6"/>
        <v>1</v>
      </c>
    </row>
    <row r="5" spans="1:18" ht="15" customHeight="1" x14ac:dyDescent="0.2">
      <c r="A5" s="119" t="s">
        <v>477</v>
      </c>
      <c r="B5" s="55" t="s">
        <v>316</v>
      </c>
      <c r="C5" s="120" t="s">
        <v>317</v>
      </c>
      <c r="D5" s="35"/>
      <c r="E5" s="36"/>
      <c r="F5" s="36"/>
      <c r="G5" s="36"/>
      <c r="H5" s="121" t="str">
        <f t="shared" si="0"/>
        <v/>
      </c>
      <c r="I5" s="244">
        <v>2748</v>
      </c>
      <c r="J5" s="189">
        <v>2685</v>
      </c>
      <c r="K5" s="189">
        <v>138</v>
      </c>
      <c r="L5" s="3">
        <f t="shared" si="1"/>
        <v>5.1396648044692739E-2</v>
      </c>
      <c r="M5" s="189">
        <v>63</v>
      </c>
      <c r="N5" s="122">
        <f t="shared" si="2"/>
        <v>2.2925764192139739E-2</v>
      </c>
      <c r="O5" s="4">
        <f t="shared" si="3"/>
        <v>2748</v>
      </c>
      <c r="P5" s="5">
        <f t="shared" si="4"/>
        <v>2685</v>
      </c>
      <c r="Q5" s="5">
        <f t="shared" si="5"/>
        <v>63</v>
      </c>
      <c r="R5" s="6">
        <f t="shared" si="6"/>
        <v>2.2925764192139739E-2</v>
      </c>
    </row>
    <row r="6" spans="1:18" x14ac:dyDescent="0.2">
      <c r="A6" s="119" t="s">
        <v>477</v>
      </c>
      <c r="B6" s="55" t="s">
        <v>10</v>
      </c>
      <c r="C6" s="120" t="s">
        <v>11</v>
      </c>
      <c r="D6" s="35"/>
      <c r="E6" s="36"/>
      <c r="F6" s="36"/>
      <c r="G6" s="36"/>
      <c r="H6" s="121" t="str">
        <f t="shared" si="0"/>
        <v/>
      </c>
      <c r="I6" s="244">
        <v>32</v>
      </c>
      <c r="J6" s="189">
        <v>31</v>
      </c>
      <c r="K6" s="189">
        <v>6</v>
      </c>
      <c r="L6" s="3">
        <f t="shared" si="1"/>
        <v>0.19354838709677419</v>
      </c>
      <c r="M6" s="189">
        <v>1</v>
      </c>
      <c r="N6" s="122">
        <f t="shared" si="2"/>
        <v>3.125E-2</v>
      </c>
      <c r="O6" s="4">
        <f t="shared" si="3"/>
        <v>32</v>
      </c>
      <c r="P6" s="5">
        <f t="shared" si="4"/>
        <v>31</v>
      </c>
      <c r="Q6" s="5">
        <f t="shared" si="5"/>
        <v>1</v>
      </c>
      <c r="R6" s="6">
        <f t="shared" si="6"/>
        <v>3.125E-2</v>
      </c>
    </row>
    <row r="7" spans="1:18" x14ac:dyDescent="0.2">
      <c r="A7" s="119" t="s">
        <v>477</v>
      </c>
      <c r="B7" s="55" t="s">
        <v>13</v>
      </c>
      <c r="C7" s="120" t="s">
        <v>14</v>
      </c>
      <c r="D7" s="35"/>
      <c r="E7" s="36"/>
      <c r="F7" s="36"/>
      <c r="G7" s="36"/>
      <c r="H7" s="121" t="str">
        <f t="shared" si="0"/>
        <v/>
      </c>
      <c r="I7" s="244">
        <v>2</v>
      </c>
      <c r="J7" s="189">
        <v>2</v>
      </c>
      <c r="K7" s="189">
        <v>1</v>
      </c>
      <c r="L7" s="3">
        <f t="shared" si="1"/>
        <v>0.5</v>
      </c>
      <c r="M7" s="189">
        <v>0</v>
      </c>
      <c r="N7" s="122">
        <f t="shared" si="2"/>
        <v>0</v>
      </c>
      <c r="O7" s="4">
        <f t="shared" si="3"/>
        <v>2</v>
      </c>
      <c r="P7" s="5">
        <f t="shared" si="4"/>
        <v>2</v>
      </c>
      <c r="Q7" s="5" t="str">
        <f t="shared" si="5"/>
        <v/>
      </c>
      <c r="R7" s="6" t="str">
        <f t="shared" si="6"/>
        <v/>
      </c>
    </row>
    <row r="8" spans="1:18" x14ac:dyDescent="0.2">
      <c r="A8" s="119" t="s">
        <v>477</v>
      </c>
      <c r="B8" s="55" t="s">
        <v>15</v>
      </c>
      <c r="C8" s="120" t="s">
        <v>16</v>
      </c>
      <c r="D8" s="35"/>
      <c r="E8" s="36"/>
      <c r="F8" s="36"/>
      <c r="G8" s="36"/>
      <c r="H8" s="121" t="str">
        <f t="shared" si="0"/>
        <v/>
      </c>
      <c r="I8" s="244">
        <v>1355</v>
      </c>
      <c r="J8" s="189">
        <v>1339</v>
      </c>
      <c r="K8" s="189">
        <v>75</v>
      </c>
      <c r="L8" s="3">
        <f t="shared" si="1"/>
        <v>5.6011949215832711E-2</v>
      </c>
      <c r="M8" s="189">
        <v>16</v>
      </c>
      <c r="N8" s="122">
        <f t="shared" si="2"/>
        <v>1.1808118081180811E-2</v>
      </c>
      <c r="O8" s="4">
        <f t="shared" si="3"/>
        <v>1355</v>
      </c>
      <c r="P8" s="5">
        <f t="shared" si="4"/>
        <v>1339</v>
      </c>
      <c r="Q8" s="5">
        <f t="shared" si="5"/>
        <v>16</v>
      </c>
      <c r="R8" s="6">
        <f t="shared" si="6"/>
        <v>1.1808118081180811E-2</v>
      </c>
    </row>
    <row r="9" spans="1:18" x14ac:dyDescent="0.2">
      <c r="A9" s="119" t="s">
        <v>477</v>
      </c>
      <c r="B9" s="55" t="s">
        <v>19</v>
      </c>
      <c r="C9" s="120" t="s">
        <v>20</v>
      </c>
      <c r="D9" s="2"/>
      <c r="E9" s="1"/>
      <c r="F9" s="1"/>
      <c r="G9" s="1"/>
      <c r="H9" s="121" t="str">
        <f t="shared" si="0"/>
        <v/>
      </c>
      <c r="I9" s="244">
        <v>36614</v>
      </c>
      <c r="J9" s="189">
        <v>36573</v>
      </c>
      <c r="K9" s="189">
        <v>28241</v>
      </c>
      <c r="L9" s="3">
        <f t="shared" si="1"/>
        <v>0.77218166406912203</v>
      </c>
      <c r="M9" s="189">
        <v>41</v>
      </c>
      <c r="N9" s="122">
        <f t="shared" si="2"/>
        <v>1.1197902441688972E-3</v>
      </c>
      <c r="O9" s="4">
        <f t="shared" si="3"/>
        <v>36614</v>
      </c>
      <c r="P9" s="5">
        <f t="shared" si="4"/>
        <v>36573</v>
      </c>
      <c r="Q9" s="5">
        <f t="shared" si="5"/>
        <v>41</v>
      </c>
      <c r="R9" s="6">
        <f t="shared" si="6"/>
        <v>1.1197902441688972E-3</v>
      </c>
    </row>
    <row r="10" spans="1:18" ht="29" x14ac:dyDescent="0.2">
      <c r="A10" s="119" t="s">
        <v>477</v>
      </c>
      <c r="B10" s="55" t="s">
        <v>26</v>
      </c>
      <c r="C10" s="120" t="s">
        <v>27</v>
      </c>
      <c r="D10" s="35"/>
      <c r="E10" s="36"/>
      <c r="F10" s="36"/>
      <c r="G10" s="36"/>
      <c r="H10" s="121" t="str">
        <f t="shared" si="0"/>
        <v/>
      </c>
      <c r="I10" s="244">
        <v>244</v>
      </c>
      <c r="J10" s="189">
        <v>241</v>
      </c>
      <c r="K10" s="189">
        <v>133</v>
      </c>
      <c r="L10" s="3">
        <f t="shared" si="1"/>
        <v>0.55186721991701249</v>
      </c>
      <c r="M10" s="189">
        <v>3</v>
      </c>
      <c r="N10" s="122">
        <f t="shared" si="2"/>
        <v>1.2295081967213115E-2</v>
      </c>
      <c r="O10" s="4">
        <f t="shared" si="3"/>
        <v>244</v>
      </c>
      <c r="P10" s="5">
        <f t="shared" si="4"/>
        <v>241</v>
      </c>
      <c r="Q10" s="5">
        <f t="shared" si="5"/>
        <v>3</v>
      </c>
      <c r="R10" s="6">
        <f t="shared" si="6"/>
        <v>1.2295081967213115E-2</v>
      </c>
    </row>
    <row r="11" spans="1:18" x14ac:dyDescent="0.2">
      <c r="A11" s="119" t="s">
        <v>477</v>
      </c>
      <c r="B11" s="55" t="s">
        <v>28</v>
      </c>
      <c r="C11" s="120" t="s">
        <v>29</v>
      </c>
      <c r="D11" s="35"/>
      <c r="E11" s="36"/>
      <c r="F11" s="36"/>
      <c r="G11" s="36"/>
      <c r="H11" s="121" t="str">
        <f t="shared" si="0"/>
        <v/>
      </c>
      <c r="I11" s="244">
        <v>6</v>
      </c>
      <c r="J11" s="189">
        <v>4</v>
      </c>
      <c r="K11" s="189">
        <v>0</v>
      </c>
      <c r="L11" s="3">
        <f t="shared" si="1"/>
        <v>0</v>
      </c>
      <c r="M11" s="189">
        <v>2</v>
      </c>
      <c r="N11" s="122">
        <f t="shared" si="2"/>
        <v>0.33333333333333331</v>
      </c>
      <c r="O11" s="4">
        <f t="shared" si="3"/>
        <v>6</v>
      </c>
      <c r="P11" s="5">
        <f t="shared" si="4"/>
        <v>4</v>
      </c>
      <c r="Q11" s="5">
        <f t="shared" si="5"/>
        <v>2</v>
      </c>
      <c r="R11" s="6">
        <f t="shared" si="6"/>
        <v>0.33333333333333331</v>
      </c>
    </row>
    <row r="12" spans="1:18" x14ac:dyDescent="0.2">
      <c r="A12" s="119" t="s">
        <v>477</v>
      </c>
      <c r="B12" s="55" t="s">
        <v>32</v>
      </c>
      <c r="C12" s="120" t="s">
        <v>580</v>
      </c>
      <c r="D12" s="35"/>
      <c r="E12" s="36"/>
      <c r="F12" s="36"/>
      <c r="G12" s="36"/>
      <c r="H12" s="121" t="str">
        <f t="shared" si="0"/>
        <v/>
      </c>
      <c r="I12" s="244">
        <v>1</v>
      </c>
      <c r="J12" s="189">
        <v>1</v>
      </c>
      <c r="K12" s="189">
        <v>0</v>
      </c>
      <c r="L12" s="3">
        <v>0</v>
      </c>
      <c r="M12" s="189">
        <v>0</v>
      </c>
      <c r="N12" s="122">
        <f t="shared" si="2"/>
        <v>0</v>
      </c>
      <c r="O12" s="4">
        <f t="shared" si="3"/>
        <v>1</v>
      </c>
      <c r="P12" s="5">
        <f t="shared" si="4"/>
        <v>1</v>
      </c>
      <c r="Q12" s="5" t="str">
        <f t="shared" si="5"/>
        <v/>
      </c>
      <c r="R12" s="6" t="str">
        <f t="shared" si="6"/>
        <v/>
      </c>
    </row>
    <row r="13" spans="1:18" x14ac:dyDescent="0.2">
      <c r="A13" s="119" t="s">
        <v>477</v>
      </c>
      <c r="B13" s="55" t="s">
        <v>32</v>
      </c>
      <c r="C13" s="120" t="s">
        <v>33</v>
      </c>
      <c r="D13" s="35"/>
      <c r="E13" s="36"/>
      <c r="F13" s="36"/>
      <c r="G13" s="36"/>
      <c r="H13" s="121" t="str">
        <f t="shared" si="0"/>
        <v/>
      </c>
      <c r="I13" s="244">
        <v>12</v>
      </c>
      <c r="J13" s="189">
        <v>12</v>
      </c>
      <c r="K13" s="189">
        <v>0</v>
      </c>
      <c r="L13" s="3">
        <v>0</v>
      </c>
      <c r="M13" s="189">
        <v>0</v>
      </c>
      <c r="N13" s="122">
        <f t="shared" si="2"/>
        <v>0</v>
      </c>
      <c r="O13" s="4">
        <f t="shared" si="3"/>
        <v>12</v>
      </c>
      <c r="P13" s="5">
        <f t="shared" si="4"/>
        <v>12</v>
      </c>
      <c r="Q13" s="5" t="str">
        <f t="shared" si="5"/>
        <v/>
      </c>
      <c r="R13" s="6" t="str">
        <f t="shared" si="6"/>
        <v/>
      </c>
    </row>
    <row r="14" spans="1:18" x14ac:dyDescent="0.2">
      <c r="A14" s="119" t="s">
        <v>477</v>
      </c>
      <c r="B14" s="55" t="s">
        <v>32</v>
      </c>
      <c r="C14" s="120" t="s">
        <v>581</v>
      </c>
      <c r="D14" s="35"/>
      <c r="E14" s="36"/>
      <c r="F14" s="36"/>
      <c r="G14" s="36"/>
      <c r="H14" s="121" t="str">
        <f t="shared" si="0"/>
        <v/>
      </c>
      <c r="I14" s="244">
        <v>123</v>
      </c>
      <c r="J14" s="189">
        <v>123</v>
      </c>
      <c r="K14" s="189">
        <v>0</v>
      </c>
      <c r="L14" s="3">
        <f t="shared" ref="L14:L77" si="7">IF(J14&lt;&gt;0,K14/J14,"")</f>
        <v>0</v>
      </c>
      <c r="M14" s="189">
        <v>0</v>
      </c>
      <c r="N14" s="122">
        <f t="shared" si="2"/>
        <v>0</v>
      </c>
      <c r="O14" s="4">
        <f t="shared" si="3"/>
        <v>123</v>
      </c>
      <c r="P14" s="5">
        <f t="shared" si="4"/>
        <v>123</v>
      </c>
      <c r="Q14" s="5" t="str">
        <f t="shared" si="5"/>
        <v/>
      </c>
      <c r="R14" s="6" t="str">
        <f t="shared" si="6"/>
        <v/>
      </c>
    </row>
    <row r="15" spans="1:18" x14ac:dyDescent="0.2">
      <c r="A15" s="119" t="s">
        <v>477</v>
      </c>
      <c r="B15" s="55" t="s">
        <v>35</v>
      </c>
      <c r="C15" s="120" t="s">
        <v>36</v>
      </c>
      <c r="D15" s="35"/>
      <c r="E15" s="36"/>
      <c r="F15" s="36"/>
      <c r="G15" s="36"/>
      <c r="H15" s="121" t="str">
        <f t="shared" si="0"/>
        <v/>
      </c>
      <c r="I15" s="244">
        <v>16</v>
      </c>
      <c r="J15" s="189">
        <v>16</v>
      </c>
      <c r="K15" s="189">
        <v>13</v>
      </c>
      <c r="L15" s="3">
        <f t="shared" si="7"/>
        <v>0.8125</v>
      </c>
      <c r="M15" s="189">
        <v>0</v>
      </c>
      <c r="N15" s="122">
        <f t="shared" si="2"/>
        <v>0</v>
      </c>
      <c r="O15" s="4">
        <f t="shared" si="3"/>
        <v>16</v>
      </c>
      <c r="P15" s="5">
        <f t="shared" si="4"/>
        <v>16</v>
      </c>
      <c r="Q15" s="5" t="str">
        <f t="shared" si="5"/>
        <v/>
      </c>
      <c r="R15" s="6" t="str">
        <f t="shared" si="6"/>
        <v/>
      </c>
    </row>
    <row r="16" spans="1:18" x14ac:dyDescent="0.2">
      <c r="A16" s="119" t="s">
        <v>477</v>
      </c>
      <c r="B16" s="55" t="s">
        <v>35</v>
      </c>
      <c r="C16" s="120" t="s">
        <v>37</v>
      </c>
      <c r="D16" s="35"/>
      <c r="E16" s="36"/>
      <c r="F16" s="36"/>
      <c r="G16" s="36"/>
      <c r="H16" s="121" t="str">
        <f t="shared" si="0"/>
        <v/>
      </c>
      <c r="I16" s="244">
        <v>33</v>
      </c>
      <c r="J16" s="189">
        <v>33</v>
      </c>
      <c r="K16" s="189">
        <v>8</v>
      </c>
      <c r="L16" s="3">
        <f t="shared" si="7"/>
        <v>0.24242424242424243</v>
      </c>
      <c r="M16" s="189">
        <v>0</v>
      </c>
      <c r="N16" s="122">
        <f t="shared" si="2"/>
        <v>0</v>
      </c>
      <c r="O16" s="4">
        <f t="shared" si="3"/>
        <v>33</v>
      </c>
      <c r="P16" s="5">
        <f t="shared" si="4"/>
        <v>33</v>
      </c>
      <c r="Q16" s="5" t="str">
        <f t="shared" si="5"/>
        <v/>
      </c>
      <c r="R16" s="6" t="str">
        <f t="shared" si="6"/>
        <v/>
      </c>
    </row>
    <row r="17" spans="1:18" x14ac:dyDescent="0.2">
      <c r="A17" s="119" t="s">
        <v>477</v>
      </c>
      <c r="B17" s="55" t="s">
        <v>42</v>
      </c>
      <c r="C17" s="120" t="s">
        <v>43</v>
      </c>
      <c r="D17" s="35"/>
      <c r="E17" s="36"/>
      <c r="F17" s="36"/>
      <c r="G17" s="36"/>
      <c r="H17" s="121" t="str">
        <f t="shared" si="0"/>
        <v/>
      </c>
      <c r="I17" s="244">
        <v>3104</v>
      </c>
      <c r="J17" s="189">
        <v>3079</v>
      </c>
      <c r="K17" s="189">
        <v>1211</v>
      </c>
      <c r="L17" s="3">
        <f t="shared" si="7"/>
        <v>0.39330951607664827</v>
      </c>
      <c r="M17" s="189">
        <v>25</v>
      </c>
      <c r="N17" s="122">
        <f t="shared" si="2"/>
        <v>8.0541237113402053E-3</v>
      </c>
      <c r="O17" s="4">
        <f t="shared" si="3"/>
        <v>3104</v>
      </c>
      <c r="P17" s="5">
        <f t="shared" si="4"/>
        <v>3079</v>
      </c>
      <c r="Q17" s="5">
        <f t="shared" si="5"/>
        <v>25</v>
      </c>
      <c r="R17" s="6">
        <f t="shared" si="6"/>
        <v>8.0541237113402053E-3</v>
      </c>
    </row>
    <row r="18" spans="1:18" x14ac:dyDescent="0.2">
      <c r="A18" s="119" t="s">
        <v>477</v>
      </c>
      <c r="B18" s="55" t="s">
        <v>42</v>
      </c>
      <c r="C18" s="120" t="s">
        <v>46</v>
      </c>
      <c r="D18" s="35"/>
      <c r="E18" s="36"/>
      <c r="F18" s="36"/>
      <c r="G18" s="36"/>
      <c r="H18" s="121" t="str">
        <f t="shared" si="0"/>
        <v/>
      </c>
      <c r="I18" s="244">
        <v>1708</v>
      </c>
      <c r="J18" s="189">
        <v>1644</v>
      </c>
      <c r="K18" s="189">
        <v>53</v>
      </c>
      <c r="L18" s="3">
        <f t="shared" si="7"/>
        <v>3.223844282238443E-2</v>
      </c>
      <c r="M18" s="189">
        <v>64</v>
      </c>
      <c r="N18" s="122">
        <f t="shared" si="2"/>
        <v>3.7470725995316159E-2</v>
      </c>
      <c r="O18" s="4">
        <f t="shared" si="3"/>
        <v>1708</v>
      </c>
      <c r="P18" s="5">
        <f t="shared" si="4"/>
        <v>1644</v>
      </c>
      <c r="Q18" s="5">
        <f t="shared" si="5"/>
        <v>64</v>
      </c>
      <c r="R18" s="6">
        <f t="shared" si="6"/>
        <v>3.7470725995316159E-2</v>
      </c>
    </row>
    <row r="19" spans="1:18" x14ac:dyDescent="0.2">
      <c r="A19" s="119" t="s">
        <v>477</v>
      </c>
      <c r="B19" s="55" t="s">
        <v>53</v>
      </c>
      <c r="C19" s="120" t="s">
        <v>54</v>
      </c>
      <c r="D19" s="35"/>
      <c r="E19" s="36"/>
      <c r="F19" s="36"/>
      <c r="G19" s="36"/>
      <c r="H19" s="121" t="str">
        <f t="shared" si="0"/>
        <v/>
      </c>
      <c r="I19" s="244">
        <v>1</v>
      </c>
      <c r="J19" s="189">
        <v>1</v>
      </c>
      <c r="K19" s="189">
        <v>0</v>
      </c>
      <c r="L19" s="3">
        <f t="shared" si="7"/>
        <v>0</v>
      </c>
      <c r="M19" s="189">
        <v>0</v>
      </c>
      <c r="N19" s="122">
        <f t="shared" si="2"/>
        <v>0</v>
      </c>
      <c r="O19" s="4">
        <f t="shared" si="3"/>
        <v>1</v>
      </c>
      <c r="P19" s="5">
        <f t="shared" si="4"/>
        <v>1</v>
      </c>
      <c r="Q19" s="5" t="str">
        <f t="shared" si="5"/>
        <v/>
      </c>
      <c r="R19" s="6" t="str">
        <f t="shared" si="6"/>
        <v/>
      </c>
    </row>
    <row r="20" spans="1:18" x14ac:dyDescent="0.2">
      <c r="A20" s="119" t="s">
        <v>477</v>
      </c>
      <c r="B20" s="55" t="s">
        <v>55</v>
      </c>
      <c r="C20" s="120" t="s">
        <v>56</v>
      </c>
      <c r="D20" s="35"/>
      <c r="E20" s="36"/>
      <c r="F20" s="36"/>
      <c r="G20" s="36"/>
      <c r="H20" s="121" t="str">
        <f t="shared" si="0"/>
        <v/>
      </c>
      <c r="I20" s="244">
        <v>124</v>
      </c>
      <c r="J20" s="189">
        <v>116</v>
      </c>
      <c r="K20" s="189">
        <v>6</v>
      </c>
      <c r="L20" s="3">
        <f t="shared" si="7"/>
        <v>5.1724137931034482E-2</v>
      </c>
      <c r="M20" s="189">
        <v>8</v>
      </c>
      <c r="N20" s="122">
        <f t="shared" si="2"/>
        <v>6.4516129032258063E-2</v>
      </c>
      <c r="O20" s="4">
        <f t="shared" si="3"/>
        <v>124</v>
      </c>
      <c r="P20" s="5">
        <f t="shared" si="4"/>
        <v>116</v>
      </c>
      <c r="Q20" s="5">
        <f t="shared" si="5"/>
        <v>8</v>
      </c>
      <c r="R20" s="6">
        <f t="shared" si="6"/>
        <v>6.4516129032258063E-2</v>
      </c>
    </row>
    <row r="21" spans="1:18" x14ac:dyDescent="0.2">
      <c r="A21" s="119" t="s">
        <v>477</v>
      </c>
      <c r="B21" s="55" t="s">
        <v>57</v>
      </c>
      <c r="C21" s="120" t="s">
        <v>58</v>
      </c>
      <c r="D21" s="35"/>
      <c r="E21" s="36"/>
      <c r="F21" s="36"/>
      <c r="G21" s="36"/>
      <c r="H21" s="121" t="str">
        <f t="shared" si="0"/>
        <v/>
      </c>
      <c r="I21" s="244">
        <v>25</v>
      </c>
      <c r="J21" s="189">
        <v>24</v>
      </c>
      <c r="K21" s="189">
        <v>0</v>
      </c>
      <c r="L21" s="3">
        <f t="shared" si="7"/>
        <v>0</v>
      </c>
      <c r="M21" s="189">
        <v>1</v>
      </c>
      <c r="N21" s="122">
        <f t="shared" si="2"/>
        <v>0.04</v>
      </c>
      <c r="O21" s="4">
        <f t="shared" si="3"/>
        <v>25</v>
      </c>
      <c r="P21" s="5">
        <f t="shared" si="4"/>
        <v>24</v>
      </c>
      <c r="Q21" s="5">
        <f t="shared" si="5"/>
        <v>1</v>
      </c>
      <c r="R21" s="6">
        <f t="shared" si="6"/>
        <v>0.04</v>
      </c>
    </row>
    <row r="22" spans="1:18" x14ac:dyDescent="0.2">
      <c r="A22" s="119" t="s">
        <v>477</v>
      </c>
      <c r="B22" s="55" t="s">
        <v>65</v>
      </c>
      <c r="C22" s="120" t="s">
        <v>66</v>
      </c>
      <c r="D22" s="35"/>
      <c r="E22" s="36"/>
      <c r="F22" s="36"/>
      <c r="G22" s="36"/>
      <c r="H22" s="121" t="str">
        <f t="shared" si="0"/>
        <v/>
      </c>
      <c r="I22" s="244">
        <v>897</v>
      </c>
      <c r="J22" s="189">
        <v>753</v>
      </c>
      <c r="K22" s="189">
        <v>79</v>
      </c>
      <c r="L22" s="3">
        <f t="shared" si="7"/>
        <v>0.10491367861885791</v>
      </c>
      <c r="M22" s="189">
        <v>144</v>
      </c>
      <c r="N22" s="122">
        <f t="shared" si="2"/>
        <v>0.16053511705685619</v>
      </c>
      <c r="O22" s="4">
        <f t="shared" si="3"/>
        <v>897</v>
      </c>
      <c r="P22" s="5">
        <f t="shared" si="4"/>
        <v>753</v>
      </c>
      <c r="Q22" s="5">
        <f t="shared" si="5"/>
        <v>144</v>
      </c>
      <c r="R22" s="6">
        <f t="shared" si="6"/>
        <v>0.16053511705685619</v>
      </c>
    </row>
    <row r="23" spans="1:18" x14ac:dyDescent="0.2">
      <c r="A23" s="119" t="s">
        <v>477</v>
      </c>
      <c r="B23" s="55" t="s">
        <v>74</v>
      </c>
      <c r="C23" s="120" t="s">
        <v>249</v>
      </c>
      <c r="D23" s="35"/>
      <c r="E23" s="36"/>
      <c r="F23" s="36"/>
      <c r="G23" s="36"/>
      <c r="H23" s="121" t="str">
        <f t="shared" si="0"/>
        <v/>
      </c>
      <c r="I23" s="244">
        <v>11</v>
      </c>
      <c r="J23" s="189">
        <v>8</v>
      </c>
      <c r="K23" s="189">
        <v>0</v>
      </c>
      <c r="L23" s="3">
        <f t="shared" si="7"/>
        <v>0</v>
      </c>
      <c r="M23" s="189">
        <v>3</v>
      </c>
      <c r="N23" s="122">
        <f t="shared" si="2"/>
        <v>0.27272727272727271</v>
      </c>
      <c r="O23" s="4">
        <f t="shared" si="3"/>
        <v>11</v>
      </c>
      <c r="P23" s="5">
        <f t="shared" si="4"/>
        <v>8</v>
      </c>
      <c r="Q23" s="5">
        <f t="shared" si="5"/>
        <v>3</v>
      </c>
      <c r="R23" s="6">
        <f t="shared" si="6"/>
        <v>0.27272727272727271</v>
      </c>
    </row>
    <row r="24" spans="1:18" x14ac:dyDescent="0.2">
      <c r="A24" s="119" t="s">
        <v>477</v>
      </c>
      <c r="B24" s="55" t="s">
        <v>76</v>
      </c>
      <c r="C24" s="120" t="s">
        <v>77</v>
      </c>
      <c r="D24" s="35"/>
      <c r="E24" s="36"/>
      <c r="F24" s="36"/>
      <c r="G24" s="36"/>
      <c r="H24" s="121" t="str">
        <f t="shared" si="0"/>
        <v/>
      </c>
      <c r="I24" s="244">
        <v>97</v>
      </c>
      <c r="J24" s="189">
        <v>37</v>
      </c>
      <c r="K24" s="189">
        <v>8</v>
      </c>
      <c r="L24" s="3">
        <f t="shared" si="7"/>
        <v>0.21621621621621623</v>
      </c>
      <c r="M24" s="189">
        <v>60</v>
      </c>
      <c r="N24" s="122">
        <f t="shared" si="2"/>
        <v>0.61855670103092786</v>
      </c>
      <c r="O24" s="4">
        <f t="shared" si="3"/>
        <v>97</v>
      </c>
      <c r="P24" s="5">
        <f t="shared" si="4"/>
        <v>37</v>
      </c>
      <c r="Q24" s="5">
        <f t="shared" si="5"/>
        <v>60</v>
      </c>
      <c r="R24" s="6">
        <f t="shared" si="6"/>
        <v>0.61855670103092786</v>
      </c>
    </row>
    <row r="25" spans="1:18" x14ac:dyDescent="0.2">
      <c r="A25" s="119" t="s">
        <v>477</v>
      </c>
      <c r="B25" s="55" t="s">
        <v>78</v>
      </c>
      <c r="C25" s="120" t="s">
        <v>79</v>
      </c>
      <c r="D25" s="35"/>
      <c r="E25" s="36"/>
      <c r="F25" s="36"/>
      <c r="G25" s="36"/>
      <c r="H25" s="121" t="str">
        <f t="shared" si="0"/>
        <v/>
      </c>
      <c r="I25" s="244">
        <v>7</v>
      </c>
      <c r="J25" s="189">
        <v>7</v>
      </c>
      <c r="K25" s="189">
        <v>5</v>
      </c>
      <c r="L25" s="3">
        <f t="shared" si="7"/>
        <v>0.7142857142857143</v>
      </c>
      <c r="M25" s="189">
        <v>0</v>
      </c>
      <c r="N25" s="122">
        <f t="shared" si="2"/>
        <v>0</v>
      </c>
      <c r="O25" s="4">
        <f t="shared" si="3"/>
        <v>7</v>
      </c>
      <c r="P25" s="5">
        <f t="shared" si="4"/>
        <v>7</v>
      </c>
      <c r="Q25" s="5" t="str">
        <f t="shared" si="5"/>
        <v/>
      </c>
      <c r="R25" s="6" t="str">
        <f t="shared" si="6"/>
        <v/>
      </c>
    </row>
    <row r="26" spans="1:18" x14ac:dyDescent="0.2">
      <c r="A26" s="119" t="s">
        <v>477</v>
      </c>
      <c r="B26" s="55" t="s">
        <v>83</v>
      </c>
      <c r="C26" s="120" t="s">
        <v>84</v>
      </c>
      <c r="D26" s="35"/>
      <c r="E26" s="36"/>
      <c r="F26" s="36"/>
      <c r="G26" s="36"/>
      <c r="H26" s="121" t="str">
        <f t="shared" si="0"/>
        <v/>
      </c>
      <c r="I26" s="244">
        <v>11</v>
      </c>
      <c r="J26" s="189">
        <v>9</v>
      </c>
      <c r="K26" s="189">
        <v>0</v>
      </c>
      <c r="L26" s="3">
        <f t="shared" si="7"/>
        <v>0</v>
      </c>
      <c r="M26" s="189">
        <v>2</v>
      </c>
      <c r="N26" s="122">
        <f t="shared" si="2"/>
        <v>0.18181818181818182</v>
      </c>
      <c r="O26" s="4">
        <f t="shared" si="3"/>
        <v>11</v>
      </c>
      <c r="P26" s="5">
        <f t="shared" si="4"/>
        <v>9</v>
      </c>
      <c r="Q26" s="5">
        <f t="shared" si="5"/>
        <v>2</v>
      </c>
      <c r="R26" s="6">
        <f t="shared" si="6"/>
        <v>0.18181818181818182</v>
      </c>
    </row>
    <row r="27" spans="1:18" x14ac:dyDescent="0.2">
      <c r="A27" s="119" t="s">
        <v>477</v>
      </c>
      <c r="B27" s="55" t="s">
        <v>83</v>
      </c>
      <c r="C27" s="120" t="s">
        <v>471</v>
      </c>
      <c r="D27" s="2"/>
      <c r="E27" s="1"/>
      <c r="F27" s="1"/>
      <c r="G27" s="1"/>
      <c r="H27" s="121" t="str">
        <f t="shared" si="0"/>
        <v/>
      </c>
      <c r="I27" s="244">
        <v>14</v>
      </c>
      <c r="J27" s="189">
        <v>14</v>
      </c>
      <c r="K27" s="189">
        <v>2</v>
      </c>
      <c r="L27" s="3">
        <f t="shared" si="7"/>
        <v>0.14285714285714285</v>
      </c>
      <c r="M27" s="189">
        <v>0</v>
      </c>
      <c r="N27" s="122">
        <f t="shared" si="2"/>
        <v>0</v>
      </c>
      <c r="O27" s="4">
        <f t="shared" si="3"/>
        <v>14</v>
      </c>
      <c r="P27" s="5">
        <f t="shared" si="4"/>
        <v>14</v>
      </c>
      <c r="Q27" s="5" t="str">
        <f t="shared" si="5"/>
        <v/>
      </c>
      <c r="R27" s="6" t="str">
        <f t="shared" si="6"/>
        <v/>
      </c>
    </row>
    <row r="28" spans="1:18" x14ac:dyDescent="0.2">
      <c r="A28" s="119" t="s">
        <v>477</v>
      </c>
      <c r="B28" s="55" t="s">
        <v>91</v>
      </c>
      <c r="C28" s="120" t="s">
        <v>92</v>
      </c>
      <c r="D28" s="35"/>
      <c r="E28" s="36"/>
      <c r="F28" s="36"/>
      <c r="G28" s="36"/>
      <c r="H28" s="121" t="str">
        <f t="shared" si="0"/>
        <v/>
      </c>
      <c r="I28" s="244">
        <v>18</v>
      </c>
      <c r="J28" s="189">
        <v>18</v>
      </c>
      <c r="K28" s="189">
        <v>1</v>
      </c>
      <c r="L28" s="3">
        <f t="shared" si="7"/>
        <v>5.5555555555555552E-2</v>
      </c>
      <c r="M28" s="189">
        <v>0</v>
      </c>
      <c r="N28" s="122">
        <f t="shared" si="2"/>
        <v>0</v>
      </c>
      <c r="O28" s="4">
        <f t="shared" si="3"/>
        <v>18</v>
      </c>
      <c r="P28" s="5">
        <f t="shared" si="4"/>
        <v>18</v>
      </c>
      <c r="Q28" s="5" t="str">
        <f t="shared" si="5"/>
        <v/>
      </c>
      <c r="R28" s="6" t="str">
        <f t="shared" si="6"/>
        <v/>
      </c>
    </row>
    <row r="29" spans="1:18" x14ac:dyDescent="0.2">
      <c r="A29" s="119" t="s">
        <v>477</v>
      </c>
      <c r="B29" s="55" t="s">
        <v>93</v>
      </c>
      <c r="C29" s="120" t="s">
        <v>94</v>
      </c>
      <c r="D29" s="35"/>
      <c r="E29" s="36"/>
      <c r="F29" s="36"/>
      <c r="G29" s="36"/>
      <c r="H29" s="121" t="str">
        <f t="shared" si="0"/>
        <v/>
      </c>
      <c r="I29" s="244">
        <v>3599</v>
      </c>
      <c r="J29" s="189">
        <v>3388</v>
      </c>
      <c r="K29" s="189">
        <v>596</v>
      </c>
      <c r="L29" s="3">
        <f t="shared" si="7"/>
        <v>0.17591499409681227</v>
      </c>
      <c r="M29" s="189">
        <v>211</v>
      </c>
      <c r="N29" s="122">
        <f t="shared" si="2"/>
        <v>5.8627396499027505E-2</v>
      </c>
      <c r="O29" s="4">
        <f t="shared" si="3"/>
        <v>3599</v>
      </c>
      <c r="P29" s="5">
        <f t="shared" si="4"/>
        <v>3388</v>
      </c>
      <c r="Q29" s="5">
        <f t="shared" si="5"/>
        <v>211</v>
      </c>
      <c r="R29" s="6">
        <f t="shared" si="6"/>
        <v>5.8627396499027505E-2</v>
      </c>
    </row>
    <row r="30" spans="1:18" x14ac:dyDescent="0.2">
      <c r="A30" s="119" t="s">
        <v>477</v>
      </c>
      <c r="B30" s="55" t="s">
        <v>99</v>
      </c>
      <c r="C30" s="120" t="s">
        <v>100</v>
      </c>
      <c r="D30" s="35"/>
      <c r="E30" s="36"/>
      <c r="F30" s="36"/>
      <c r="G30" s="36"/>
      <c r="H30" s="121" t="str">
        <f t="shared" si="0"/>
        <v/>
      </c>
      <c r="I30" s="244">
        <v>293</v>
      </c>
      <c r="J30" s="189">
        <v>283</v>
      </c>
      <c r="K30" s="189">
        <v>7</v>
      </c>
      <c r="L30" s="3">
        <f t="shared" si="7"/>
        <v>2.4734982332155476E-2</v>
      </c>
      <c r="M30" s="189">
        <v>10</v>
      </c>
      <c r="N30" s="122">
        <f t="shared" si="2"/>
        <v>3.4129692832764506E-2</v>
      </c>
      <c r="O30" s="4">
        <f t="shared" si="3"/>
        <v>293</v>
      </c>
      <c r="P30" s="5">
        <f t="shared" si="4"/>
        <v>283</v>
      </c>
      <c r="Q30" s="5">
        <f t="shared" si="5"/>
        <v>10</v>
      </c>
      <c r="R30" s="6">
        <f t="shared" si="6"/>
        <v>3.4129692832764506E-2</v>
      </c>
    </row>
    <row r="31" spans="1:18" x14ac:dyDescent="0.2">
      <c r="A31" s="119" t="s">
        <v>477</v>
      </c>
      <c r="B31" s="55" t="s">
        <v>517</v>
      </c>
      <c r="C31" s="120" t="s">
        <v>101</v>
      </c>
      <c r="D31" s="35"/>
      <c r="E31" s="36"/>
      <c r="F31" s="36"/>
      <c r="G31" s="36"/>
      <c r="H31" s="121" t="str">
        <f t="shared" si="0"/>
        <v/>
      </c>
      <c r="I31" s="244">
        <v>11730</v>
      </c>
      <c r="J31" s="189">
        <v>11577</v>
      </c>
      <c r="K31" s="189">
        <v>1865</v>
      </c>
      <c r="L31" s="3">
        <f t="shared" si="7"/>
        <v>0.16109527511445107</v>
      </c>
      <c r="M31" s="189">
        <v>153</v>
      </c>
      <c r="N31" s="122">
        <f t="shared" si="2"/>
        <v>1.3043478260869565E-2</v>
      </c>
      <c r="O31" s="4">
        <f t="shared" si="3"/>
        <v>11730</v>
      </c>
      <c r="P31" s="5">
        <f t="shared" si="4"/>
        <v>11577</v>
      </c>
      <c r="Q31" s="5">
        <f t="shared" si="5"/>
        <v>153</v>
      </c>
      <c r="R31" s="6">
        <f t="shared" si="6"/>
        <v>1.3043478260869565E-2</v>
      </c>
    </row>
    <row r="32" spans="1:18" x14ac:dyDescent="0.2">
      <c r="A32" s="119" t="s">
        <v>477</v>
      </c>
      <c r="B32" s="55" t="s">
        <v>104</v>
      </c>
      <c r="C32" s="120" t="s">
        <v>105</v>
      </c>
      <c r="D32" s="35"/>
      <c r="E32" s="36"/>
      <c r="F32" s="36"/>
      <c r="G32" s="36"/>
      <c r="H32" s="121" t="str">
        <f t="shared" si="0"/>
        <v/>
      </c>
      <c r="I32" s="244">
        <v>63</v>
      </c>
      <c r="J32" s="189">
        <v>63</v>
      </c>
      <c r="K32" s="189">
        <v>7</v>
      </c>
      <c r="L32" s="3">
        <f t="shared" si="7"/>
        <v>0.1111111111111111</v>
      </c>
      <c r="M32" s="189">
        <v>0</v>
      </c>
      <c r="N32" s="122">
        <f t="shared" si="2"/>
        <v>0</v>
      </c>
      <c r="O32" s="4">
        <f t="shared" si="3"/>
        <v>63</v>
      </c>
      <c r="P32" s="5">
        <f t="shared" si="4"/>
        <v>63</v>
      </c>
      <c r="Q32" s="5" t="str">
        <f t="shared" si="5"/>
        <v/>
      </c>
      <c r="R32" s="6" t="str">
        <f t="shared" si="6"/>
        <v/>
      </c>
    </row>
    <row r="33" spans="1:18" x14ac:dyDescent="0.2">
      <c r="A33" s="119" t="s">
        <v>477</v>
      </c>
      <c r="B33" s="55" t="s">
        <v>106</v>
      </c>
      <c r="C33" s="120" t="s">
        <v>107</v>
      </c>
      <c r="D33" s="35"/>
      <c r="E33" s="36"/>
      <c r="F33" s="36"/>
      <c r="G33" s="36"/>
      <c r="H33" s="121" t="str">
        <f t="shared" si="0"/>
        <v/>
      </c>
      <c r="I33" s="244">
        <v>433</v>
      </c>
      <c r="J33" s="189">
        <v>429</v>
      </c>
      <c r="K33" s="189">
        <v>3</v>
      </c>
      <c r="L33" s="3">
        <f t="shared" si="7"/>
        <v>6.993006993006993E-3</v>
      </c>
      <c r="M33" s="189">
        <v>4</v>
      </c>
      <c r="N33" s="122">
        <f t="shared" si="2"/>
        <v>9.2378752886836026E-3</v>
      </c>
      <c r="O33" s="4">
        <f t="shared" si="3"/>
        <v>433</v>
      </c>
      <c r="P33" s="5">
        <f t="shared" si="4"/>
        <v>429</v>
      </c>
      <c r="Q33" s="5">
        <f t="shared" si="5"/>
        <v>4</v>
      </c>
      <c r="R33" s="6">
        <f t="shared" si="6"/>
        <v>9.2378752886836026E-3</v>
      </c>
    </row>
    <row r="34" spans="1:18" x14ac:dyDescent="0.2">
      <c r="A34" s="119" t="s">
        <v>477</v>
      </c>
      <c r="B34" s="55" t="s">
        <v>108</v>
      </c>
      <c r="C34" s="120" t="s">
        <v>109</v>
      </c>
      <c r="D34" s="35"/>
      <c r="E34" s="36"/>
      <c r="F34" s="36"/>
      <c r="G34" s="36"/>
      <c r="H34" s="121" t="str">
        <f t="shared" si="0"/>
        <v/>
      </c>
      <c r="I34" s="244">
        <v>5</v>
      </c>
      <c r="J34" s="189">
        <v>5</v>
      </c>
      <c r="K34" s="189">
        <v>0</v>
      </c>
      <c r="L34" s="3">
        <f t="shared" si="7"/>
        <v>0</v>
      </c>
      <c r="M34" s="189">
        <v>0</v>
      </c>
      <c r="N34" s="122">
        <f t="shared" si="2"/>
        <v>0</v>
      </c>
      <c r="O34" s="4">
        <f t="shared" si="3"/>
        <v>5</v>
      </c>
      <c r="P34" s="5">
        <f t="shared" si="4"/>
        <v>5</v>
      </c>
      <c r="Q34" s="5" t="str">
        <f t="shared" si="5"/>
        <v/>
      </c>
      <c r="R34" s="6" t="str">
        <f t="shared" si="6"/>
        <v/>
      </c>
    </row>
    <row r="35" spans="1:18" x14ac:dyDescent="0.2">
      <c r="A35" s="119" t="s">
        <v>477</v>
      </c>
      <c r="B35" s="55" t="s">
        <v>108</v>
      </c>
      <c r="C35" s="120" t="s">
        <v>292</v>
      </c>
      <c r="D35" s="35"/>
      <c r="E35" s="36"/>
      <c r="F35" s="36"/>
      <c r="G35" s="36"/>
      <c r="H35" s="121" t="str">
        <f t="shared" si="0"/>
        <v/>
      </c>
      <c r="I35" s="244">
        <v>2</v>
      </c>
      <c r="J35" s="189">
        <v>2</v>
      </c>
      <c r="K35" s="189">
        <v>0</v>
      </c>
      <c r="L35" s="3">
        <f t="shared" si="7"/>
        <v>0</v>
      </c>
      <c r="M35" s="189">
        <v>0</v>
      </c>
      <c r="N35" s="122">
        <f t="shared" si="2"/>
        <v>0</v>
      </c>
      <c r="O35" s="4">
        <f t="shared" si="3"/>
        <v>2</v>
      </c>
      <c r="P35" s="5">
        <f t="shared" si="4"/>
        <v>2</v>
      </c>
      <c r="Q35" s="5" t="str">
        <f t="shared" si="5"/>
        <v/>
      </c>
      <c r="R35" s="6" t="str">
        <f t="shared" si="6"/>
        <v/>
      </c>
    </row>
    <row r="36" spans="1:18" x14ac:dyDescent="0.2">
      <c r="A36" s="119" t="s">
        <v>477</v>
      </c>
      <c r="B36" s="55" t="s">
        <v>111</v>
      </c>
      <c r="C36" s="120" t="s">
        <v>112</v>
      </c>
      <c r="D36" s="35"/>
      <c r="E36" s="36"/>
      <c r="F36" s="36"/>
      <c r="G36" s="36"/>
      <c r="H36" s="121" t="str">
        <f t="shared" si="0"/>
        <v/>
      </c>
      <c r="I36" s="244">
        <v>39</v>
      </c>
      <c r="J36" s="189">
        <v>34</v>
      </c>
      <c r="K36" s="189">
        <v>5</v>
      </c>
      <c r="L36" s="3">
        <f t="shared" si="7"/>
        <v>0.14705882352941177</v>
      </c>
      <c r="M36" s="189">
        <v>5</v>
      </c>
      <c r="N36" s="122">
        <f t="shared" si="2"/>
        <v>0.12820512820512819</v>
      </c>
      <c r="O36" s="4">
        <f t="shared" si="3"/>
        <v>39</v>
      </c>
      <c r="P36" s="5">
        <f t="shared" si="4"/>
        <v>34</v>
      </c>
      <c r="Q36" s="5">
        <f t="shared" si="5"/>
        <v>5</v>
      </c>
      <c r="R36" s="6">
        <f t="shared" si="6"/>
        <v>0.12820512820512819</v>
      </c>
    </row>
    <row r="37" spans="1:18" x14ac:dyDescent="0.2">
      <c r="A37" s="119" t="s">
        <v>477</v>
      </c>
      <c r="B37" s="55" t="s">
        <v>113</v>
      </c>
      <c r="C37" s="120" t="s">
        <v>114</v>
      </c>
      <c r="D37" s="2"/>
      <c r="E37" s="1"/>
      <c r="F37" s="1"/>
      <c r="G37" s="1"/>
      <c r="H37" s="121" t="str">
        <f t="shared" si="0"/>
        <v/>
      </c>
      <c r="I37" s="244">
        <v>1368</v>
      </c>
      <c r="J37" s="189">
        <v>1321</v>
      </c>
      <c r="K37" s="189">
        <v>75</v>
      </c>
      <c r="L37" s="3">
        <f t="shared" si="7"/>
        <v>5.6775170325510979E-2</v>
      </c>
      <c r="M37" s="189">
        <v>47</v>
      </c>
      <c r="N37" s="122">
        <f t="shared" si="2"/>
        <v>3.4356725146198829E-2</v>
      </c>
      <c r="O37" s="4">
        <f t="shared" si="3"/>
        <v>1368</v>
      </c>
      <c r="P37" s="5">
        <f t="shared" si="4"/>
        <v>1321</v>
      </c>
      <c r="Q37" s="5">
        <f t="shared" si="5"/>
        <v>47</v>
      </c>
      <c r="R37" s="6">
        <f t="shared" si="6"/>
        <v>3.4356725146198829E-2</v>
      </c>
    </row>
    <row r="38" spans="1:18" x14ac:dyDescent="0.2">
      <c r="A38" s="119" t="s">
        <v>477</v>
      </c>
      <c r="B38" s="55" t="s">
        <v>115</v>
      </c>
      <c r="C38" s="120" t="s">
        <v>117</v>
      </c>
      <c r="D38" s="35"/>
      <c r="E38" s="36"/>
      <c r="F38" s="36"/>
      <c r="G38" s="36"/>
      <c r="H38" s="121" t="str">
        <f t="shared" si="0"/>
        <v/>
      </c>
      <c r="I38" s="244">
        <v>5469</v>
      </c>
      <c r="J38" s="189">
        <v>5311</v>
      </c>
      <c r="K38" s="189">
        <v>1202</v>
      </c>
      <c r="L38" s="3">
        <f t="shared" si="7"/>
        <v>0.22632272641687065</v>
      </c>
      <c r="M38" s="189">
        <v>158</v>
      </c>
      <c r="N38" s="122">
        <f t="shared" si="2"/>
        <v>2.8890107880782594E-2</v>
      </c>
      <c r="O38" s="4">
        <f t="shared" si="3"/>
        <v>5469</v>
      </c>
      <c r="P38" s="5">
        <f t="shared" si="4"/>
        <v>5311</v>
      </c>
      <c r="Q38" s="5">
        <f t="shared" si="5"/>
        <v>158</v>
      </c>
      <c r="R38" s="6">
        <f t="shared" si="6"/>
        <v>2.8890107880782594E-2</v>
      </c>
    </row>
    <row r="39" spans="1:18" x14ac:dyDescent="0.2">
      <c r="A39" s="119" t="s">
        <v>477</v>
      </c>
      <c r="B39" s="55" t="s">
        <v>121</v>
      </c>
      <c r="C39" s="120" t="s">
        <v>122</v>
      </c>
      <c r="D39" s="35"/>
      <c r="E39" s="36"/>
      <c r="F39" s="36"/>
      <c r="G39" s="36"/>
      <c r="H39" s="121" t="str">
        <f t="shared" si="0"/>
        <v/>
      </c>
      <c r="I39" s="244">
        <v>5507</v>
      </c>
      <c r="J39" s="189">
        <v>5454</v>
      </c>
      <c r="K39" s="189">
        <v>2374</v>
      </c>
      <c r="L39" s="3">
        <f t="shared" si="7"/>
        <v>0.4352768610194353</v>
      </c>
      <c r="M39" s="189">
        <v>53</v>
      </c>
      <c r="N39" s="122">
        <f t="shared" si="2"/>
        <v>9.6241147630288723E-3</v>
      </c>
      <c r="O39" s="4">
        <f t="shared" si="3"/>
        <v>5507</v>
      </c>
      <c r="P39" s="5">
        <f t="shared" si="4"/>
        <v>5454</v>
      </c>
      <c r="Q39" s="5">
        <f t="shared" si="5"/>
        <v>53</v>
      </c>
      <c r="R39" s="6">
        <f t="shared" si="6"/>
        <v>9.6241147630288723E-3</v>
      </c>
    </row>
    <row r="40" spans="1:18" x14ac:dyDescent="0.2">
      <c r="A40" s="119" t="s">
        <v>477</v>
      </c>
      <c r="B40" s="55" t="s">
        <v>123</v>
      </c>
      <c r="C40" s="120" t="s">
        <v>123</v>
      </c>
      <c r="D40" s="35"/>
      <c r="E40" s="36"/>
      <c r="F40" s="36"/>
      <c r="G40" s="36"/>
      <c r="H40" s="121" t="str">
        <f t="shared" si="0"/>
        <v/>
      </c>
      <c r="I40" s="244">
        <v>1365</v>
      </c>
      <c r="J40" s="189">
        <v>1350</v>
      </c>
      <c r="K40" s="189">
        <v>251</v>
      </c>
      <c r="L40" s="3">
        <f t="shared" si="7"/>
        <v>0.18592592592592594</v>
      </c>
      <c r="M40" s="189">
        <v>15</v>
      </c>
      <c r="N40" s="122">
        <f t="shared" si="2"/>
        <v>1.098901098901099E-2</v>
      </c>
      <c r="O40" s="4">
        <f t="shared" si="3"/>
        <v>1365</v>
      </c>
      <c r="P40" s="5">
        <f t="shared" si="4"/>
        <v>1350</v>
      </c>
      <c r="Q40" s="5">
        <f t="shared" si="5"/>
        <v>15</v>
      </c>
      <c r="R40" s="6">
        <f t="shared" si="6"/>
        <v>1.098901098901099E-2</v>
      </c>
    </row>
    <row r="41" spans="1:18" x14ac:dyDescent="0.2">
      <c r="A41" s="119" t="s">
        <v>477</v>
      </c>
      <c r="B41" s="55" t="s">
        <v>124</v>
      </c>
      <c r="C41" s="120" t="s">
        <v>125</v>
      </c>
      <c r="D41" s="35"/>
      <c r="E41" s="36"/>
      <c r="F41" s="36"/>
      <c r="G41" s="36"/>
      <c r="H41" s="121" t="str">
        <f t="shared" si="0"/>
        <v/>
      </c>
      <c r="I41" s="244">
        <v>2557</v>
      </c>
      <c r="J41" s="189">
        <v>2393</v>
      </c>
      <c r="K41" s="189">
        <v>152</v>
      </c>
      <c r="L41" s="3">
        <f t="shared" si="7"/>
        <v>6.35185959047221E-2</v>
      </c>
      <c r="M41" s="189">
        <v>164</v>
      </c>
      <c r="N41" s="122">
        <f t="shared" si="2"/>
        <v>6.413766132186155E-2</v>
      </c>
      <c r="O41" s="4">
        <f t="shared" si="3"/>
        <v>2557</v>
      </c>
      <c r="P41" s="5">
        <f t="shared" si="4"/>
        <v>2393</v>
      </c>
      <c r="Q41" s="5">
        <f t="shared" si="5"/>
        <v>164</v>
      </c>
      <c r="R41" s="6">
        <f t="shared" si="6"/>
        <v>6.413766132186155E-2</v>
      </c>
    </row>
    <row r="42" spans="1:18" x14ac:dyDescent="0.2">
      <c r="A42" s="119" t="s">
        <v>477</v>
      </c>
      <c r="B42" s="55" t="s">
        <v>132</v>
      </c>
      <c r="C42" s="120" t="s">
        <v>133</v>
      </c>
      <c r="D42" s="35"/>
      <c r="E42" s="36"/>
      <c r="F42" s="36"/>
      <c r="G42" s="36"/>
      <c r="H42" s="121" t="str">
        <f t="shared" si="0"/>
        <v/>
      </c>
      <c r="I42" s="244">
        <v>5</v>
      </c>
      <c r="J42" s="189">
        <v>5</v>
      </c>
      <c r="K42" s="189">
        <v>1</v>
      </c>
      <c r="L42" s="3">
        <f t="shared" si="7"/>
        <v>0.2</v>
      </c>
      <c r="M42" s="189">
        <v>0</v>
      </c>
      <c r="N42" s="122">
        <f t="shared" si="2"/>
        <v>0</v>
      </c>
      <c r="O42" s="4">
        <f t="shared" si="3"/>
        <v>5</v>
      </c>
      <c r="P42" s="5">
        <f t="shared" si="4"/>
        <v>5</v>
      </c>
      <c r="Q42" s="5" t="str">
        <f t="shared" si="5"/>
        <v/>
      </c>
      <c r="R42" s="6" t="str">
        <f t="shared" si="6"/>
        <v/>
      </c>
    </row>
    <row r="43" spans="1:18" x14ac:dyDescent="0.2">
      <c r="A43" s="119" t="s">
        <v>477</v>
      </c>
      <c r="B43" s="55" t="s">
        <v>522</v>
      </c>
      <c r="C43" s="120" t="s">
        <v>134</v>
      </c>
      <c r="D43" s="35"/>
      <c r="E43" s="36"/>
      <c r="F43" s="36"/>
      <c r="G43" s="36"/>
      <c r="H43" s="121" t="str">
        <f t="shared" si="0"/>
        <v/>
      </c>
      <c r="I43" s="244">
        <v>1273</v>
      </c>
      <c r="J43" s="189">
        <v>1237</v>
      </c>
      <c r="K43" s="189">
        <v>139</v>
      </c>
      <c r="L43" s="3">
        <f t="shared" si="7"/>
        <v>0.11236863379143087</v>
      </c>
      <c r="M43" s="189">
        <v>36</v>
      </c>
      <c r="N43" s="122">
        <f t="shared" si="2"/>
        <v>2.8279654359780047E-2</v>
      </c>
      <c r="O43" s="4">
        <f t="shared" si="3"/>
        <v>1273</v>
      </c>
      <c r="P43" s="5">
        <f t="shared" si="4"/>
        <v>1237</v>
      </c>
      <c r="Q43" s="5">
        <f t="shared" si="5"/>
        <v>36</v>
      </c>
      <c r="R43" s="6">
        <f t="shared" si="6"/>
        <v>2.8279654359780047E-2</v>
      </c>
    </row>
    <row r="44" spans="1:18" x14ac:dyDescent="0.2">
      <c r="A44" s="119" t="s">
        <v>477</v>
      </c>
      <c r="B44" s="55" t="s">
        <v>398</v>
      </c>
      <c r="C44" s="120" t="s">
        <v>399</v>
      </c>
      <c r="D44" s="35"/>
      <c r="E44" s="36"/>
      <c r="F44" s="36"/>
      <c r="G44" s="36"/>
      <c r="H44" s="121" t="str">
        <f t="shared" si="0"/>
        <v/>
      </c>
      <c r="I44" s="244">
        <v>72</v>
      </c>
      <c r="J44" s="189">
        <v>72</v>
      </c>
      <c r="K44" s="189">
        <v>39</v>
      </c>
      <c r="L44" s="3">
        <f t="shared" si="7"/>
        <v>0.54166666666666663</v>
      </c>
      <c r="M44" s="189">
        <v>0</v>
      </c>
      <c r="N44" s="122">
        <f t="shared" si="2"/>
        <v>0</v>
      </c>
      <c r="O44" s="4">
        <f t="shared" si="3"/>
        <v>72</v>
      </c>
      <c r="P44" s="5">
        <f t="shared" si="4"/>
        <v>72</v>
      </c>
      <c r="Q44" s="5" t="str">
        <f t="shared" si="5"/>
        <v/>
      </c>
      <c r="R44" s="6" t="str">
        <f t="shared" si="6"/>
        <v/>
      </c>
    </row>
    <row r="45" spans="1:18" x14ac:dyDescent="0.2">
      <c r="A45" s="119" t="s">
        <v>477</v>
      </c>
      <c r="B45" s="55" t="s">
        <v>135</v>
      </c>
      <c r="C45" s="120" t="s">
        <v>136</v>
      </c>
      <c r="D45" s="35"/>
      <c r="E45" s="36"/>
      <c r="F45" s="36"/>
      <c r="G45" s="36"/>
      <c r="H45" s="121" t="str">
        <f t="shared" si="0"/>
        <v/>
      </c>
      <c r="I45" s="244">
        <v>237</v>
      </c>
      <c r="J45" s="189">
        <v>179</v>
      </c>
      <c r="K45" s="189">
        <v>18</v>
      </c>
      <c r="L45" s="3">
        <f t="shared" si="7"/>
        <v>0.1005586592178771</v>
      </c>
      <c r="M45" s="189">
        <v>58</v>
      </c>
      <c r="N45" s="122">
        <f t="shared" si="2"/>
        <v>0.24472573839662448</v>
      </c>
      <c r="O45" s="4">
        <f t="shared" si="3"/>
        <v>237</v>
      </c>
      <c r="P45" s="5">
        <f t="shared" si="4"/>
        <v>179</v>
      </c>
      <c r="Q45" s="5">
        <f t="shared" si="5"/>
        <v>58</v>
      </c>
      <c r="R45" s="6">
        <f t="shared" si="6"/>
        <v>0.24472573839662448</v>
      </c>
    </row>
    <row r="46" spans="1:18" x14ac:dyDescent="0.2">
      <c r="A46" s="119" t="s">
        <v>477</v>
      </c>
      <c r="B46" s="55" t="s">
        <v>142</v>
      </c>
      <c r="C46" s="120" t="s">
        <v>144</v>
      </c>
      <c r="D46" s="35"/>
      <c r="E46" s="36"/>
      <c r="F46" s="36"/>
      <c r="G46" s="36"/>
      <c r="H46" s="121" t="str">
        <f t="shared" si="0"/>
        <v/>
      </c>
      <c r="I46" s="244">
        <v>4</v>
      </c>
      <c r="J46" s="189">
        <v>4</v>
      </c>
      <c r="K46" s="189">
        <v>1</v>
      </c>
      <c r="L46" s="3">
        <f t="shared" si="7"/>
        <v>0.25</v>
      </c>
      <c r="M46" s="189">
        <v>0</v>
      </c>
      <c r="N46" s="122">
        <f t="shared" si="2"/>
        <v>0</v>
      </c>
      <c r="O46" s="4">
        <f t="shared" si="3"/>
        <v>4</v>
      </c>
      <c r="P46" s="5">
        <f t="shared" si="4"/>
        <v>4</v>
      </c>
      <c r="Q46" s="5" t="str">
        <f t="shared" si="5"/>
        <v/>
      </c>
      <c r="R46" s="6" t="str">
        <f t="shared" si="6"/>
        <v/>
      </c>
    </row>
    <row r="47" spans="1:18" x14ac:dyDescent="0.2">
      <c r="A47" s="119" t="s">
        <v>477</v>
      </c>
      <c r="B47" s="55" t="s">
        <v>149</v>
      </c>
      <c r="C47" s="120" t="s">
        <v>150</v>
      </c>
      <c r="D47" s="35"/>
      <c r="E47" s="36"/>
      <c r="F47" s="36"/>
      <c r="G47" s="36"/>
      <c r="H47" s="121" t="str">
        <f t="shared" si="0"/>
        <v/>
      </c>
      <c r="I47" s="244">
        <v>520</v>
      </c>
      <c r="J47" s="189">
        <v>252</v>
      </c>
      <c r="K47" s="189">
        <v>13</v>
      </c>
      <c r="L47" s="3">
        <f t="shared" si="7"/>
        <v>5.1587301587301584E-2</v>
      </c>
      <c r="M47" s="189">
        <v>268</v>
      </c>
      <c r="N47" s="122">
        <f t="shared" si="2"/>
        <v>0.51538461538461533</v>
      </c>
      <c r="O47" s="4">
        <f t="shared" si="3"/>
        <v>520</v>
      </c>
      <c r="P47" s="5">
        <f t="shared" si="4"/>
        <v>252</v>
      </c>
      <c r="Q47" s="5">
        <f t="shared" si="5"/>
        <v>268</v>
      </c>
      <c r="R47" s="6">
        <f t="shared" si="6"/>
        <v>0.51538461538461533</v>
      </c>
    </row>
    <row r="48" spans="1:18" ht="29" x14ac:dyDescent="0.2">
      <c r="A48" s="119" t="s">
        <v>477</v>
      </c>
      <c r="B48" s="55" t="s">
        <v>575</v>
      </c>
      <c r="C48" s="120" t="s">
        <v>424</v>
      </c>
      <c r="D48" s="35"/>
      <c r="E48" s="36"/>
      <c r="F48" s="36"/>
      <c r="G48" s="36"/>
      <c r="H48" s="121" t="str">
        <f t="shared" si="0"/>
        <v/>
      </c>
      <c r="I48" s="244">
        <v>5</v>
      </c>
      <c r="J48" s="189">
        <v>5</v>
      </c>
      <c r="K48" s="189">
        <v>2</v>
      </c>
      <c r="L48" s="3">
        <f t="shared" si="7"/>
        <v>0.4</v>
      </c>
      <c r="M48" s="189">
        <v>0</v>
      </c>
      <c r="N48" s="122">
        <f t="shared" si="2"/>
        <v>0</v>
      </c>
      <c r="O48" s="4">
        <f t="shared" si="3"/>
        <v>5</v>
      </c>
      <c r="P48" s="5">
        <f t="shared" si="4"/>
        <v>5</v>
      </c>
      <c r="Q48" s="5" t="str">
        <f t="shared" si="5"/>
        <v/>
      </c>
      <c r="R48" s="6" t="str">
        <f t="shared" si="6"/>
        <v/>
      </c>
    </row>
    <row r="49" spans="1:18" ht="29" x14ac:dyDescent="0.2">
      <c r="A49" s="119" t="s">
        <v>477</v>
      </c>
      <c r="B49" s="55" t="s">
        <v>575</v>
      </c>
      <c r="C49" s="120" t="s">
        <v>73</v>
      </c>
      <c r="D49" s="35"/>
      <c r="E49" s="36"/>
      <c r="F49" s="36"/>
      <c r="G49" s="36"/>
      <c r="H49" s="121" t="str">
        <f t="shared" si="0"/>
        <v/>
      </c>
      <c r="I49" s="244">
        <v>97</v>
      </c>
      <c r="J49" s="189">
        <v>97</v>
      </c>
      <c r="K49" s="189">
        <v>73</v>
      </c>
      <c r="L49" s="3">
        <f t="shared" si="7"/>
        <v>0.75257731958762886</v>
      </c>
      <c r="M49" s="189">
        <v>0</v>
      </c>
      <c r="N49" s="122">
        <f t="shared" si="2"/>
        <v>0</v>
      </c>
      <c r="O49" s="4">
        <f t="shared" si="3"/>
        <v>97</v>
      </c>
      <c r="P49" s="5">
        <f t="shared" si="4"/>
        <v>97</v>
      </c>
      <c r="Q49" s="5" t="str">
        <f t="shared" si="5"/>
        <v/>
      </c>
      <c r="R49" s="6" t="str">
        <f t="shared" si="6"/>
        <v/>
      </c>
    </row>
    <row r="50" spans="1:18" x14ac:dyDescent="0.2">
      <c r="A50" s="119" t="s">
        <v>477</v>
      </c>
      <c r="B50" s="55" t="s">
        <v>151</v>
      </c>
      <c r="C50" s="120" t="s">
        <v>152</v>
      </c>
      <c r="D50" s="35"/>
      <c r="E50" s="36"/>
      <c r="F50" s="36"/>
      <c r="G50" s="36"/>
      <c r="H50" s="121" t="str">
        <f t="shared" si="0"/>
        <v/>
      </c>
      <c r="I50" s="244">
        <v>1</v>
      </c>
      <c r="J50" s="189">
        <v>1</v>
      </c>
      <c r="K50" s="189">
        <v>1</v>
      </c>
      <c r="L50" s="3">
        <f t="shared" si="7"/>
        <v>1</v>
      </c>
      <c r="M50" s="189">
        <v>0</v>
      </c>
      <c r="N50" s="122">
        <f t="shared" si="2"/>
        <v>0</v>
      </c>
      <c r="O50" s="4">
        <f t="shared" si="3"/>
        <v>1</v>
      </c>
      <c r="P50" s="5">
        <f t="shared" si="4"/>
        <v>1</v>
      </c>
      <c r="Q50" s="5" t="str">
        <f t="shared" si="5"/>
        <v/>
      </c>
      <c r="R50" s="6" t="str">
        <f t="shared" si="6"/>
        <v/>
      </c>
    </row>
    <row r="51" spans="1:18" x14ac:dyDescent="0.2">
      <c r="A51" s="119" t="s">
        <v>477</v>
      </c>
      <c r="B51" s="55" t="s">
        <v>155</v>
      </c>
      <c r="C51" s="120" t="s">
        <v>156</v>
      </c>
      <c r="D51" s="35"/>
      <c r="E51" s="36"/>
      <c r="F51" s="36"/>
      <c r="G51" s="36"/>
      <c r="H51" s="121" t="str">
        <f t="shared" si="0"/>
        <v/>
      </c>
      <c r="I51" s="244">
        <v>365</v>
      </c>
      <c r="J51" s="189">
        <v>207</v>
      </c>
      <c r="K51" s="189">
        <v>7</v>
      </c>
      <c r="L51" s="3">
        <f t="shared" si="7"/>
        <v>3.3816425120772944E-2</v>
      </c>
      <c r="M51" s="189">
        <v>158</v>
      </c>
      <c r="N51" s="122">
        <f t="shared" si="2"/>
        <v>0.43287671232876712</v>
      </c>
      <c r="O51" s="4">
        <f t="shared" si="3"/>
        <v>365</v>
      </c>
      <c r="P51" s="5">
        <f t="shared" si="4"/>
        <v>207</v>
      </c>
      <c r="Q51" s="5">
        <f t="shared" si="5"/>
        <v>158</v>
      </c>
      <c r="R51" s="6">
        <f t="shared" si="6"/>
        <v>0.43287671232876712</v>
      </c>
    </row>
    <row r="52" spans="1:18" x14ac:dyDescent="0.2">
      <c r="A52" s="119" t="s">
        <v>477</v>
      </c>
      <c r="B52" s="55" t="s">
        <v>165</v>
      </c>
      <c r="C52" s="120" t="s">
        <v>252</v>
      </c>
      <c r="D52" s="35"/>
      <c r="E52" s="36"/>
      <c r="F52" s="36"/>
      <c r="G52" s="36"/>
      <c r="H52" s="121" t="str">
        <f t="shared" si="0"/>
        <v/>
      </c>
      <c r="I52" s="244">
        <v>4</v>
      </c>
      <c r="J52" s="189">
        <v>4</v>
      </c>
      <c r="K52" s="189">
        <v>0</v>
      </c>
      <c r="L52" s="3">
        <f t="shared" si="7"/>
        <v>0</v>
      </c>
      <c r="M52" s="189">
        <v>0</v>
      </c>
      <c r="N52" s="122">
        <f t="shared" si="2"/>
        <v>0</v>
      </c>
      <c r="O52" s="4">
        <f t="shared" si="3"/>
        <v>4</v>
      </c>
      <c r="P52" s="5">
        <f t="shared" si="4"/>
        <v>4</v>
      </c>
      <c r="Q52" s="5" t="str">
        <f t="shared" si="5"/>
        <v/>
      </c>
      <c r="R52" s="6" t="str">
        <f t="shared" si="6"/>
        <v/>
      </c>
    </row>
    <row r="53" spans="1:18" x14ac:dyDescent="0.2">
      <c r="A53" s="119" t="s">
        <v>477</v>
      </c>
      <c r="B53" s="55" t="s">
        <v>166</v>
      </c>
      <c r="C53" s="120" t="s">
        <v>167</v>
      </c>
      <c r="D53" s="35"/>
      <c r="E53" s="36"/>
      <c r="F53" s="36"/>
      <c r="G53" s="36"/>
      <c r="H53" s="121" t="str">
        <f t="shared" si="0"/>
        <v/>
      </c>
      <c r="I53" s="244">
        <v>168</v>
      </c>
      <c r="J53" s="189">
        <v>162</v>
      </c>
      <c r="K53" s="189">
        <v>25</v>
      </c>
      <c r="L53" s="3">
        <f t="shared" si="7"/>
        <v>0.15432098765432098</v>
      </c>
      <c r="M53" s="189">
        <v>6</v>
      </c>
      <c r="N53" s="122">
        <f t="shared" si="2"/>
        <v>3.5714285714285712E-2</v>
      </c>
      <c r="O53" s="4">
        <f t="shared" si="3"/>
        <v>168</v>
      </c>
      <c r="P53" s="5">
        <f t="shared" si="4"/>
        <v>162</v>
      </c>
      <c r="Q53" s="5">
        <f t="shared" si="5"/>
        <v>6</v>
      </c>
      <c r="R53" s="6">
        <f t="shared" si="6"/>
        <v>3.5714285714285712E-2</v>
      </c>
    </row>
    <row r="54" spans="1:18" x14ac:dyDescent="0.2">
      <c r="A54" s="119" t="s">
        <v>477</v>
      </c>
      <c r="B54" s="55" t="s">
        <v>168</v>
      </c>
      <c r="C54" s="120" t="s">
        <v>169</v>
      </c>
      <c r="D54" s="35"/>
      <c r="E54" s="36"/>
      <c r="F54" s="36"/>
      <c r="G54" s="36"/>
      <c r="H54" s="121" t="str">
        <f t="shared" si="0"/>
        <v/>
      </c>
      <c r="I54" s="244">
        <v>119</v>
      </c>
      <c r="J54" s="189">
        <v>114</v>
      </c>
      <c r="K54" s="189">
        <v>5</v>
      </c>
      <c r="L54" s="3">
        <f t="shared" si="7"/>
        <v>4.3859649122807015E-2</v>
      </c>
      <c r="M54" s="189">
        <v>5</v>
      </c>
      <c r="N54" s="122">
        <f t="shared" si="2"/>
        <v>4.2016806722689079E-2</v>
      </c>
      <c r="O54" s="4">
        <f t="shared" si="3"/>
        <v>119</v>
      </c>
      <c r="P54" s="5">
        <f t="shared" si="4"/>
        <v>114</v>
      </c>
      <c r="Q54" s="5">
        <f t="shared" si="5"/>
        <v>5</v>
      </c>
      <c r="R54" s="6">
        <f t="shared" si="6"/>
        <v>4.2016806722689079E-2</v>
      </c>
    </row>
    <row r="55" spans="1:18" ht="29" x14ac:dyDescent="0.2">
      <c r="A55" s="119" t="s">
        <v>477</v>
      </c>
      <c r="B55" s="55" t="s">
        <v>170</v>
      </c>
      <c r="C55" s="120" t="s">
        <v>172</v>
      </c>
      <c r="D55" s="35"/>
      <c r="E55" s="36"/>
      <c r="F55" s="36"/>
      <c r="G55" s="36"/>
      <c r="H55" s="121" t="str">
        <f t="shared" si="0"/>
        <v/>
      </c>
      <c r="I55" s="244">
        <v>189878</v>
      </c>
      <c r="J55" s="189">
        <v>175836</v>
      </c>
      <c r="K55" s="189">
        <v>72794</v>
      </c>
      <c r="L55" s="3">
        <f t="shared" si="7"/>
        <v>0.413988034304693</v>
      </c>
      <c r="M55" s="189">
        <v>14042</v>
      </c>
      <c r="N55" s="122">
        <f t="shared" si="2"/>
        <v>7.3952748607000282E-2</v>
      </c>
      <c r="O55" s="4">
        <f t="shared" si="3"/>
        <v>189878</v>
      </c>
      <c r="P55" s="5">
        <f t="shared" si="4"/>
        <v>175836</v>
      </c>
      <c r="Q55" s="5">
        <f t="shared" si="5"/>
        <v>14042</v>
      </c>
      <c r="R55" s="6">
        <f t="shared" si="6"/>
        <v>7.3952748607000282E-2</v>
      </c>
    </row>
    <row r="56" spans="1:18" ht="29" x14ac:dyDescent="0.2">
      <c r="A56" s="119" t="s">
        <v>477</v>
      </c>
      <c r="B56" s="55" t="s">
        <v>170</v>
      </c>
      <c r="C56" s="120" t="s">
        <v>171</v>
      </c>
      <c r="D56" s="35"/>
      <c r="E56" s="36"/>
      <c r="F56" s="36"/>
      <c r="G56" s="36"/>
      <c r="H56" s="121" t="str">
        <f t="shared" si="0"/>
        <v/>
      </c>
      <c r="I56" s="244">
        <v>37748</v>
      </c>
      <c r="J56" s="189">
        <v>34480</v>
      </c>
      <c r="K56" s="189">
        <v>23910</v>
      </c>
      <c r="L56" s="3">
        <f t="shared" si="7"/>
        <v>0.69344547563805103</v>
      </c>
      <c r="M56" s="189">
        <v>3268</v>
      </c>
      <c r="N56" s="122">
        <f t="shared" si="2"/>
        <v>8.6574123132351383E-2</v>
      </c>
      <c r="O56" s="4">
        <f t="shared" si="3"/>
        <v>37748</v>
      </c>
      <c r="P56" s="5">
        <f t="shared" si="4"/>
        <v>34480</v>
      </c>
      <c r="Q56" s="5">
        <f t="shared" si="5"/>
        <v>3268</v>
      </c>
      <c r="R56" s="6">
        <f t="shared" si="6"/>
        <v>8.6574123132351383E-2</v>
      </c>
    </row>
    <row r="57" spans="1:18" ht="29" x14ac:dyDescent="0.2">
      <c r="A57" s="119" t="s">
        <v>477</v>
      </c>
      <c r="B57" s="55" t="s">
        <v>170</v>
      </c>
      <c r="C57" s="120" t="s">
        <v>173</v>
      </c>
      <c r="D57" s="35"/>
      <c r="E57" s="36"/>
      <c r="F57" s="36"/>
      <c r="G57" s="36"/>
      <c r="H57" s="121" t="str">
        <f t="shared" si="0"/>
        <v/>
      </c>
      <c r="I57" s="244">
        <v>9383</v>
      </c>
      <c r="J57" s="189">
        <v>9045</v>
      </c>
      <c r="K57" s="189">
        <v>2487</v>
      </c>
      <c r="L57" s="3">
        <f t="shared" si="7"/>
        <v>0.27495854063018244</v>
      </c>
      <c r="M57" s="189">
        <v>338</v>
      </c>
      <c r="N57" s="122">
        <f t="shared" si="2"/>
        <v>3.6022594053074709E-2</v>
      </c>
      <c r="O57" s="4">
        <f t="shared" si="3"/>
        <v>9383</v>
      </c>
      <c r="P57" s="5">
        <f t="shared" si="4"/>
        <v>9045</v>
      </c>
      <c r="Q57" s="5">
        <f t="shared" si="5"/>
        <v>338</v>
      </c>
      <c r="R57" s="6">
        <f t="shared" si="6"/>
        <v>3.6022594053074709E-2</v>
      </c>
    </row>
    <row r="58" spans="1:18" x14ac:dyDescent="0.2">
      <c r="A58" s="119" t="s">
        <v>477</v>
      </c>
      <c r="B58" s="55" t="s">
        <v>180</v>
      </c>
      <c r="C58" s="120" t="s">
        <v>537</v>
      </c>
      <c r="D58" s="35"/>
      <c r="E58" s="36"/>
      <c r="F58" s="36"/>
      <c r="G58" s="36"/>
      <c r="H58" s="121" t="str">
        <f t="shared" si="0"/>
        <v/>
      </c>
      <c r="I58" s="244">
        <v>156</v>
      </c>
      <c r="J58" s="189">
        <v>141</v>
      </c>
      <c r="K58" s="189">
        <v>1</v>
      </c>
      <c r="L58" s="3">
        <f t="shared" si="7"/>
        <v>7.0921985815602835E-3</v>
      </c>
      <c r="M58" s="189">
        <v>15</v>
      </c>
      <c r="N58" s="122">
        <f t="shared" si="2"/>
        <v>9.6153846153846159E-2</v>
      </c>
      <c r="O58" s="4">
        <f t="shared" si="3"/>
        <v>156</v>
      </c>
      <c r="P58" s="5">
        <f t="shared" si="4"/>
        <v>141</v>
      </c>
      <c r="Q58" s="5">
        <f t="shared" si="5"/>
        <v>15</v>
      </c>
      <c r="R58" s="6">
        <f t="shared" si="6"/>
        <v>9.6153846153846159E-2</v>
      </c>
    </row>
    <row r="59" spans="1:18" x14ac:dyDescent="0.2">
      <c r="A59" s="119" t="s">
        <v>477</v>
      </c>
      <c r="B59" s="55" t="s">
        <v>180</v>
      </c>
      <c r="C59" s="120" t="s">
        <v>478</v>
      </c>
      <c r="D59" s="2"/>
      <c r="E59" s="1"/>
      <c r="F59" s="1"/>
      <c r="G59" s="1"/>
      <c r="H59" s="121" t="str">
        <f t="shared" si="0"/>
        <v/>
      </c>
      <c r="I59" s="244">
        <v>372</v>
      </c>
      <c r="J59" s="189">
        <v>350</v>
      </c>
      <c r="K59" s="189">
        <v>62</v>
      </c>
      <c r="L59" s="3">
        <f t="shared" si="7"/>
        <v>0.17714285714285713</v>
      </c>
      <c r="M59" s="189">
        <v>22</v>
      </c>
      <c r="N59" s="122">
        <f t="shared" si="2"/>
        <v>5.9139784946236562E-2</v>
      </c>
      <c r="O59" s="4">
        <f t="shared" si="3"/>
        <v>372</v>
      </c>
      <c r="P59" s="5">
        <f t="shared" si="4"/>
        <v>350</v>
      </c>
      <c r="Q59" s="5">
        <f t="shared" si="5"/>
        <v>22</v>
      </c>
      <c r="R59" s="6">
        <f t="shared" si="6"/>
        <v>5.9139784946236562E-2</v>
      </c>
    </row>
    <row r="60" spans="1:18" x14ac:dyDescent="0.2">
      <c r="A60" s="119" t="s">
        <v>477</v>
      </c>
      <c r="B60" s="55" t="s">
        <v>183</v>
      </c>
      <c r="C60" s="120" t="s">
        <v>309</v>
      </c>
      <c r="D60" s="35"/>
      <c r="E60" s="36"/>
      <c r="F60" s="36"/>
      <c r="G60" s="36"/>
      <c r="H60" s="121" t="str">
        <f t="shared" si="0"/>
        <v/>
      </c>
      <c r="I60" s="244">
        <v>1</v>
      </c>
      <c r="J60" s="189">
        <v>1</v>
      </c>
      <c r="K60" s="189">
        <v>1</v>
      </c>
      <c r="L60" s="3">
        <f t="shared" si="7"/>
        <v>1</v>
      </c>
      <c r="M60" s="189">
        <v>0</v>
      </c>
      <c r="N60" s="122">
        <f t="shared" si="2"/>
        <v>0</v>
      </c>
      <c r="O60" s="4">
        <f t="shared" si="3"/>
        <v>1</v>
      </c>
      <c r="P60" s="5">
        <f t="shared" si="4"/>
        <v>1</v>
      </c>
      <c r="Q60" s="5" t="str">
        <f t="shared" si="5"/>
        <v/>
      </c>
      <c r="R60" s="6" t="str">
        <f t="shared" si="6"/>
        <v/>
      </c>
    </row>
    <row r="61" spans="1:18" x14ac:dyDescent="0.2">
      <c r="A61" s="119" t="s">
        <v>477</v>
      </c>
      <c r="B61" s="55" t="s">
        <v>184</v>
      </c>
      <c r="C61" s="120" t="s">
        <v>186</v>
      </c>
      <c r="D61" s="2"/>
      <c r="E61" s="1"/>
      <c r="F61" s="1"/>
      <c r="G61" s="1"/>
      <c r="H61" s="121" t="str">
        <f t="shared" si="0"/>
        <v/>
      </c>
      <c r="I61" s="244">
        <v>656</v>
      </c>
      <c r="J61" s="189">
        <v>624</v>
      </c>
      <c r="K61" s="189">
        <v>100</v>
      </c>
      <c r="L61" s="3">
        <f t="shared" si="7"/>
        <v>0.16025641025641027</v>
      </c>
      <c r="M61" s="189">
        <v>32</v>
      </c>
      <c r="N61" s="122">
        <f t="shared" si="2"/>
        <v>4.878048780487805E-2</v>
      </c>
      <c r="O61" s="4">
        <f t="shared" si="3"/>
        <v>656</v>
      </c>
      <c r="P61" s="5">
        <f t="shared" si="4"/>
        <v>624</v>
      </c>
      <c r="Q61" s="5">
        <f t="shared" si="5"/>
        <v>32</v>
      </c>
      <c r="R61" s="6">
        <f t="shared" si="6"/>
        <v>4.878048780487805E-2</v>
      </c>
    </row>
    <row r="62" spans="1:18" x14ac:dyDescent="0.2">
      <c r="A62" s="119" t="s">
        <v>477</v>
      </c>
      <c r="B62" s="55" t="s">
        <v>529</v>
      </c>
      <c r="C62" s="120" t="s">
        <v>120</v>
      </c>
      <c r="D62" s="35"/>
      <c r="E62" s="36"/>
      <c r="F62" s="36"/>
      <c r="G62" s="36"/>
      <c r="H62" s="121" t="str">
        <f t="shared" si="0"/>
        <v/>
      </c>
      <c r="I62" s="244">
        <v>6</v>
      </c>
      <c r="J62" s="189">
        <v>6</v>
      </c>
      <c r="K62" s="189">
        <v>1</v>
      </c>
      <c r="L62" s="3">
        <f t="shared" si="7"/>
        <v>0.16666666666666666</v>
      </c>
      <c r="M62" s="189">
        <v>0</v>
      </c>
      <c r="N62" s="122">
        <f t="shared" si="2"/>
        <v>0</v>
      </c>
      <c r="O62" s="4">
        <f t="shared" si="3"/>
        <v>6</v>
      </c>
      <c r="P62" s="5">
        <f t="shared" si="4"/>
        <v>6</v>
      </c>
      <c r="Q62" s="5" t="str">
        <f t="shared" si="5"/>
        <v/>
      </c>
      <c r="R62" s="6" t="str">
        <f t="shared" si="6"/>
        <v/>
      </c>
    </row>
    <row r="63" spans="1:18" x14ac:dyDescent="0.2">
      <c r="A63" s="119" t="s">
        <v>477</v>
      </c>
      <c r="B63" s="55" t="s">
        <v>187</v>
      </c>
      <c r="C63" s="120" t="s">
        <v>188</v>
      </c>
      <c r="D63" s="35"/>
      <c r="E63" s="36"/>
      <c r="F63" s="36"/>
      <c r="G63" s="36"/>
      <c r="H63" s="121" t="str">
        <f t="shared" si="0"/>
        <v/>
      </c>
      <c r="I63" s="244">
        <v>8</v>
      </c>
      <c r="J63" s="189">
        <v>6</v>
      </c>
      <c r="K63" s="189">
        <v>0</v>
      </c>
      <c r="L63" s="3">
        <f t="shared" si="7"/>
        <v>0</v>
      </c>
      <c r="M63" s="189">
        <v>2</v>
      </c>
      <c r="N63" s="122">
        <f t="shared" si="2"/>
        <v>0.25</v>
      </c>
      <c r="O63" s="4">
        <f t="shared" si="3"/>
        <v>8</v>
      </c>
      <c r="P63" s="5">
        <f t="shared" si="4"/>
        <v>6</v>
      </c>
      <c r="Q63" s="5">
        <f t="shared" si="5"/>
        <v>2</v>
      </c>
      <c r="R63" s="6">
        <f t="shared" si="6"/>
        <v>0.25</v>
      </c>
    </row>
    <row r="64" spans="1:18" x14ac:dyDescent="0.2">
      <c r="A64" s="119" t="s">
        <v>477</v>
      </c>
      <c r="B64" s="55" t="s">
        <v>187</v>
      </c>
      <c r="C64" s="120" t="s">
        <v>377</v>
      </c>
      <c r="D64" s="35"/>
      <c r="E64" s="36"/>
      <c r="F64" s="36"/>
      <c r="G64" s="36"/>
      <c r="H64" s="121" t="str">
        <f t="shared" si="0"/>
        <v/>
      </c>
      <c r="I64" s="244">
        <v>1</v>
      </c>
      <c r="J64" s="189">
        <v>1</v>
      </c>
      <c r="K64" s="189">
        <v>0</v>
      </c>
      <c r="L64" s="3">
        <f t="shared" si="7"/>
        <v>0</v>
      </c>
      <c r="M64" s="189">
        <v>0</v>
      </c>
      <c r="N64" s="122">
        <f t="shared" si="2"/>
        <v>0</v>
      </c>
      <c r="O64" s="4">
        <f t="shared" si="3"/>
        <v>1</v>
      </c>
      <c r="P64" s="5">
        <f t="shared" si="4"/>
        <v>1</v>
      </c>
      <c r="Q64" s="5" t="str">
        <f t="shared" si="5"/>
        <v/>
      </c>
      <c r="R64" s="6" t="str">
        <f t="shared" si="6"/>
        <v/>
      </c>
    </row>
    <row r="65" spans="1:18" x14ac:dyDescent="0.2">
      <c r="A65" s="119" t="s">
        <v>477</v>
      </c>
      <c r="B65" s="55" t="s">
        <v>195</v>
      </c>
      <c r="C65" s="120" t="s">
        <v>196</v>
      </c>
      <c r="D65" s="35"/>
      <c r="E65" s="36"/>
      <c r="F65" s="36"/>
      <c r="G65" s="36"/>
      <c r="H65" s="121" t="str">
        <f t="shared" si="0"/>
        <v/>
      </c>
      <c r="I65" s="244">
        <v>6</v>
      </c>
      <c r="J65" s="189">
        <v>6</v>
      </c>
      <c r="K65" s="189">
        <v>1</v>
      </c>
      <c r="L65" s="3">
        <f t="shared" si="7"/>
        <v>0.16666666666666666</v>
      </c>
      <c r="M65" s="189">
        <v>0</v>
      </c>
      <c r="N65" s="122">
        <f t="shared" si="2"/>
        <v>0</v>
      </c>
      <c r="O65" s="4">
        <f t="shared" si="3"/>
        <v>6</v>
      </c>
      <c r="P65" s="5">
        <f t="shared" si="4"/>
        <v>6</v>
      </c>
      <c r="Q65" s="5" t="str">
        <f t="shared" si="5"/>
        <v/>
      </c>
      <c r="R65" s="6" t="str">
        <f t="shared" si="6"/>
        <v/>
      </c>
    </row>
    <row r="66" spans="1:18" x14ac:dyDescent="0.2">
      <c r="A66" s="119" t="s">
        <v>477</v>
      </c>
      <c r="B66" s="55" t="s">
        <v>197</v>
      </c>
      <c r="C66" s="120" t="s">
        <v>255</v>
      </c>
      <c r="D66" s="35"/>
      <c r="E66" s="36"/>
      <c r="F66" s="36"/>
      <c r="G66" s="36"/>
      <c r="H66" s="121" t="str">
        <f t="shared" ref="H66:H129" si="8">IF(D66&lt;&gt;0,G66/D66,"")</f>
        <v/>
      </c>
      <c r="I66" s="244">
        <v>2</v>
      </c>
      <c r="J66" s="189">
        <v>2</v>
      </c>
      <c r="K66" s="189">
        <v>2</v>
      </c>
      <c r="L66" s="3">
        <f t="shared" si="7"/>
        <v>1</v>
      </c>
      <c r="M66" s="189">
        <v>0</v>
      </c>
      <c r="N66" s="122">
        <f t="shared" ref="N66:N129" si="9">IF(I66&lt;&gt;0,M66/I66,"")</f>
        <v>0</v>
      </c>
      <c r="O66" s="4">
        <f t="shared" ref="O66:O129" si="10">IF(SUM(D66,I66)&gt;0,SUM(D66,I66),"")</f>
        <v>2</v>
      </c>
      <c r="P66" s="5">
        <f t="shared" ref="P66:P129" si="11">IF( SUM(E66,J66,)&gt;0, SUM(E66,J66,),"")</f>
        <v>2</v>
      </c>
      <c r="Q66" s="5" t="str">
        <f t="shared" ref="Q66:Q129" si="12">IF(SUM(G66,M66)&gt;0,SUM(G66,M66),"")</f>
        <v/>
      </c>
      <c r="R66" s="6" t="str">
        <f t="shared" ref="R66:R129" si="13">IFERROR(IF(O66&lt;&gt;0,Q66/O66,""),"")</f>
        <v/>
      </c>
    </row>
    <row r="67" spans="1:18" x14ac:dyDescent="0.2">
      <c r="A67" s="119" t="s">
        <v>477</v>
      </c>
      <c r="B67" s="55" t="s">
        <v>204</v>
      </c>
      <c r="C67" s="120" t="s">
        <v>205</v>
      </c>
      <c r="D67" s="35"/>
      <c r="E67" s="36"/>
      <c r="F67" s="36"/>
      <c r="G67" s="36"/>
      <c r="H67" s="121" t="str">
        <f t="shared" si="8"/>
        <v/>
      </c>
      <c r="I67" s="244">
        <v>418</v>
      </c>
      <c r="J67" s="189">
        <v>376</v>
      </c>
      <c r="K67" s="189">
        <v>44</v>
      </c>
      <c r="L67" s="3">
        <f t="shared" si="7"/>
        <v>0.11702127659574468</v>
      </c>
      <c r="M67" s="189">
        <v>42</v>
      </c>
      <c r="N67" s="122">
        <f t="shared" si="9"/>
        <v>0.10047846889952153</v>
      </c>
      <c r="O67" s="4">
        <f t="shared" si="10"/>
        <v>418</v>
      </c>
      <c r="P67" s="5">
        <f t="shared" si="11"/>
        <v>376</v>
      </c>
      <c r="Q67" s="5">
        <f t="shared" si="12"/>
        <v>42</v>
      </c>
      <c r="R67" s="6">
        <f t="shared" si="13"/>
        <v>0.10047846889952153</v>
      </c>
    </row>
    <row r="68" spans="1:18" x14ac:dyDescent="0.2">
      <c r="A68" s="119" t="s">
        <v>477</v>
      </c>
      <c r="B68" s="55" t="s">
        <v>206</v>
      </c>
      <c r="C68" s="120" t="s">
        <v>207</v>
      </c>
      <c r="D68" s="2"/>
      <c r="E68" s="1"/>
      <c r="F68" s="1"/>
      <c r="G68" s="1"/>
      <c r="H68" s="121" t="str">
        <f t="shared" si="8"/>
        <v/>
      </c>
      <c r="I68" s="244">
        <v>5433</v>
      </c>
      <c r="J68" s="189">
        <v>5197</v>
      </c>
      <c r="K68" s="189">
        <v>2182</v>
      </c>
      <c r="L68" s="3">
        <f t="shared" si="7"/>
        <v>0.41985761015970752</v>
      </c>
      <c r="M68" s="189">
        <v>236</v>
      </c>
      <c r="N68" s="122">
        <f t="shared" si="9"/>
        <v>4.3438247745260443E-2</v>
      </c>
      <c r="O68" s="4">
        <f t="shared" si="10"/>
        <v>5433</v>
      </c>
      <c r="P68" s="5">
        <f t="shared" si="11"/>
        <v>5197</v>
      </c>
      <c r="Q68" s="5">
        <f t="shared" si="12"/>
        <v>236</v>
      </c>
      <c r="R68" s="6">
        <f t="shared" si="13"/>
        <v>4.3438247745260443E-2</v>
      </c>
    </row>
    <row r="69" spans="1:18" x14ac:dyDescent="0.2">
      <c r="A69" s="119" t="s">
        <v>477</v>
      </c>
      <c r="B69" s="55" t="s">
        <v>206</v>
      </c>
      <c r="C69" s="120" t="s">
        <v>479</v>
      </c>
      <c r="D69" s="35"/>
      <c r="E69" s="36"/>
      <c r="F69" s="36"/>
      <c r="G69" s="36"/>
      <c r="H69" s="121" t="str">
        <f t="shared" si="8"/>
        <v/>
      </c>
      <c r="I69" s="244">
        <v>10793</v>
      </c>
      <c r="J69" s="189">
        <v>10434</v>
      </c>
      <c r="K69" s="189">
        <v>2821</v>
      </c>
      <c r="L69" s="3">
        <f t="shared" si="7"/>
        <v>0.27036611079164269</v>
      </c>
      <c r="M69" s="189">
        <v>359</v>
      </c>
      <c r="N69" s="122">
        <f t="shared" si="9"/>
        <v>3.3262299638654687E-2</v>
      </c>
      <c r="O69" s="4">
        <f t="shared" si="10"/>
        <v>10793</v>
      </c>
      <c r="P69" s="5">
        <f t="shared" si="11"/>
        <v>10434</v>
      </c>
      <c r="Q69" s="5">
        <f t="shared" si="12"/>
        <v>359</v>
      </c>
      <c r="R69" s="6">
        <f t="shared" si="13"/>
        <v>3.3262299638654687E-2</v>
      </c>
    </row>
    <row r="70" spans="1:18" x14ac:dyDescent="0.2">
      <c r="A70" s="119" t="s">
        <v>477</v>
      </c>
      <c r="B70" s="55" t="s">
        <v>206</v>
      </c>
      <c r="C70" s="120" t="s">
        <v>425</v>
      </c>
      <c r="D70" s="35"/>
      <c r="E70" s="36"/>
      <c r="F70" s="36"/>
      <c r="G70" s="36"/>
      <c r="H70" s="121" t="str">
        <f t="shared" si="8"/>
        <v/>
      </c>
      <c r="I70" s="244">
        <v>7165</v>
      </c>
      <c r="J70" s="189">
        <v>6955</v>
      </c>
      <c r="K70" s="189">
        <v>4261</v>
      </c>
      <c r="L70" s="3">
        <f t="shared" si="7"/>
        <v>0.61265276779295474</v>
      </c>
      <c r="M70" s="189">
        <v>210</v>
      </c>
      <c r="N70" s="122">
        <f t="shared" si="9"/>
        <v>2.930914166085136E-2</v>
      </c>
      <c r="O70" s="4">
        <f t="shared" si="10"/>
        <v>7165</v>
      </c>
      <c r="P70" s="5">
        <f t="shared" si="11"/>
        <v>6955</v>
      </c>
      <c r="Q70" s="5">
        <f t="shared" si="12"/>
        <v>210</v>
      </c>
      <c r="R70" s="6">
        <f t="shared" si="13"/>
        <v>2.930914166085136E-2</v>
      </c>
    </row>
    <row r="71" spans="1:18" x14ac:dyDescent="0.2">
      <c r="A71" s="119" t="s">
        <v>477</v>
      </c>
      <c r="B71" s="55" t="s">
        <v>206</v>
      </c>
      <c r="C71" s="120" t="s">
        <v>208</v>
      </c>
      <c r="D71" s="35"/>
      <c r="E71" s="36"/>
      <c r="F71" s="36"/>
      <c r="G71" s="36"/>
      <c r="H71" s="121" t="str">
        <f t="shared" si="8"/>
        <v/>
      </c>
      <c r="I71" s="244">
        <v>12588</v>
      </c>
      <c r="J71" s="189">
        <v>12240</v>
      </c>
      <c r="K71" s="189">
        <v>3845</v>
      </c>
      <c r="L71" s="3">
        <f t="shared" si="7"/>
        <v>0.31413398692810457</v>
      </c>
      <c r="M71" s="189">
        <v>348</v>
      </c>
      <c r="N71" s="122">
        <f t="shared" si="9"/>
        <v>2.7645376549094377E-2</v>
      </c>
      <c r="O71" s="4">
        <f t="shared" si="10"/>
        <v>12588</v>
      </c>
      <c r="P71" s="5">
        <f t="shared" si="11"/>
        <v>12240</v>
      </c>
      <c r="Q71" s="5">
        <f t="shared" si="12"/>
        <v>348</v>
      </c>
      <c r="R71" s="6">
        <f t="shared" si="13"/>
        <v>2.7645376549094377E-2</v>
      </c>
    </row>
    <row r="72" spans="1:18" x14ac:dyDescent="0.2">
      <c r="A72" s="119" t="s">
        <v>477</v>
      </c>
      <c r="B72" s="55" t="s">
        <v>211</v>
      </c>
      <c r="C72" s="120" t="s">
        <v>533</v>
      </c>
      <c r="D72" s="2"/>
      <c r="E72" s="1"/>
      <c r="F72" s="1"/>
      <c r="G72" s="1"/>
      <c r="H72" s="121" t="str">
        <f t="shared" si="8"/>
        <v/>
      </c>
      <c r="I72" s="244">
        <v>15220</v>
      </c>
      <c r="J72" s="189">
        <v>14814</v>
      </c>
      <c r="K72" s="189">
        <v>14805</v>
      </c>
      <c r="L72" s="3">
        <f t="shared" si="7"/>
        <v>0.99939246658566216</v>
      </c>
      <c r="M72" s="189">
        <v>406</v>
      </c>
      <c r="N72" s="122">
        <f t="shared" si="9"/>
        <v>2.6675427069645204E-2</v>
      </c>
      <c r="O72" s="4">
        <f t="shared" si="10"/>
        <v>15220</v>
      </c>
      <c r="P72" s="5">
        <f t="shared" si="11"/>
        <v>14814</v>
      </c>
      <c r="Q72" s="5">
        <f t="shared" si="12"/>
        <v>406</v>
      </c>
      <c r="R72" s="6">
        <f t="shared" si="13"/>
        <v>2.6675427069645204E-2</v>
      </c>
    </row>
    <row r="73" spans="1:18" x14ac:dyDescent="0.2">
      <c r="A73" s="119" t="s">
        <v>477</v>
      </c>
      <c r="B73" s="55" t="s">
        <v>211</v>
      </c>
      <c r="C73" s="120" t="s">
        <v>536</v>
      </c>
      <c r="D73" s="35"/>
      <c r="E73" s="36"/>
      <c r="F73" s="36"/>
      <c r="G73" s="36"/>
      <c r="H73" s="121" t="str">
        <f t="shared" si="8"/>
        <v/>
      </c>
      <c r="I73" s="244">
        <v>1756</v>
      </c>
      <c r="J73" s="189">
        <v>1653</v>
      </c>
      <c r="K73" s="189">
        <v>1139</v>
      </c>
      <c r="L73" s="3">
        <f t="shared" si="7"/>
        <v>0.68905021173623715</v>
      </c>
      <c r="M73" s="189">
        <v>103</v>
      </c>
      <c r="N73" s="122">
        <f t="shared" si="9"/>
        <v>5.8656036446469245E-2</v>
      </c>
      <c r="O73" s="4">
        <f t="shared" si="10"/>
        <v>1756</v>
      </c>
      <c r="P73" s="5">
        <f t="shared" si="11"/>
        <v>1653</v>
      </c>
      <c r="Q73" s="5">
        <f t="shared" si="12"/>
        <v>103</v>
      </c>
      <c r="R73" s="6">
        <f t="shared" si="13"/>
        <v>5.8656036446469245E-2</v>
      </c>
    </row>
    <row r="74" spans="1:18" ht="29" x14ac:dyDescent="0.2">
      <c r="A74" s="119" t="s">
        <v>477</v>
      </c>
      <c r="B74" s="55" t="s">
        <v>214</v>
      </c>
      <c r="C74" s="120" t="s">
        <v>216</v>
      </c>
      <c r="D74" s="35"/>
      <c r="E74" s="36"/>
      <c r="F74" s="36"/>
      <c r="G74" s="36"/>
      <c r="H74" s="121" t="str">
        <f t="shared" si="8"/>
        <v/>
      </c>
      <c r="I74" s="244">
        <v>1602</v>
      </c>
      <c r="J74" s="189">
        <v>1483</v>
      </c>
      <c r="K74" s="189">
        <v>184</v>
      </c>
      <c r="L74" s="3">
        <f t="shared" si="7"/>
        <v>0.12407282535401214</v>
      </c>
      <c r="M74" s="189">
        <v>119</v>
      </c>
      <c r="N74" s="122">
        <f t="shared" si="9"/>
        <v>7.4282147315855182E-2</v>
      </c>
      <c r="O74" s="4">
        <f t="shared" si="10"/>
        <v>1602</v>
      </c>
      <c r="P74" s="5">
        <f t="shared" si="11"/>
        <v>1483</v>
      </c>
      <c r="Q74" s="5">
        <f t="shared" si="12"/>
        <v>119</v>
      </c>
      <c r="R74" s="6">
        <f t="shared" si="13"/>
        <v>7.4282147315855182E-2</v>
      </c>
    </row>
    <row r="75" spans="1:18" x14ac:dyDescent="0.2">
      <c r="A75" s="119" t="s">
        <v>477</v>
      </c>
      <c r="B75" s="55" t="s">
        <v>217</v>
      </c>
      <c r="C75" s="120" t="s">
        <v>219</v>
      </c>
      <c r="D75" s="35"/>
      <c r="E75" s="36"/>
      <c r="F75" s="36"/>
      <c r="G75" s="36"/>
      <c r="H75" s="121" t="str">
        <f t="shared" si="8"/>
        <v/>
      </c>
      <c r="I75" s="244">
        <v>635</v>
      </c>
      <c r="J75" s="189">
        <v>616</v>
      </c>
      <c r="K75" s="189">
        <v>104</v>
      </c>
      <c r="L75" s="3">
        <f t="shared" si="7"/>
        <v>0.16883116883116883</v>
      </c>
      <c r="M75" s="189">
        <v>19</v>
      </c>
      <c r="N75" s="122">
        <f t="shared" si="9"/>
        <v>2.9921259842519685E-2</v>
      </c>
      <c r="O75" s="4">
        <f t="shared" si="10"/>
        <v>635</v>
      </c>
      <c r="P75" s="5">
        <f t="shared" si="11"/>
        <v>616</v>
      </c>
      <c r="Q75" s="5">
        <f t="shared" si="12"/>
        <v>19</v>
      </c>
      <c r="R75" s="6">
        <f t="shared" si="13"/>
        <v>2.9921259842519685E-2</v>
      </c>
    </row>
    <row r="76" spans="1:18" x14ac:dyDescent="0.2">
      <c r="A76" s="119" t="s">
        <v>477</v>
      </c>
      <c r="B76" s="55" t="s">
        <v>222</v>
      </c>
      <c r="C76" s="120" t="s">
        <v>223</v>
      </c>
      <c r="D76" s="35"/>
      <c r="E76" s="36"/>
      <c r="F76" s="36"/>
      <c r="G76" s="36"/>
      <c r="H76" s="121" t="str">
        <f t="shared" si="8"/>
        <v/>
      </c>
      <c r="I76" s="244">
        <v>49</v>
      </c>
      <c r="J76" s="189">
        <v>48</v>
      </c>
      <c r="K76" s="189">
        <v>5</v>
      </c>
      <c r="L76" s="3">
        <f t="shared" si="7"/>
        <v>0.10416666666666667</v>
      </c>
      <c r="M76" s="189">
        <v>1</v>
      </c>
      <c r="N76" s="122">
        <f t="shared" si="9"/>
        <v>2.0408163265306121E-2</v>
      </c>
      <c r="O76" s="4">
        <f t="shared" si="10"/>
        <v>49</v>
      </c>
      <c r="P76" s="5">
        <f t="shared" si="11"/>
        <v>48</v>
      </c>
      <c r="Q76" s="5">
        <f t="shared" si="12"/>
        <v>1</v>
      </c>
      <c r="R76" s="6">
        <f t="shared" si="13"/>
        <v>2.0408163265306121E-2</v>
      </c>
    </row>
    <row r="77" spans="1:18" ht="26.25" customHeight="1" x14ac:dyDescent="0.2">
      <c r="A77" s="119" t="s">
        <v>477</v>
      </c>
      <c r="B77" s="55" t="s">
        <v>222</v>
      </c>
      <c r="C77" s="120" t="s">
        <v>224</v>
      </c>
      <c r="D77" s="2"/>
      <c r="E77" s="1"/>
      <c r="F77" s="1"/>
      <c r="G77" s="1"/>
      <c r="H77" s="121" t="str">
        <f t="shared" si="8"/>
        <v/>
      </c>
      <c r="I77" s="244">
        <v>95</v>
      </c>
      <c r="J77" s="189">
        <v>95</v>
      </c>
      <c r="K77" s="189">
        <v>25</v>
      </c>
      <c r="L77" s="3">
        <f t="shared" si="7"/>
        <v>0.26315789473684209</v>
      </c>
      <c r="M77" s="189">
        <v>0</v>
      </c>
      <c r="N77" s="122">
        <f t="shared" si="9"/>
        <v>0</v>
      </c>
      <c r="O77" s="4">
        <f t="shared" si="10"/>
        <v>95</v>
      </c>
      <c r="P77" s="5">
        <f t="shared" si="11"/>
        <v>95</v>
      </c>
      <c r="Q77" s="5" t="str">
        <f t="shared" si="12"/>
        <v/>
      </c>
      <c r="R77" s="6" t="str">
        <f t="shared" si="13"/>
        <v/>
      </c>
    </row>
    <row r="78" spans="1:18" ht="15" customHeight="1" x14ac:dyDescent="0.2">
      <c r="A78" s="119" t="s">
        <v>477</v>
      </c>
      <c r="B78" s="55" t="s">
        <v>222</v>
      </c>
      <c r="C78" s="120" t="s">
        <v>226</v>
      </c>
      <c r="D78" s="35"/>
      <c r="E78" s="36"/>
      <c r="F78" s="36"/>
      <c r="G78" s="36"/>
      <c r="H78" s="121" t="str">
        <f t="shared" si="8"/>
        <v/>
      </c>
      <c r="I78" s="244">
        <v>99</v>
      </c>
      <c r="J78" s="189">
        <v>97</v>
      </c>
      <c r="K78" s="189">
        <v>21</v>
      </c>
      <c r="L78" s="3">
        <f t="shared" ref="L78:L141" si="14">IF(J78&lt;&gt;0,K78/J78,"")</f>
        <v>0.21649484536082475</v>
      </c>
      <c r="M78" s="189">
        <v>2</v>
      </c>
      <c r="N78" s="122">
        <f t="shared" si="9"/>
        <v>2.0202020202020204E-2</v>
      </c>
      <c r="O78" s="4">
        <f t="shared" si="10"/>
        <v>99</v>
      </c>
      <c r="P78" s="5">
        <f t="shared" si="11"/>
        <v>97</v>
      </c>
      <c r="Q78" s="5">
        <f t="shared" si="12"/>
        <v>2</v>
      </c>
      <c r="R78" s="6">
        <f t="shared" si="13"/>
        <v>2.0202020202020204E-2</v>
      </c>
    </row>
    <row r="79" spans="1:18" ht="29" x14ac:dyDescent="0.2">
      <c r="A79" s="119" t="s">
        <v>477</v>
      </c>
      <c r="B79" s="55" t="s">
        <v>222</v>
      </c>
      <c r="C79" s="120" t="s">
        <v>228</v>
      </c>
      <c r="D79" s="35"/>
      <c r="E79" s="36"/>
      <c r="F79" s="36"/>
      <c r="G79" s="36"/>
      <c r="H79" s="121" t="str">
        <f t="shared" si="8"/>
        <v/>
      </c>
      <c r="I79" s="244">
        <v>414</v>
      </c>
      <c r="J79" s="189">
        <v>411</v>
      </c>
      <c r="K79" s="189">
        <v>251</v>
      </c>
      <c r="L79" s="3">
        <f t="shared" si="14"/>
        <v>0.61070559610705599</v>
      </c>
      <c r="M79" s="189">
        <v>3</v>
      </c>
      <c r="N79" s="122">
        <f t="shared" si="9"/>
        <v>7.246376811594203E-3</v>
      </c>
      <c r="O79" s="4">
        <f t="shared" si="10"/>
        <v>414</v>
      </c>
      <c r="P79" s="5">
        <f t="shared" si="11"/>
        <v>411</v>
      </c>
      <c r="Q79" s="5">
        <f t="shared" si="12"/>
        <v>3</v>
      </c>
      <c r="R79" s="6">
        <f t="shared" si="13"/>
        <v>7.246376811594203E-3</v>
      </c>
    </row>
    <row r="80" spans="1:18" x14ac:dyDescent="0.2">
      <c r="A80" s="119" t="s">
        <v>477</v>
      </c>
      <c r="B80" s="55" t="s">
        <v>229</v>
      </c>
      <c r="C80" s="120" t="s">
        <v>230</v>
      </c>
      <c r="D80" s="35"/>
      <c r="E80" s="36"/>
      <c r="F80" s="36"/>
      <c r="G80" s="36"/>
      <c r="H80" s="121" t="str">
        <f t="shared" si="8"/>
        <v/>
      </c>
      <c r="I80" s="244">
        <v>931</v>
      </c>
      <c r="J80" s="189">
        <v>922</v>
      </c>
      <c r="K80" s="189">
        <v>44</v>
      </c>
      <c r="L80" s="3">
        <f t="shared" si="14"/>
        <v>4.7722342733188719E-2</v>
      </c>
      <c r="M80" s="189">
        <v>9</v>
      </c>
      <c r="N80" s="122">
        <f t="shared" si="9"/>
        <v>9.6670247046186895E-3</v>
      </c>
      <c r="O80" s="4">
        <f t="shared" si="10"/>
        <v>931</v>
      </c>
      <c r="P80" s="5">
        <f t="shared" si="11"/>
        <v>922</v>
      </c>
      <c r="Q80" s="5">
        <f t="shared" si="12"/>
        <v>9</v>
      </c>
      <c r="R80" s="6">
        <f t="shared" si="13"/>
        <v>9.6670247046186895E-3</v>
      </c>
    </row>
    <row r="81" spans="1:18" x14ac:dyDescent="0.2">
      <c r="A81" s="119" t="s">
        <v>477</v>
      </c>
      <c r="B81" s="55" t="s">
        <v>524</v>
      </c>
      <c r="C81" s="120" t="s">
        <v>233</v>
      </c>
      <c r="D81" s="2"/>
      <c r="E81" s="1"/>
      <c r="F81" s="1"/>
      <c r="G81" s="1"/>
      <c r="H81" s="121" t="str">
        <f t="shared" si="8"/>
        <v/>
      </c>
      <c r="I81" s="244">
        <v>1477</v>
      </c>
      <c r="J81" s="189">
        <v>1395</v>
      </c>
      <c r="K81" s="189">
        <v>5</v>
      </c>
      <c r="L81" s="3">
        <f t="shared" si="14"/>
        <v>3.5842293906810036E-3</v>
      </c>
      <c r="M81" s="189">
        <v>82</v>
      </c>
      <c r="N81" s="122">
        <f t="shared" si="9"/>
        <v>5.5517941773865945E-2</v>
      </c>
      <c r="O81" s="4">
        <f t="shared" si="10"/>
        <v>1477</v>
      </c>
      <c r="P81" s="5">
        <f t="shared" si="11"/>
        <v>1395</v>
      </c>
      <c r="Q81" s="5">
        <f t="shared" si="12"/>
        <v>82</v>
      </c>
      <c r="R81" s="6">
        <f t="shared" si="13"/>
        <v>5.5517941773865945E-2</v>
      </c>
    </row>
    <row r="82" spans="1:18" x14ac:dyDescent="0.2">
      <c r="A82" s="123" t="s">
        <v>480</v>
      </c>
      <c r="B82" s="55" t="s">
        <v>2</v>
      </c>
      <c r="C82" s="120" t="s">
        <v>3</v>
      </c>
      <c r="D82" s="35"/>
      <c r="E82" s="36"/>
      <c r="F82" s="36"/>
      <c r="G82" s="36"/>
      <c r="H82" s="121" t="str">
        <f t="shared" si="8"/>
        <v/>
      </c>
      <c r="I82" s="244">
        <v>21</v>
      </c>
      <c r="J82" s="189">
        <v>19</v>
      </c>
      <c r="K82" s="189">
        <v>14</v>
      </c>
      <c r="L82" s="3">
        <f t="shared" si="14"/>
        <v>0.73684210526315785</v>
      </c>
      <c r="M82" s="189">
        <v>2</v>
      </c>
      <c r="N82" s="122">
        <f t="shared" si="9"/>
        <v>9.5238095238095233E-2</v>
      </c>
      <c r="O82" s="4">
        <f t="shared" si="10"/>
        <v>21</v>
      </c>
      <c r="P82" s="5">
        <f t="shared" si="11"/>
        <v>19</v>
      </c>
      <c r="Q82" s="5">
        <f t="shared" si="12"/>
        <v>2</v>
      </c>
      <c r="R82" s="6">
        <f t="shared" si="13"/>
        <v>9.5238095238095233E-2</v>
      </c>
    </row>
    <row r="83" spans="1:18" x14ac:dyDescent="0.2">
      <c r="A83" s="123" t="s">
        <v>480</v>
      </c>
      <c r="B83" s="55" t="s">
        <v>4</v>
      </c>
      <c r="C83" s="120" t="s">
        <v>5</v>
      </c>
      <c r="D83" s="35"/>
      <c r="E83" s="36"/>
      <c r="F83" s="36"/>
      <c r="G83" s="36"/>
      <c r="H83" s="121" t="str">
        <f t="shared" si="8"/>
        <v/>
      </c>
      <c r="I83" s="244">
        <v>1013</v>
      </c>
      <c r="J83" s="189">
        <v>178</v>
      </c>
      <c r="K83" s="189">
        <v>50</v>
      </c>
      <c r="L83" s="3">
        <f t="shared" si="14"/>
        <v>0.2808988764044944</v>
      </c>
      <c r="M83" s="189">
        <v>789</v>
      </c>
      <c r="N83" s="122">
        <f t="shared" si="9"/>
        <v>0.77887462981243827</v>
      </c>
      <c r="O83" s="4">
        <f t="shared" si="10"/>
        <v>1013</v>
      </c>
      <c r="P83" s="5">
        <f t="shared" si="11"/>
        <v>178</v>
      </c>
      <c r="Q83" s="5">
        <f t="shared" si="12"/>
        <v>789</v>
      </c>
      <c r="R83" s="6">
        <f t="shared" si="13"/>
        <v>0.77887462981243827</v>
      </c>
    </row>
    <row r="84" spans="1:18" ht="16.25" customHeight="1" x14ac:dyDescent="0.2">
      <c r="A84" s="123" t="s">
        <v>480</v>
      </c>
      <c r="B84" s="55" t="s">
        <v>8</v>
      </c>
      <c r="C84" s="120" t="s">
        <v>9</v>
      </c>
      <c r="D84" s="2"/>
      <c r="E84" s="1"/>
      <c r="F84" s="1"/>
      <c r="G84" s="1"/>
      <c r="H84" s="121" t="str">
        <f t="shared" si="8"/>
        <v/>
      </c>
      <c r="I84" s="244">
        <v>1</v>
      </c>
      <c r="J84" s="189">
        <v>0</v>
      </c>
      <c r="K84" s="189">
        <v>0</v>
      </c>
      <c r="L84" s="3" t="str">
        <f t="shared" si="14"/>
        <v/>
      </c>
      <c r="M84" s="189">
        <v>1</v>
      </c>
      <c r="N84" s="122">
        <f t="shared" si="9"/>
        <v>1</v>
      </c>
      <c r="O84" s="4">
        <f t="shared" si="10"/>
        <v>1</v>
      </c>
      <c r="P84" s="5" t="str">
        <f t="shared" si="11"/>
        <v/>
      </c>
      <c r="Q84" s="5">
        <f t="shared" si="12"/>
        <v>1</v>
      </c>
      <c r="R84" s="6">
        <f t="shared" si="13"/>
        <v>1</v>
      </c>
    </row>
    <row r="85" spans="1:18" x14ac:dyDescent="0.2">
      <c r="A85" s="123" t="s">
        <v>480</v>
      </c>
      <c r="B85" s="55" t="s">
        <v>10</v>
      </c>
      <c r="C85" s="120" t="s">
        <v>11</v>
      </c>
      <c r="D85" s="2"/>
      <c r="E85" s="1"/>
      <c r="F85" s="1"/>
      <c r="G85" s="1"/>
      <c r="H85" s="121" t="str">
        <f t="shared" si="8"/>
        <v/>
      </c>
      <c r="I85" s="244">
        <v>27</v>
      </c>
      <c r="J85" s="189">
        <v>26</v>
      </c>
      <c r="K85" s="189">
        <v>11</v>
      </c>
      <c r="L85" s="3">
        <f t="shared" si="14"/>
        <v>0.42307692307692307</v>
      </c>
      <c r="M85" s="189">
        <v>0</v>
      </c>
      <c r="N85" s="122">
        <f t="shared" si="9"/>
        <v>0</v>
      </c>
      <c r="O85" s="4">
        <f t="shared" si="10"/>
        <v>27</v>
      </c>
      <c r="P85" s="5">
        <f t="shared" si="11"/>
        <v>26</v>
      </c>
      <c r="Q85" s="5" t="str">
        <f t="shared" si="12"/>
        <v/>
      </c>
      <c r="R85" s="6" t="str">
        <f t="shared" si="13"/>
        <v/>
      </c>
    </row>
    <row r="86" spans="1:18" x14ac:dyDescent="0.2">
      <c r="A86" s="123" t="s">
        <v>480</v>
      </c>
      <c r="B86" s="55" t="s">
        <v>10</v>
      </c>
      <c r="C86" s="120" t="s">
        <v>263</v>
      </c>
      <c r="D86" s="35"/>
      <c r="E86" s="36"/>
      <c r="F86" s="36"/>
      <c r="G86" s="36"/>
      <c r="H86" s="121" t="str">
        <f t="shared" si="8"/>
        <v/>
      </c>
      <c r="I86" s="244">
        <v>40</v>
      </c>
      <c r="J86" s="189">
        <v>40</v>
      </c>
      <c r="K86" s="189">
        <v>20</v>
      </c>
      <c r="L86" s="3">
        <f t="shared" si="14"/>
        <v>0.5</v>
      </c>
      <c r="M86" s="189">
        <v>0</v>
      </c>
      <c r="N86" s="122">
        <f t="shared" si="9"/>
        <v>0</v>
      </c>
      <c r="O86" s="4">
        <f t="shared" si="10"/>
        <v>40</v>
      </c>
      <c r="P86" s="5">
        <f t="shared" si="11"/>
        <v>40</v>
      </c>
      <c r="Q86" s="5" t="str">
        <f t="shared" si="12"/>
        <v/>
      </c>
      <c r="R86" s="6" t="str">
        <f t="shared" si="13"/>
        <v/>
      </c>
    </row>
    <row r="87" spans="1:18" x14ac:dyDescent="0.2">
      <c r="A87" s="123" t="s">
        <v>480</v>
      </c>
      <c r="B87" s="55" t="s">
        <v>10</v>
      </c>
      <c r="C87" s="120" t="s">
        <v>430</v>
      </c>
      <c r="D87" s="35"/>
      <c r="E87" s="36"/>
      <c r="F87" s="36"/>
      <c r="G87" s="36"/>
      <c r="H87" s="121" t="str">
        <f t="shared" si="8"/>
        <v/>
      </c>
      <c r="I87" s="244">
        <v>15</v>
      </c>
      <c r="J87" s="189">
        <v>15</v>
      </c>
      <c r="K87" s="189">
        <v>6</v>
      </c>
      <c r="L87" s="3">
        <f t="shared" si="14"/>
        <v>0.4</v>
      </c>
      <c r="M87" s="189">
        <v>0</v>
      </c>
      <c r="N87" s="122">
        <f t="shared" si="9"/>
        <v>0</v>
      </c>
      <c r="O87" s="4">
        <f t="shared" si="10"/>
        <v>15</v>
      </c>
      <c r="P87" s="5">
        <f t="shared" si="11"/>
        <v>15</v>
      </c>
      <c r="Q87" s="5" t="str">
        <f t="shared" si="12"/>
        <v/>
      </c>
      <c r="R87" s="6" t="str">
        <f t="shared" si="13"/>
        <v/>
      </c>
    </row>
    <row r="88" spans="1:18" x14ac:dyDescent="0.2">
      <c r="A88" s="123" t="s">
        <v>480</v>
      </c>
      <c r="B88" s="55" t="s">
        <v>10</v>
      </c>
      <c r="C88" s="120" t="s">
        <v>12</v>
      </c>
      <c r="D88" s="2"/>
      <c r="E88" s="1"/>
      <c r="F88" s="1"/>
      <c r="G88" s="1"/>
      <c r="H88" s="121" t="str">
        <f t="shared" si="8"/>
        <v/>
      </c>
      <c r="I88" s="244">
        <v>48</v>
      </c>
      <c r="J88" s="189">
        <v>47</v>
      </c>
      <c r="K88" s="189">
        <v>15</v>
      </c>
      <c r="L88" s="3">
        <f t="shared" si="14"/>
        <v>0.31914893617021278</v>
      </c>
      <c r="M88" s="189">
        <v>1</v>
      </c>
      <c r="N88" s="122">
        <f t="shared" si="9"/>
        <v>2.0833333333333332E-2</v>
      </c>
      <c r="O88" s="4">
        <f t="shared" si="10"/>
        <v>48</v>
      </c>
      <c r="P88" s="5">
        <f t="shared" si="11"/>
        <v>47</v>
      </c>
      <c r="Q88" s="5">
        <f t="shared" si="12"/>
        <v>1</v>
      </c>
      <c r="R88" s="6">
        <f t="shared" si="13"/>
        <v>2.0833333333333332E-2</v>
      </c>
    </row>
    <row r="89" spans="1:18" x14ac:dyDescent="0.2">
      <c r="A89" s="123" t="s">
        <v>480</v>
      </c>
      <c r="B89" s="55" t="s">
        <v>13</v>
      </c>
      <c r="C89" s="120" t="s">
        <v>14</v>
      </c>
      <c r="D89" s="2"/>
      <c r="E89" s="1"/>
      <c r="F89" s="1"/>
      <c r="G89" s="1"/>
      <c r="H89" s="121" t="str">
        <f t="shared" si="8"/>
        <v/>
      </c>
      <c r="I89" s="244">
        <v>12</v>
      </c>
      <c r="J89" s="189">
        <v>11</v>
      </c>
      <c r="K89" s="189">
        <v>0</v>
      </c>
      <c r="L89" s="3">
        <f t="shared" si="14"/>
        <v>0</v>
      </c>
      <c r="M89" s="189">
        <v>0</v>
      </c>
      <c r="N89" s="122">
        <f t="shared" si="9"/>
        <v>0</v>
      </c>
      <c r="O89" s="4">
        <f t="shared" si="10"/>
        <v>12</v>
      </c>
      <c r="P89" s="5">
        <f t="shared" si="11"/>
        <v>11</v>
      </c>
      <c r="Q89" s="5" t="str">
        <f t="shared" si="12"/>
        <v/>
      </c>
      <c r="R89" s="6" t="str">
        <f t="shared" si="13"/>
        <v/>
      </c>
    </row>
    <row r="90" spans="1:18" ht="29" x14ac:dyDescent="0.2">
      <c r="A90" s="123" t="s">
        <v>480</v>
      </c>
      <c r="B90" s="55" t="s">
        <v>26</v>
      </c>
      <c r="C90" s="120" t="s">
        <v>481</v>
      </c>
      <c r="D90" s="35"/>
      <c r="E90" s="36"/>
      <c r="F90" s="36"/>
      <c r="G90" s="36"/>
      <c r="H90" s="121" t="str">
        <f t="shared" si="8"/>
        <v/>
      </c>
      <c r="I90" s="244">
        <v>18</v>
      </c>
      <c r="J90" s="189">
        <v>17</v>
      </c>
      <c r="K90" s="189">
        <v>11</v>
      </c>
      <c r="L90" s="3">
        <f t="shared" si="14"/>
        <v>0.6470588235294118</v>
      </c>
      <c r="M90" s="189">
        <v>0</v>
      </c>
      <c r="N90" s="122">
        <f t="shared" si="9"/>
        <v>0</v>
      </c>
      <c r="O90" s="4">
        <f t="shared" si="10"/>
        <v>18</v>
      </c>
      <c r="P90" s="5">
        <f t="shared" si="11"/>
        <v>17</v>
      </c>
      <c r="Q90" s="5" t="str">
        <f t="shared" si="12"/>
        <v/>
      </c>
      <c r="R90" s="6" t="str">
        <f t="shared" si="13"/>
        <v/>
      </c>
    </row>
    <row r="91" spans="1:18" ht="29" x14ac:dyDescent="0.2">
      <c r="A91" s="123" t="s">
        <v>480</v>
      </c>
      <c r="B91" s="55" t="s">
        <v>26</v>
      </c>
      <c r="C91" s="120" t="s">
        <v>482</v>
      </c>
      <c r="D91" s="2"/>
      <c r="E91" s="1"/>
      <c r="F91" s="1"/>
      <c r="G91" s="1"/>
      <c r="H91" s="121" t="str">
        <f t="shared" si="8"/>
        <v/>
      </c>
      <c r="I91" s="244">
        <v>18</v>
      </c>
      <c r="J91" s="189">
        <v>16</v>
      </c>
      <c r="K91" s="189">
        <v>10</v>
      </c>
      <c r="L91" s="3">
        <f t="shared" si="14"/>
        <v>0.625</v>
      </c>
      <c r="M91" s="189">
        <v>0</v>
      </c>
      <c r="N91" s="122">
        <f t="shared" si="9"/>
        <v>0</v>
      </c>
      <c r="O91" s="4">
        <f t="shared" si="10"/>
        <v>18</v>
      </c>
      <c r="P91" s="5">
        <f t="shared" si="11"/>
        <v>16</v>
      </c>
      <c r="Q91" s="5" t="str">
        <f t="shared" si="12"/>
        <v/>
      </c>
      <c r="R91" s="6" t="str">
        <f t="shared" si="13"/>
        <v/>
      </c>
    </row>
    <row r="92" spans="1:18" ht="29" x14ac:dyDescent="0.2">
      <c r="A92" s="123" t="s">
        <v>480</v>
      </c>
      <c r="B92" s="55" t="s">
        <v>26</v>
      </c>
      <c r="C92" s="120" t="s">
        <v>27</v>
      </c>
      <c r="D92" s="2"/>
      <c r="E92" s="1"/>
      <c r="F92" s="1"/>
      <c r="G92" s="1"/>
      <c r="H92" s="121" t="str">
        <f t="shared" si="8"/>
        <v/>
      </c>
      <c r="I92" s="244">
        <v>110</v>
      </c>
      <c r="J92" s="189">
        <v>105</v>
      </c>
      <c r="K92" s="189">
        <v>103</v>
      </c>
      <c r="L92" s="3">
        <f t="shared" si="14"/>
        <v>0.98095238095238091</v>
      </c>
      <c r="M92" s="189">
        <v>1</v>
      </c>
      <c r="N92" s="122">
        <f t="shared" si="9"/>
        <v>9.0909090909090905E-3</v>
      </c>
      <c r="O92" s="4">
        <f t="shared" si="10"/>
        <v>110</v>
      </c>
      <c r="P92" s="5">
        <f t="shared" si="11"/>
        <v>105</v>
      </c>
      <c r="Q92" s="5">
        <f t="shared" si="12"/>
        <v>1</v>
      </c>
      <c r="R92" s="6">
        <f t="shared" si="13"/>
        <v>9.0909090909090905E-3</v>
      </c>
    </row>
    <row r="93" spans="1:18" ht="29" x14ac:dyDescent="0.2">
      <c r="A93" s="123" t="s">
        <v>480</v>
      </c>
      <c r="B93" s="55" t="s">
        <v>26</v>
      </c>
      <c r="C93" s="120" t="s">
        <v>483</v>
      </c>
      <c r="D93" s="35"/>
      <c r="E93" s="36"/>
      <c r="F93" s="36"/>
      <c r="G93" s="36"/>
      <c r="H93" s="121" t="str">
        <f t="shared" si="8"/>
        <v/>
      </c>
      <c r="I93" s="244">
        <v>11</v>
      </c>
      <c r="J93" s="189">
        <v>11</v>
      </c>
      <c r="K93" s="189">
        <v>8</v>
      </c>
      <c r="L93" s="3">
        <f t="shared" si="14"/>
        <v>0.72727272727272729</v>
      </c>
      <c r="M93" s="189">
        <v>0</v>
      </c>
      <c r="N93" s="122">
        <f t="shared" si="9"/>
        <v>0</v>
      </c>
      <c r="O93" s="4">
        <f t="shared" si="10"/>
        <v>11</v>
      </c>
      <c r="P93" s="5">
        <f t="shared" si="11"/>
        <v>11</v>
      </c>
      <c r="Q93" s="5" t="str">
        <f t="shared" si="12"/>
        <v/>
      </c>
      <c r="R93" s="6" t="str">
        <f t="shared" si="13"/>
        <v/>
      </c>
    </row>
    <row r="94" spans="1:18" x14ac:dyDescent="0.2">
      <c r="A94" s="123" t="s">
        <v>480</v>
      </c>
      <c r="B94" s="55" t="s">
        <v>28</v>
      </c>
      <c r="C94" s="120" t="s">
        <v>29</v>
      </c>
      <c r="D94" s="35"/>
      <c r="E94" s="36"/>
      <c r="F94" s="36"/>
      <c r="G94" s="36"/>
      <c r="H94" s="121" t="str">
        <f t="shared" si="8"/>
        <v/>
      </c>
      <c r="I94" s="244">
        <v>8</v>
      </c>
      <c r="J94" s="189">
        <v>4</v>
      </c>
      <c r="K94" s="189">
        <v>0</v>
      </c>
      <c r="L94" s="3">
        <f t="shared" si="14"/>
        <v>0</v>
      </c>
      <c r="M94" s="189">
        <v>4</v>
      </c>
      <c r="N94" s="122">
        <f t="shared" si="9"/>
        <v>0.5</v>
      </c>
      <c r="O94" s="4">
        <f t="shared" si="10"/>
        <v>8</v>
      </c>
      <c r="P94" s="5">
        <f t="shared" si="11"/>
        <v>4</v>
      </c>
      <c r="Q94" s="5">
        <f t="shared" si="12"/>
        <v>4</v>
      </c>
      <c r="R94" s="6">
        <f t="shared" si="13"/>
        <v>0.5</v>
      </c>
    </row>
    <row r="95" spans="1:18" x14ac:dyDescent="0.2">
      <c r="A95" s="123" t="s">
        <v>480</v>
      </c>
      <c r="B95" s="55" t="s">
        <v>35</v>
      </c>
      <c r="C95" s="120" t="s">
        <v>484</v>
      </c>
      <c r="D95" s="2"/>
      <c r="E95" s="1"/>
      <c r="F95" s="1"/>
      <c r="G95" s="1"/>
      <c r="H95" s="121" t="str">
        <f t="shared" si="8"/>
        <v/>
      </c>
      <c r="I95" s="244">
        <v>48</v>
      </c>
      <c r="J95" s="189">
        <v>43</v>
      </c>
      <c r="K95" s="189">
        <v>38</v>
      </c>
      <c r="L95" s="3">
        <f t="shared" si="14"/>
        <v>0.88372093023255816</v>
      </c>
      <c r="M95" s="189">
        <v>0</v>
      </c>
      <c r="N95" s="122">
        <f t="shared" si="9"/>
        <v>0</v>
      </c>
      <c r="O95" s="4">
        <f t="shared" si="10"/>
        <v>48</v>
      </c>
      <c r="P95" s="5">
        <f t="shared" si="11"/>
        <v>43</v>
      </c>
      <c r="Q95" s="5" t="str">
        <f t="shared" si="12"/>
        <v/>
      </c>
      <c r="R95" s="6" t="str">
        <f t="shared" si="13"/>
        <v/>
      </c>
    </row>
    <row r="96" spans="1:18" x14ac:dyDescent="0.2">
      <c r="A96" s="123" t="s">
        <v>480</v>
      </c>
      <c r="B96" s="55" t="s">
        <v>35</v>
      </c>
      <c r="C96" s="120" t="s">
        <v>36</v>
      </c>
      <c r="D96" s="35"/>
      <c r="E96" s="36"/>
      <c r="F96" s="36"/>
      <c r="G96" s="36"/>
      <c r="H96" s="121" t="str">
        <f t="shared" si="8"/>
        <v/>
      </c>
      <c r="I96" s="244">
        <v>72</v>
      </c>
      <c r="J96" s="189">
        <v>72</v>
      </c>
      <c r="K96" s="189">
        <v>46</v>
      </c>
      <c r="L96" s="3">
        <f t="shared" si="14"/>
        <v>0.63888888888888884</v>
      </c>
      <c r="M96" s="189">
        <v>0</v>
      </c>
      <c r="N96" s="122">
        <f t="shared" si="9"/>
        <v>0</v>
      </c>
      <c r="O96" s="4">
        <f t="shared" si="10"/>
        <v>72</v>
      </c>
      <c r="P96" s="5">
        <f t="shared" si="11"/>
        <v>72</v>
      </c>
      <c r="Q96" s="5" t="str">
        <f t="shared" si="12"/>
        <v/>
      </c>
      <c r="R96" s="6" t="str">
        <f t="shared" si="13"/>
        <v/>
      </c>
    </row>
    <row r="97" spans="1:18" ht="29" x14ac:dyDescent="0.2">
      <c r="A97" s="123" t="s">
        <v>480</v>
      </c>
      <c r="B97" s="55" t="s">
        <v>40</v>
      </c>
      <c r="C97" s="120" t="s">
        <v>41</v>
      </c>
      <c r="D97" s="35"/>
      <c r="E97" s="36"/>
      <c r="F97" s="36"/>
      <c r="G97" s="36"/>
      <c r="H97" s="121" t="str">
        <f t="shared" si="8"/>
        <v/>
      </c>
      <c r="I97" s="244">
        <v>7</v>
      </c>
      <c r="J97" s="189">
        <v>7</v>
      </c>
      <c r="K97" s="189">
        <v>1</v>
      </c>
      <c r="L97" s="3">
        <f t="shared" si="14"/>
        <v>0.14285714285714285</v>
      </c>
      <c r="M97" s="189">
        <v>0</v>
      </c>
      <c r="N97" s="122">
        <f t="shared" si="9"/>
        <v>0</v>
      </c>
      <c r="O97" s="4">
        <f t="shared" si="10"/>
        <v>7</v>
      </c>
      <c r="P97" s="5">
        <f t="shared" si="11"/>
        <v>7</v>
      </c>
      <c r="Q97" s="5" t="str">
        <f t="shared" si="12"/>
        <v/>
      </c>
      <c r="R97" s="6" t="str">
        <f t="shared" si="13"/>
        <v/>
      </c>
    </row>
    <row r="98" spans="1:18" x14ac:dyDescent="0.2">
      <c r="A98" s="123" t="s">
        <v>480</v>
      </c>
      <c r="B98" s="55" t="s">
        <v>42</v>
      </c>
      <c r="C98" s="120" t="s">
        <v>43</v>
      </c>
      <c r="D98" s="2"/>
      <c r="E98" s="1"/>
      <c r="F98" s="1"/>
      <c r="G98" s="1"/>
      <c r="H98" s="121" t="str">
        <f t="shared" si="8"/>
        <v/>
      </c>
      <c r="I98" s="244">
        <v>8002</v>
      </c>
      <c r="J98" s="189">
        <v>7894</v>
      </c>
      <c r="K98" s="189">
        <v>6361</v>
      </c>
      <c r="L98" s="3">
        <f t="shared" si="14"/>
        <v>0.80580187484165189</v>
      </c>
      <c r="M98" s="189">
        <v>60</v>
      </c>
      <c r="N98" s="122">
        <f t="shared" si="9"/>
        <v>7.4981254686328422E-3</v>
      </c>
      <c r="O98" s="4">
        <f t="shared" si="10"/>
        <v>8002</v>
      </c>
      <c r="P98" s="5">
        <f t="shared" si="11"/>
        <v>7894</v>
      </c>
      <c r="Q98" s="5">
        <f t="shared" si="12"/>
        <v>60</v>
      </c>
      <c r="R98" s="6">
        <f t="shared" si="13"/>
        <v>7.4981254686328422E-3</v>
      </c>
    </row>
    <row r="99" spans="1:18" x14ac:dyDescent="0.2">
      <c r="A99" s="123" t="s">
        <v>480</v>
      </c>
      <c r="B99" s="55" t="s">
        <v>59</v>
      </c>
      <c r="C99" s="120" t="s">
        <v>60</v>
      </c>
      <c r="D99" s="2"/>
      <c r="E99" s="1"/>
      <c r="F99" s="1"/>
      <c r="G99" s="1"/>
      <c r="H99" s="121" t="str">
        <f t="shared" si="8"/>
        <v/>
      </c>
      <c r="I99" s="244">
        <v>8</v>
      </c>
      <c r="J99" s="189">
        <v>8</v>
      </c>
      <c r="K99" s="189">
        <v>5</v>
      </c>
      <c r="L99" s="3">
        <f t="shared" si="14"/>
        <v>0.625</v>
      </c>
      <c r="M99" s="189">
        <v>0</v>
      </c>
      <c r="N99" s="122">
        <f t="shared" si="9"/>
        <v>0</v>
      </c>
      <c r="O99" s="4">
        <f t="shared" si="10"/>
        <v>8</v>
      </c>
      <c r="P99" s="5">
        <f t="shared" si="11"/>
        <v>8</v>
      </c>
      <c r="Q99" s="5" t="str">
        <f t="shared" si="12"/>
        <v/>
      </c>
      <c r="R99" s="6" t="str">
        <f t="shared" si="13"/>
        <v/>
      </c>
    </row>
    <row r="100" spans="1:18" x14ac:dyDescent="0.2">
      <c r="A100" s="123" t="s">
        <v>480</v>
      </c>
      <c r="B100" s="55" t="s">
        <v>61</v>
      </c>
      <c r="C100" s="120" t="s">
        <v>272</v>
      </c>
      <c r="D100" s="35"/>
      <c r="E100" s="36"/>
      <c r="F100" s="36"/>
      <c r="G100" s="36"/>
      <c r="H100" s="121" t="str">
        <f t="shared" si="8"/>
        <v/>
      </c>
      <c r="I100" s="244">
        <v>1</v>
      </c>
      <c r="J100" s="189">
        <v>1</v>
      </c>
      <c r="K100" s="189">
        <v>1</v>
      </c>
      <c r="L100" s="3">
        <f t="shared" si="14"/>
        <v>1</v>
      </c>
      <c r="M100" s="189">
        <v>0</v>
      </c>
      <c r="N100" s="122">
        <f t="shared" si="9"/>
        <v>0</v>
      </c>
      <c r="O100" s="4">
        <f t="shared" si="10"/>
        <v>1</v>
      </c>
      <c r="P100" s="5">
        <f t="shared" si="11"/>
        <v>1</v>
      </c>
      <c r="Q100" s="5" t="str">
        <f t="shared" si="12"/>
        <v/>
      </c>
      <c r="R100" s="6" t="str">
        <f t="shared" si="13"/>
        <v/>
      </c>
    </row>
    <row r="101" spans="1:18" x14ac:dyDescent="0.2">
      <c r="A101" s="123" t="s">
        <v>480</v>
      </c>
      <c r="B101" s="55" t="s">
        <v>65</v>
      </c>
      <c r="C101" s="120" t="s">
        <v>66</v>
      </c>
      <c r="D101" s="35"/>
      <c r="E101" s="36"/>
      <c r="F101" s="36"/>
      <c r="G101" s="36"/>
      <c r="H101" s="121" t="str">
        <f t="shared" si="8"/>
        <v/>
      </c>
      <c r="I101" s="244">
        <v>1589</v>
      </c>
      <c r="J101" s="189">
        <v>1296</v>
      </c>
      <c r="K101" s="189">
        <v>798</v>
      </c>
      <c r="L101" s="3">
        <f t="shared" si="14"/>
        <v>0.6157407407407407</v>
      </c>
      <c r="M101" s="189">
        <v>237</v>
      </c>
      <c r="N101" s="122">
        <f t="shared" si="9"/>
        <v>0.14915040906230334</v>
      </c>
      <c r="O101" s="4">
        <f t="shared" si="10"/>
        <v>1589</v>
      </c>
      <c r="P101" s="5">
        <f t="shared" si="11"/>
        <v>1296</v>
      </c>
      <c r="Q101" s="5">
        <f t="shared" si="12"/>
        <v>237</v>
      </c>
      <c r="R101" s="6">
        <f t="shared" si="13"/>
        <v>0.14915040906230334</v>
      </c>
    </row>
    <row r="102" spans="1:18" x14ac:dyDescent="0.2">
      <c r="A102" s="123" t="s">
        <v>480</v>
      </c>
      <c r="B102" s="55" t="s">
        <v>74</v>
      </c>
      <c r="C102" s="120" t="s">
        <v>249</v>
      </c>
      <c r="D102" s="35"/>
      <c r="E102" s="36"/>
      <c r="F102" s="36"/>
      <c r="G102" s="36"/>
      <c r="H102" s="121" t="str">
        <f t="shared" si="8"/>
        <v/>
      </c>
      <c r="I102" s="244">
        <v>16</v>
      </c>
      <c r="J102" s="189">
        <v>16</v>
      </c>
      <c r="K102" s="189">
        <v>11</v>
      </c>
      <c r="L102" s="3">
        <f t="shared" si="14"/>
        <v>0.6875</v>
      </c>
      <c r="M102" s="189">
        <v>0</v>
      </c>
      <c r="N102" s="122">
        <f t="shared" si="9"/>
        <v>0</v>
      </c>
      <c r="O102" s="4">
        <f t="shared" si="10"/>
        <v>16</v>
      </c>
      <c r="P102" s="5">
        <f t="shared" si="11"/>
        <v>16</v>
      </c>
      <c r="Q102" s="5" t="str">
        <f t="shared" si="12"/>
        <v/>
      </c>
      <c r="R102" s="6" t="str">
        <f t="shared" si="13"/>
        <v/>
      </c>
    </row>
    <row r="103" spans="1:18" x14ac:dyDescent="0.2">
      <c r="A103" s="123" t="s">
        <v>480</v>
      </c>
      <c r="B103" s="55" t="s">
        <v>78</v>
      </c>
      <c r="C103" s="120" t="s">
        <v>79</v>
      </c>
      <c r="D103" s="35"/>
      <c r="E103" s="36"/>
      <c r="F103" s="36"/>
      <c r="G103" s="36"/>
      <c r="H103" s="121" t="str">
        <f t="shared" si="8"/>
        <v/>
      </c>
      <c r="I103" s="244">
        <v>3</v>
      </c>
      <c r="J103" s="189">
        <v>3</v>
      </c>
      <c r="K103" s="189">
        <v>3</v>
      </c>
      <c r="L103" s="3">
        <f t="shared" si="14"/>
        <v>1</v>
      </c>
      <c r="M103" s="189">
        <v>0</v>
      </c>
      <c r="N103" s="122">
        <f t="shared" si="9"/>
        <v>0</v>
      </c>
      <c r="O103" s="4">
        <f t="shared" si="10"/>
        <v>3</v>
      </c>
      <c r="P103" s="5">
        <f t="shared" si="11"/>
        <v>3</v>
      </c>
      <c r="Q103" s="5" t="str">
        <f t="shared" si="12"/>
        <v/>
      </c>
      <c r="R103" s="6" t="str">
        <f t="shared" si="13"/>
        <v/>
      </c>
    </row>
    <row r="104" spans="1:18" ht="29" x14ac:dyDescent="0.2">
      <c r="A104" s="123" t="s">
        <v>480</v>
      </c>
      <c r="B104" s="55" t="s">
        <v>78</v>
      </c>
      <c r="C104" s="120" t="s">
        <v>283</v>
      </c>
      <c r="D104" s="2"/>
      <c r="E104" s="1"/>
      <c r="F104" s="1"/>
      <c r="G104" s="1"/>
      <c r="H104" s="121" t="str">
        <f t="shared" si="8"/>
        <v/>
      </c>
      <c r="I104" s="244">
        <v>1</v>
      </c>
      <c r="J104" s="189">
        <v>1</v>
      </c>
      <c r="K104" s="189">
        <v>1</v>
      </c>
      <c r="L104" s="3">
        <f t="shared" si="14"/>
        <v>1</v>
      </c>
      <c r="M104" s="189">
        <v>0</v>
      </c>
      <c r="N104" s="122">
        <f t="shared" si="9"/>
        <v>0</v>
      </c>
      <c r="O104" s="4">
        <f t="shared" si="10"/>
        <v>1</v>
      </c>
      <c r="P104" s="5">
        <f t="shared" si="11"/>
        <v>1</v>
      </c>
      <c r="Q104" s="5" t="str">
        <f t="shared" si="12"/>
        <v/>
      </c>
      <c r="R104" s="6" t="str">
        <f t="shared" si="13"/>
        <v/>
      </c>
    </row>
    <row r="105" spans="1:18" x14ac:dyDescent="0.2">
      <c r="A105" s="123" t="s">
        <v>480</v>
      </c>
      <c r="B105" s="55" t="s">
        <v>78</v>
      </c>
      <c r="C105" s="120" t="s">
        <v>284</v>
      </c>
      <c r="D105" s="35"/>
      <c r="E105" s="36"/>
      <c r="F105" s="36"/>
      <c r="G105" s="36"/>
      <c r="H105" s="121" t="str">
        <f t="shared" si="8"/>
        <v/>
      </c>
      <c r="I105" s="244">
        <v>1</v>
      </c>
      <c r="J105" s="189">
        <v>0</v>
      </c>
      <c r="K105" s="189">
        <v>0</v>
      </c>
      <c r="L105" s="3" t="str">
        <f t="shared" si="14"/>
        <v/>
      </c>
      <c r="M105" s="189">
        <v>1</v>
      </c>
      <c r="N105" s="122">
        <f t="shared" si="9"/>
        <v>1</v>
      </c>
      <c r="O105" s="4">
        <f t="shared" si="10"/>
        <v>1</v>
      </c>
      <c r="P105" s="5" t="str">
        <f t="shared" si="11"/>
        <v/>
      </c>
      <c r="Q105" s="5">
        <f t="shared" si="12"/>
        <v>1</v>
      </c>
      <c r="R105" s="6">
        <f t="shared" si="13"/>
        <v>1</v>
      </c>
    </row>
    <row r="106" spans="1:18" x14ac:dyDescent="0.2">
      <c r="A106" s="123" t="s">
        <v>480</v>
      </c>
      <c r="B106" s="55" t="s">
        <v>78</v>
      </c>
      <c r="C106" s="120" t="s">
        <v>285</v>
      </c>
      <c r="D106" s="35"/>
      <c r="E106" s="36"/>
      <c r="F106" s="36"/>
      <c r="G106" s="36"/>
      <c r="H106" s="121" t="str">
        <f t="shared" si="8"/>
        <v/>
      </c>
      <c r="I106" s="244">
        <v>5</v>
      </c>
      <c r="J106" s="189">
        <v>4</v>
      </c>
      <c r="K106" s="189">
        <v>2</v>
      </c>
      <c r="L106" s="3">
        <f t="shared" si="14"/>
        <v>0.5</v>
      </c>
      <c r="M106" s="189">
        <v>0</v>
      </c>
      <c r="N106" s="122">
        <f t="shared" si="9"/>
        <v>0</v>
      </c>
      <c r="O106" s="4">
        <f t="shared" si="10"/>
        <v>5</v>
      </c>
      <c r="P106" s="5">
        <f t="shared" si="11"/>
        <v>4</v>
      </c>
      <c r="Q106" s="5" t="str">
        <f t="shared" si="12"/>
        <v/>
      </c>
      <c r="R106" s="6" t="str">
        <f t="shared" si="13"/>
        <v/>
      </c>
    </row>
    <row r="107" spans="1:18" x14ac:dyDescent="0.2">
      <c r="A107" s="123" t="s">
        <v>480</v>
      </c>
      <c r="B107" s="55" t="s">
        <v>83</v>
      </c>
      <c r="C107" s="120" t="s">
        <v>84</v>
      </c>
      <c r="D107" s="2"/>
      <c r="E107" s="1"/>
      <c r="F107" s="1"/>
      <c r="G107" s="1"/>
      <c r="H107" s="121" t="str">
        <f t="shared" si="8"/>
        <v/>
      </c>
      <c r="I107" s="244">
        <v>197</v>
      </c>
      <c r="J107" s="189">
        <v>194</v>
      </c>
      <c r="K107" s="189">
        <v>4</v>
      </c>
      <c r="L107" s="3">
        <f t="shared" si="14"/>
        <v>2.0618556701030927E-2</v>
      </c>
      <c r="M107" s="189">
        <v>1</v>
      </c>
      <c r="N107" s="122">
        <f t="shared" si="9"/>
        <v>5.076142131979695E-3</v>
      </c>
      <c r="O107" s="4">
        <f t="shared" si="10"/>
        <v>197</v>
      </c>
      <c r="P107" s="5">
        <f t="shared" si="11"/>
        <v>194</v>
      </c>
      <c r="Q107" s="5">
        <f t="shared" si="12"/>
        <v>1</v>
      </c>
      <c r="R107" s="6">
        <f t="shared" si="13"/>
        <v>5.076142131979695E-3</v>
      </c>
    </row>
    <row r="108" spans="1:18" x14ac:dyDescent="0.2">
      <c r="A108" s="123" t="s">
        <v>480</v>
      </c>
      <c r="B108" s="55" t="s">
        <v>91</v>
      </c>
      <c r="C108" s="120" t="s">
        <v>92</v>
      </c>
      <c r="D108" s="35"/>
      <c r="E108" s="36"/>
      <c r="F108" s="36"/>
      <c r="G108" s="36"/>
      <c r="H108" s="121" t="str">
        <f t="shared" si="8"/>
        <v/>
      </c>
      <c r="I108" s="244">
        <v>7</v>
      </c>
      <c r="J108" s="189">
        <v>7</v>
      </c>
      <c r="K108" s="189">
        <v>1</v>
      </c>
      <c r="L108" s="3">
        <f t="shared" si="14"/>
        <v>0.14285714285714285</v>
      </c>
      <c r="M108" s="189">
        <v>0</v>
      </c>
      <c r="N108" s="122">
        <f t="shared" si="9"/>
        <v>0</v>
      </c>
      <c r="O108" s="4">
        <f t="shared" si="10"/>
        <v>7</v>
      </c>
      <c r="P108" s="5">
        <f t="shared" si="11"/>
        <v>7</v>
      </c>
      <c r="Q108" s="5" t="str">
        <f t="shared" si="12"/>
        <v/>
      </c>
      <c r="R108" s="6" t="str">
        <f t="shared" si="13"/>
        <v/>
      </c>
    </row>
    <row r="109" spans="1:18" x14ac:dyDescent="0.2">
      <c r="A109" s="123" t="s">
        <v>480</v>
      </c>
      <c r="B109" s="55" t="s">
        <v>91</v>
      </c>
      <c r="C109" s="120" t="s">
        <v>545</v>
      </c>
      <c r="D109" s="35"/>
      <c r="E109" s="36"/>
      <c r="F109" s="36"/>
      <c r="G109" s="36"/>
      <c r="H109" s="121" t="str">
        <f t="shared" si="8"/>
        <v/>
      </c>
      <c r="I109" s="244">
        <v>2</v>
      </c>
      <c r="J109" s="189">
        <v>2</v>
      </c>
      <c r="K109" s="189">
        <v>0</v>
      </c>
      <c r="L109" s="3">
        <f t="shared" si="14"/>
        <v>0</v>
      </c>
      <c r="M109" s="189">
        <v>0</v>
      </c>
      <c r="N109" s="122">
        <f t="shared" si="9"/>
        <v>0</v>
      </c>
      <c r="O109" s="4">
        <f t="shared" si="10"/>
        <v>2</v>
      </c>
      <c r="P109" s="5">
        <f t="shared" si="11"/>
        <v>2</v>
      </c>
      <c r="Q109" s="5" t="str">
        <f t="shared" si="12"/>
        <v/>
      </c>
      <c r="R109" s="6" t="str">
        <f t="shared" si="13"/>
        <v/>
      </c>
    </row>
    <row r="110" spans="1:18" x14ac:dyDescent="0.2">
      <c r="A110" s="123" t="s">
        <v>480</v>
      </c>
      <c r="B110" s="55" t="s">
        <v>93</v>
      </c>
      <c r="C110" s="120" t="s">
        <v>94</v>
      </c>
      <c r="D110" s="2"/>
      <c r="E110" s="1"/>
      <c r="F110" s="1"/>
      <c r="G110" s="1"/>
      <c r="H110" s="121" t="str">
        <f t="shared" si="8"/>
        <v/>
      </c>
      <c r="I110" s="244">
        <v>5374</v>
      </c>
      <c r="J110" s="189">
        <v>5135</v>
      </c>
      <c r="K110" s="189">
        <v>4763</v>
      </c>
      <c r="L110" s="3">
        <f t="shared" si="14"/>
        <v>0.92755598831548203</v>
      </c>
      <c r="M110" s="189">
        <v>201</v>
      </c>
      <c r="N110" s="122">
        <f t="shared" si="9"/>
        <v>3.7402307406029026E-2</v>
      </c>
      <c r="O110" s="4">
        <f t="shared" si="10"/>
        <v>5374</v>
      </c>
      <c r="P110" s="5">
        <f t="shared" si="11"/>
        <v>5135</v>
      </c>
      <c r="Q110" s="5">
        <f t="shared" si="12"/>
        <v>201</v>
      </c>
      <c r="R110" s="6">
        <f t="shared" si="13"/>
        <v>3.7402307406029026E-2</v>
      </c>
    </row>
    <row r="111" spans="1:18" x14ac:dyDescent="0.2">
      <c r="A111" s="123" t="s">
        <v>480</v>
      </c>
      <c r="B111" s="55" t="s">
        <v>99</v>
      </c>
      <c r="C111" s="120" t="s">
        <v>100</v>
      </c>
      <c r="D111" s="2"/>
      <c r="E111" s="1"/>
      <c r="F111" s="1"/>
      <c r="G111" s="1"/>
      <c r="H111" s="121" t="str">
        <f t="shared" si="8"/>
        <v/>
      </c>
      <c r="I111" s="244">
        <v>7143</v>
      </c>
      <c r="J111" s="189">
        <v>7005</v>
      </c>
      <c r="K111" s="189">
        <v>6585</v>
      </c>
      <c r="L111" s="3">
        <f t="shared" si="14"/>
        <v>0.94004282655246252</v>
      </c>
      <c r="M111" s="189">
        <v>54</v>
      </c>
      <c r="N111" s="122">
        <f t="shared" si="9"/>
        <v>7.5598488030239391E-3</v>
      </c>
      <c r="O111" s="4">
        <f t="shared" si="10"/>
        <v>7143</v>
      </c>
      <c r="P111" s="5">
        <f t="shared" si="11"/>
        <v>7005</v>
      </c>
      <c r="Q111" s="5">
        <f t="shared" si="12"/>
        <v>54</v>
      </c>
      <c r="R111" s="6">
        <f t="shared" si="13"/>
        <v>7.5598488030239391E-3</v>
      </c>
    </row>
    <row r="112" spans="1:18" x14ac:dyDescent="0.2">
      <c r="A112" s="123" t="s">
        <v>480</v>
      </c>
      <c r="B112" s="55" t="s">
        <v>517</v>
      </c>
      <c r="C112" s="120" t="s">
        <v>101</v>
      </c>
      <c r="D112" s="35"/>
      <c r="E112" s="36"/>
      <c r="F112" s="36"/>
      <c r="G112" s="36"/>
      <c r="H112" s="121" t="str">
        <f t="shared" si="8"/>
        <v/>
      </c>
      <c r="I112" s="244">
        <v>764</v>
      </c>
      <c r="J112" s="189">
        <v>574</v>
      </c>
      <c r="K112" s="189">
        <v>271</v>
      </c>
      <c r="L112" s="3">
        <f t="shared" si="14"/>
        <v>0.47212543554006969</v>
      </c>
      <c r="M112" s="189">
        <v>145</v>
      </c>
      <c r="N112" s="122">
        <f t="shared" si="9"/>
        <v>0.18979057591623036</v>
      </c>
      <c r="O112" s="4">
        <f t="shared" si="10"/>
        <v>764</v>
      </c>
      <c r="P112" s="5">
        <f t="shared" si="11"/>
        <v>574</v>
      </c>
      <c r="Q112" s="5">
        <f t="shared" si="12"/>
        <v>145</v>
      </c>
      <c r="R112" s="6">
        <f t="shared" si="13"/>
        <v>0.18979057591623036</v>
      </c>
    </row>
    <row r="113" spans="1:18" x14ac:dyDescent="0.2">
      <c r="A113" s="123" t="s">
        <v>480</v>
      </c>
      <c r="B113" s="55" t="s">
        <v>104</v>
      </c>
      <c r="C113" s="120" t="s">
        <v>105</v>
      </c>
      <c r="D113" s="2"/>
      <c r="E113" s="1"/>
      <c r="F113" s="1"/>
      <c r="G113" s="1"/>
      <c r="H113" s="121" t="str">
        <f t="shared" si="8"/>
        <v/>
      </c>
      <c r="I113" s="244">
        <v>181</v>
      </c>
      <c r="J113" s="189">
        <v>181</v>
      </c>
      <c r="K113" s="189">
        <v>177</v>
      </c>
      <c r="L113" s="3">
        <f t="shared" si="14"/>
        <v>0.97790055248618779</v>
      </c>
      <c r="M113" s="189">
        <v>0</v>
      </c>
      <c r="N113" s="122">
        <f t="shared" si="9"/>
        <v>0</v>
      </c>
      <c r="O113" s="4">
        <f t="shared" si="10"/>
        <v>181</v>
      </c>
      <c r="P113" s="5">
        <f t="shared" si="11"/>
        <v>181</v>
      </c>
      <c r="Q113" s="5" t="str">
        <f t="shared" si="12"/>
        <v/>
      </c>
      <c r="R113" s="6" t="str">
        <f t="shared" si="13"/>
        <v/>
      </c>
    </row>
    <row r="114" spans="1:18" x14ac:dyDescent="0.2">
      <c r="A114" s="123" t="s">
        <v>480</v>
      </c>
      <c r="B114" s="55" t="s">
        <v>106</v>
      </c>
      <c r="C114" s="120" t="s">
        <v>107</v>
      </c>
      <c r="D114" s="2"/>
      <c r="E114" s="1"/>
      <c r="F114" s="1"/>
      <c r="G114" s="1"/>
      <c r="H114" s="121" t="str">
        <f t="shared" si="8"/>
        <v/>
      </c>
      <c r="I114" s="244">
        <v>110</v>
      </c>
      <c r="J114" s="189">
        <v>95</v>
      </c>
      <c r="K114" s="189">
        <v>46</v>
      </c>
      <c r="L114" s="3">
        <f t="shared" si="14"/>
        <v>0.48421052631578948</v>
      </c>
      <c r="M114" s="189">
        <v>11</v>
      </c>
      <c r="N114" s="122">
        <f t="shared" si="9"/>
        <v>0.1</v>
      </c>
      <c r="O114" s="4">
        <f t="shared" si="10"/>
        <v>110</v>
      </c>
      <c r="P114" s="5">
        <f t="shared" si="11"/>
        <v>95</v>
      </c>
      <c r="Q114" s="5">
        <f t="shared" si="12"/>
        <v>11</v>
      </c>
      <c r="R114" s="6">
        <f t="shared" si="13"/>
        <v>0.1</v>
      </c>
    </row>
    <row r="115" spans="1:18" x14ac:dyDescent="0.2">
      <c r="A115" s="123" t="s">
        <v>480</v>
      </c>
      <c r="B115" s="55" t="s">
        <v>108</v>
      </c>
      <c r="C115" s="120" t="s">
        <v>109</v>
      </c>
      <c r="D115" s="35"/>
      <c r="E115" s="36"/>
      <c r="F115" s="36"/>
      <c r="G115" s="36"/>
      <c r="H115" s="121" t="str">
        <f t="shared" si="8"/>
        <v/>
      </c>
      <c r="I115" s="244">
        <v>3</v>
      </c>
      <c r="J115" s="189">
        <v>3</v>
      </c>
      <c r="K115" s="189">
        <v>1</v>
      </c>
      <c r="L115" s="3">
        <f t="shared" si="14"/>
        <v>0.33333333333333331</v>
      </c>
      <c r="M115" s="189">
        <v>0</v>
      </c>
      <c r="N115" s="122">
        <f t="shared" si="9"/>
        <v>0</v>
      </c>
      <c r="O115" s="4">
        <f t="shared" si="10"/>
        <v>3</v>
      </c>
      <c r="P115" s="5">
        <f t="shared" si="11"/>
        <v>3</v>
      </c>
      <c r="Q115" s="5" t="str">
        <f t="shared" si="12"/>
        <v/>
      </c>
      <c r="R115" s="6" t="str">
        <f t="shared" si="13"/>
        <v/>
      </c>
    </row>
    <row r="116" spans="1:18" x14ac:dyDescent="0.2">
      <c r="A116" s="123" t="s">
        <v>480</v>
      </c>
      <c r="B116" s="55" t="s">
        <v>108</v>
      </c>
      <c r="C116" s="120" t="s">
        <v>292</v>
      </c>
      <c r="D116" s="35"/>
      <c r="E116" s="36"/>
      <c r="F116" s="36"/>
      <c r="G116" s="36"/>
      <c r="H116" s="121" t="str">
        <f t="shared" si="8"/>
        <v/>
      </c>
      <c r="I116" s="244">
        <v>21</v>
      </c>
      <c r="J116" s="189">
        <v>21</v>
      </c>
      <c r="K116" s="189">
        <v>17</v>
      </c>
      <c r="L116" s="3">
        <f t="shared" si="14"/>
        <v>0.80952380952380953</v>
      </c>
      <c r="M116" s="189">
        <v>0</v>
      </c>
      <c r="N116" s="122">
        <f t="shared" si="9"/>
        <v>0</v>
      </c>
      <c r="O116" s="4">
        <f t="shared" si="10"/>
        <v>21</v>
      </c>
      <c r="P116" s="5">
        <f t="shared" si="11"/>
        <v>21</v>
      </c>
      <c r="Q116" s="5" t="str">
        <f t="shared" si="12"/>
        <v/>
      </c>
      <c r="R116" s="6" t="str">
        <f t="shared" si="13"/>
        <v/>
      </c>
    </row>
    <row r="117" spans="1:18" x14ac:dyDescent="0.2">
      <c r="A117" s="123" t="s">
        <v>480</v>
      </c>
      <c r="B117" s="55" t="s">
        <v>108</v>
      </c>
      <c r="C117" s="120" t="s">
        <v>485</v>
      </c>
      <c r="D117" s="2"/>
      <c r="E117" s="1"/>
      <c r="F117" s="1"/>
      <c r="G117" s="1"/>
      <c r="H117" s="121" t="str">
        <f t="shared" si="8"/>
        <v/>
      </c>
      <c r="I117" s="244">
        <v>1</v>
      </c>
      <c r="J117" s="189">
        <v>1</v>
      </c>
      <c r="K117" s="189">
        <v>1</v>
      </c>
      <c r="L117" s="3">
        <f t="shared" si="14"/>
        <v>1</v>
      </c>
      <c r="M117" s="189">
        <v>0</v>
      </c>
      <c r="N117" s="122">
        <f t="shared" si="9"/>
        <v>0</v>
      </c>
      <c r="O117" s="4">
        <f t="shared" si="10"/>
        <v>1</v>
      </c>
      <c r="P117" s="5">
        <f t="shared" si="11"/>
        <v>1</v>
      </c>
      <c r="Q117" s="5" t="str">
        <f t="shared" si="12"/>
        <v/>
      </c>
      <c r="R117" s="6" t="str">
        <f t="shared" si="13"/>
        <v/>
      </c>
    </row>
    <row r="118" spans="1:18" x14ac:dyDescent="0.2">
      <c r="A118" s="123" t="s">
        <v>480</v>
      </c>
      <c r="B118" s="55" t="s">
        <v>111</v>
      </c>
      <c r="C118" s="120" t="s">
        <v>112</v>
      </c>
      <c r="D118" s="2"/>
      <c r="E118" s="1"/>
      <c r="F118" s="1"/>
      <c r="G118" s="1"/>
      <c r="H118" s="121" t="str">
        <f t="shared" si="8"/>
        <v/>
      </c>
      <c r="I118" s="244">
        <v>80</v>
      </c>
      <c r="J118" s="189">
        <v>80</v>
      </c>
      <c r="K118" s="189">
        <v>69</v>
      </c>
      <c r="L118" s="3">
        <f t="shared" si="14"/>
        <v>0.86250000000000004</v>
      </c>
      <c r="M118" s="189">
        <v>0</v>
      </c>
      <c r="N118" s="122">
        <f t="shared" si="9"/>
        <v>0</v>
      </c>
      <c r="O118" s="4">
        <f t="shared" si="10"/>
        <v>80</v>
      </c>
      <c r="P118" s="5">
        <f t="shared" si="11"/>
        <v>80</v>
      </c>
      <c r="Q118" s="5" t="str">
        <f t="shared" si="12"/>
        <v/>
      </c>
      <c r="R118" s="6" t="str">
        <f t="shared" si="13"/>
        <v/>
      </c>
    </row>
    <row r="119" spans="1:18" x14ac:dyDescent="0.2">
      <c r="A119" s="123" t="s">
        <v>480</v>
      </c>
      <c r="B119" s="55" t="s">
        <v>121</v>
      </c>
      <c r="C119" s="120" t="s">
        <v>122</v>
      </c>
      <c r="D119" s="35"/>
      <c r="E119" s="36"/>
      <c r="F119" s="36"/>
      <c r="G119" s="36"/>
      <c r="H119" s="121" t="str">
        <f t="shared" si="8"/>
        <v/>
      </c>
      <c r="I119" s="244">
        <v>5016</v>
      </c>
      <c r="J119" s="189">
        <v>4819</v>
      </c>
      <c r="K119" s="189">
        <v>2545</v>
      </c>
      <c r="L119" s="3">
        <f t="shared" si="14"/>
        <v>0.52811786677733974</v>
      </c>
      <c r="M119" s="189">
        <v>165</v>
      </c>
      <c r="N119" s="122">
        <f t="shared" si="9"/>
        <v>3.2894736842105261E-2</v>
      </c>
      <c r="O119" s="4">
        <f t="shared" si="10"/>
        <v>5016</v>
      </c>
      <c r="P119" s="5">
        <f t="shared" si="11"/>
        <v>4819</v>
      </c>
      <c r="Q119" s="5">
        <f t="shared" si="12"/>
        <v>165</v>
      </c>
      <c r="R119" s="6">
        <f t="shared" si="13"/>
        <v>3.2894736842105261E-2</v>
      </c>
    </row>
    <row r="120" spans="1:18" x14ac:dyDescent="0.2">
      <c r="A120" s="123" t="s">
        <v>480</v>
      </c>
      <c r="B120" s="55" t="s">
        <v>398</v>
      </c>
      <c r="C120" s="120" t="s">
        <v>486</v>
      </c>
      <c r="D120" s="2"/>
      <c r="E120" s="1"/>
      <c r="F120" s="1"/>
      <c r="G120" s="1"/>
      <c r="H120" s="121" t="str">
        <f t="shared" si="8"/>
        <v/>
      </c>
      <c r="I120" s="244">
        <v>625</v>
      </c>
      <c r="J120" s="189">
        <v>620</v>
      </c>
      <c r="K120" s="189">
        <v>607</v>
      </c>
      <c r="L120" s="3">
        <f t="shared" si="14"/>
        <v>0.9790322580645161</v>
      </c>
      <c r="M120" s="189">
        <v>2</v>
      </c>
      <c r="N120" s="122">
        <f t="shared" si="9"/>
        <v>3.2000000000000002E-3</v>
      </c>
      <c r="O120" s="4">
        <f t="shared" si="10"/>
        <v>625</v>
      </c>
      <c r="P120" s="5">
        <f t="shared" si="11"/>
        <v>620</v>
      </c>
      <c r="Q120" s="5">
        <f t="shared" si="12"/>
        <v>2</v>
      </c>
      <c r="R120" s="6">
        <f t="shared" si="13"/>
        <v>3.2000000000000002E-3</v>
      </c>
    </row>
    <row r="121" spans="1:18" x14ac:dyDescent="0.2">
      <c r="A121" s="123" t="s">
        <v>480</v>
      </c>
      <c r="B121" s="55" t="s">
        <v>398</v>
      </c>
      <c r="C121" s="120" t="s">
        <v>399</v>
      </c>
      <c r="D121" s="35"/>
      <c r="E121" s="36"/>
      <c r="F121" s="36"/>
      <c r="G121" s="36"/>
      <c r="H121" s="121" t="str">
        <f t="shared" si="8"/>
        <v/>
      </c>
      <c r="I121" s="244">
        <v>38</v>
      </c>
      <c r="J121" s="189">
        <v>37</v>
      </c>
      <c r="K121" s="189">
        <v>32</v>
      </c>
      <c r="L121" s="3">
        <f t="shared" si="14"/>
        <v>0.86486486486486491</v>
      </c>
      <c r="M121" s="189">
        <v>0</v>
      </c>
      <c r="N121" s="122">
        <f t="shared" si="9"/>
        <v>0</v>
      </c>
      <c r="O121" s="4">
        <f t="shared" si="10"/>
        <v>38</v>
      </c>
      <c r="P121" s="5">
        <f t="shared" si="11"/>
        <v>37</v>
      </c>
      <c r="Q121" s="5" t="str">
        <f t="shared" si="12"/>
        <v/>
      </c>
      <c r="R121" s="6" t="str">
        <f t="shared" si="13"/>
        <v/>
      </c>
    </row>
    <row r="122" spans="1:18" x14ac:dyDescent="0.2">
      <c r="A122" s="123" t="s">
        <v>480</v>
      </c>
      <c r="B122" s="55" t="s">
        <v>135</v>
      </c>
      <c r="C122" s="120" t="s">
        <v>136</v>
      </c>
      <c r="D122" s="35"/>
      <c r="E122" s="36"/>
      <c r="F122" s="36"/>
      <c r="G122" s="36"/>
      <c r="H122" s="121" t="str">
        <f t="shared" si="8"/>
        <v/>
      </c>
      <c r="I122" s="244">
        <v>266</v>
      </c>
      <c r="J122" s="189">
        <v>200</v>
      </c>
      <c r="K122" s="189">
        <v>69</v>
      </c>
      <c r="L122" s="3">
        <f t="shared" si="14"/>
        <v>0.34499999999999997</v>
      </c>
      <c r="M122" s="189">
        <v>52</v>
      </c>
      <c r="N122" s="122">
        <f t="shared" si="9"/>
        <v>0.19548872180451127</v>
      </c>
      <c r="O122" s="4">
        <f t="shared" si="10"/>
        <v>266</v>
      </c>
      <c r="P122" s="5">
        <f t="shared" si="11"/>
        <v>200</v>
      </c>
      <c r="Q122" s="5">
        <f t="shared" si="12"/>
        <v>52</v>
      </c>
      <c r="R122" s="6">
        <f t="shared" si="13"/>
        <v>0.19548872180451127</v>
      </c>
    </row>
    <row r="123" spans="1:18" ht="29" x14ac:dyDescent="0.2">
      <c r="A123" s="123" t="s">
        <v>480</v>
      </c>
      <c r="B123" s="55" t="s">
        <v>575</v>
      </c>
      <c r="C123" s="120" t="s">
        <v>73</v>
      </c>
      <c r="D123" s="2"/>
      <c r="E123" s="1"/>
      <c r="F123" s="1"/>
      <c r="G123" s="1"/>
      <c r="H123" s="121" t="str">
        <f t="shared" si="8"/>
        <v/>
      </c>
      <c r="I123" s="244">
        <v>7</v>
      </c>
      <c r="J123" s="189">
        <v>6</v>
      </c>
      <c r="K123" s="189">
        <v>3</v>
      </c>
      <c r="L123" s="3">
        <f t="shared" si="14"/>
        <v>0.5</v>
      </c>
      <c r="M123" s="189">
        <v>1</v>
      </c>
      <c r="N123" s="122">
        <f t="shared" si="9"/>
        <v>0.14285714285714285</v>
      </c>
      <c r="O123" s="4">
        <f t="shared" si="10"/>
        <v>7</v>
      </c>
      <c r="P123" s="5">
        <f t="shared" si="11"/>
        <v>6</v>
      </c>
      <c r="Q123" s="5">
        <f t="shared" si="12"/>
        <v>1</v>
      </c>
      <c r="R123" s="6">
        <f t="shared" si="13"/>
        <v>0.14285714285714285</v>
      </c>
    </row>
    <row r="124" spans="1:18" x14ac:dyDescent="0.2">
      <c r="A124" s="123" t="s">
        <v>480</v>
      </c>
      <c r="B124" s="55" t="s">
        <v>164</v>
      </c>
      <c r="C124" s="120" t="s">
        <v>251</v>
      </c>
      <c r="D124" s="35"/>
      <c r="E124" s="36"/>
      <c r="F124" s="36"/>
      <c r="G124" s="36"/>
      <c r="H124" s="121" t="str">
        <f t="shared" si="8"/>
        <v/>
      </c>
      <c r="I124" s="244">
        <v>7</v>
      </c>
      <c r="J124" s="189">
        <v>7</v>
      </c>
      <c r="K124" s="189">
        <v>1</v>
      </c>
      <c r="L124" s="3">
        <f t="shared" si="14"/>
        <v>0.14285714285714285</v>
      </c>
      <c r="M124" s="189">
        <v>0</v>
      </c>
      <c r="N124" s="122">
        <f t="shared" si="9"/>
        <v>0</v>
      </c>
      <c r="O124" s="4">
        <f t="shared" si="10"/>
        <v>7</v>
      </c>
      <c r="P124" s="5">
        <f t="shared" si="11"/>
        <v>7</v>
      </c>
      <c r="Q124" s="5" t="str">
        <f t="shared" si="12"/>
        <v/>
      </c>
      <c r="R124" s="6" t="str">
        <f t="shared" si="13"/>
        <v/>
      </c>
    </row>
    <row r="125" spans="1:18" x14ac:dyDescent="0.2">
      <c r="A125" s="123" t="s">
        <v>480</v>
      </c>
      <c r="B125" s="55" t="s">
        <v>165</v>
      </c>
      <c r="C125" s="120" t="s">
        <v>252</v>
      </c>
      <c r="D125" s="35"/>
      <c r="E125" s="36"/>
      <c r="F125" s="36"/>
      <c r="G125" s="36"/>
      <c r="H125" s="121" t="str">
        <f t="shared" si="8"/>
        <v/>
      </c>
      <c r="I125" s="244">
        <v>4</v>
      </c>
      <c r="J125" s="189">
        <v>4</v>
      </c>
      <c r="K125" s="189">
        <v>4</v>
      </c>
      <c r="L125" s="3">
        <f t="shared" si="14"/>
        <v>1</v>
      </c>
      <c r="M125" s="189">
        <v>0</v>
      </c>
      <c r="N125" s="122">
        <f t="shared" si="9"/>
        <v>0</v>
      </c>
      <c r="O125" s="4">
        <f t="shared" si="10"/>
        <v>4</v>
      </c>
      <c r="P125" s="5">
        <f t="shared" si="11"/>
        <v>4</v>
      </c>
      <c r="Q125" s="5" t="str">
        <f t="shared" si="12"/>
        <v/>
      </c>
      <c r="R125" s="6" t="str">
        <f t="shared" si="13"/>
        <v/>
      </c>
    </row>
    <row r="126" spans="1:18" x14ac:dyDescent="0.2">
      <c r="A126" s="123" t="s">
        <v>480</v>
      </c>
      <c r="B126" s="55" t="s">
        <v>166</v>
      </c>
      <c r="C126" s="120" t="s">
        <v>167</v>
      </c>
      <c r="D126" s="2"/>
      <c r="E126" s="1"/>
      <c r="F126" s="1"/>
      <c r="G126" s="1"/>
      <c r="H126" s="121" t="str">
        <f t="shared" si="8"/>
        <v/>
      </c>
      <c r="I126" s="244">
        <v>1779</v>
      </c>
      <c r="J126" s="189">
        <v>1568</v>
      </c>
      <c r="K126" s="189">
        <v>1051</v>
      </c>
      <c r="L126" s="3">
        <f t="shared" si="14"/>
        <v>0.67028061224489799</v>
      </c>
      <c r="M126" s="189">
        <v>163</v>
      </c>
      <c r="N126" s="122">
        <f t="shared" si="9"/>
        <v>9.1624508150646433E-2</v>
      </c>
      <c r="O126" s="4">
        <f t="shared" si="10"/>
        <v>1779</v>
      </c>
      <c r="P126" s="5">
        <f t="shared" si="11"/>
        <v>1568</v>
      </c>
      <c r="Q126" s="5">
        <f t="shared" si="12"/>
        <v>163</v>
      </c>
      <c r="R126" s="6">
        <f t="shared" si="13"/>
        <v>9.1624508150646433E-2</v>
      </c>
    </row>
    <row r="127" spans="1:18" x14ac:dyDescent="0.2">
      <c r="A127" s="123" t="s">
        <v>480</v>
      </c>
      <c r="B127" s="55" t="s">
        <v>168</v>
      </c>
      <c r="C127" s="120" t="s">
        <v>169</v>
      </c>
      <c r="D127" s="2"/>
      <c r="E127" s="1"/>
      <c r="F127" s="1"/>
      <c r="G127" s="1"/>
      <c r="H127" s="121" t="str">
        <f t="shared" si="8"/>
        <v/>
      </c>
      <c r="I127" s="244">
        <v>7</v>
      </c>
      <c r="J127" s="189">
        <v>7</v>
      </c>
      <c r="K127" s="189">
        <v>6</v>
      </c>
      <c r="L127" s="3">
        <f t="shared" si="14"/>
        <v>0.8571428571428571</v>
      </c>
      <c r="M127" s="189">
        <v>0</v>
      </c>
      <c r="N127" s="122">
        <f t="shared" si="9"/>
        <v>0</v>
      </c>
      <c r="O127" s="4">
        <f t="shared" si="10"/>
        <v>7</v>
      </c>
      <c r="P127" s="5">
        <f t="shared" si="11"/>
        <v>7</v>
      </c>
      <c r="Q127" s="5" t="str">
        <f t="shared" si="12"/>
        <v/>
      </c>
      <c r="R127" s="6" t="str">
        <f t="shared" si="13"/>
        <v/>
      </c>
    </row>
    <row r="128" spans="1:18" ht="29" x14ac:dyDescent="0.2">
      <c r="A128" s="123" t="s">
        <v>480</v>
      </c>
      <c r="B128" s="55" t="s">
        <v>170</v>
      </c>
      <c r="C128" s="120" t="s">
        <v>172</v>
      </c>
      <c r="D128" s="35"/>
      <c r="E128" s="36"/>
      <c r="F128" s="36"/>
      <c r="G128" s="36"/>
      <c r="H128" s="121" t="str">
        <f t="shared" si="8"/>
        <v/>
      </c>
      <c r="I128" s="244">
        <v>17477</v>
      </c>
      <c r="J128" s="189">
        <v>17419</v>
      </c>
      <c r="K128" s="189">
        <v>16334</v>
      </c>
      <c r="L128" s="3">
        <f t="shared" si="14"/>
        <v>0.93771169412710254</v>
      </c>
      <c r="M128" s="189">
        <v>33</v>
      </c>
      <c r="N128" s="122">
        <f t="shared" si="9"/>
        <v>1.8881959146306575E-3</v>
      </c>
      <c r="O128" s="4">
        <f t="shared" si="10"/>
        <v>17477</v>
      </c>
      <c r="P128" s="5">
        <f t="shared" si="11"/>
        <v>17419</v>
      </c>
      <c r="Q128" s="5">
        <f t="shared" si="12"/>
        <v>33</v>
      </c>
      <c r="R128" s="6">
        <f t="shared" si="13"/>
        <v>1.8881959146306575E-3</v>
      </c>
    </row>
    <row r="129" spans="1:18" x14ac:dyDescent="0.2">
      <c r="A129" s="123" t="s">
        <v>480</v>
      </c>
      <c r="B129" s="55" t="s">
        <v>180</v>
      </c>
      <c r="C129" s="120" t="s">
        <v>537</v>
      </c>
      <c r="D129" s="35"/>
      <c r="E129" s="36"/>
      <c r="F129" s="36"/>
      <c r="G129" s="36"/>
      <c r="H129" s="121" t="str">
        <f t="shared" si="8"/>
        <v/>
      </c>
      <c r="I129" s="244">
        <v>131</v>
      </c>
      <c r="J129" s="189">
        <v>126</v>
      </c>
      <c r="K129" s="189">
        <v>65</v>
      </c>
      <c r="L129" s="3">
        <f t="shared" si="14"/>
        <v>0.51587301587301593</v>
      </c>
      <c r="M129" s="189">
        <v>3</v>
      </c>
      <c r="N129" s="122">
        <f t="shared" si="9"/>
        <v>2.2900763358778626E-2</v>
      </c>
      <c r="O129" s="4">
        <f t="shared" si="10"/>
        <v>131</v>
      </c>
      <c r="P129" s="5">
        <f t="shared" si="11"/>
        <v>126</v>
      </c>
      <c r="Q129" s="5">
        <f t="shared" si="12"/>
        <v>3</v>
      </c>
      <c r="R129" s="6">
        <f t="shared" si="13"/>
        <v>2.2900763358778626E-2</v>
      </c>
    </row>
    <row r="130" spans="1:18" x14ac:dyDescent="0.2">
      <c r="A130" s="123" t="s">
        <v>480</v>
      </c>
      <c r="B130" s="55" t="s">
        <v>180</v>
      </c>
      <c r="C130" s="120" t="s">
        <v>181</v>
      </c>
      <c r="D130" s="2"/>
      <c r="E130" s="1"/>
      <c r="F130" s="1"/>
      <c r="G130" s="1"/>
      <c r="H130" s="121" t="str">
        <f t="shared" ref="H130:H193" si="15">IF(D130&lt;&gt;0,G130/D130,"")</f>
        <v/>
      </c>
      <c r="I130" s="244">
        <v>32</v>
      </c>
      <c r="J130" s="189">
        <v>32</v>
      </c>
      <c r="K130" s="189">
        <v>23</v>
      </c>
      <c r="L130" s="3">
        <f t="shared" si="14"/>
        <v>0.71875</v>
      </c>
      <c r="M130" s="189">
        <v>0</v>
      </c>
      <c r="N130" s="122">
        <f t="shared" ref="N130:N193" si="16">IF(I130&lt;&gt;0,M130/I130,"")</f>
        <v>0</v>
      </c>
      <c r="O130" s="4">
        <f t="shared" ref="O130:O193" si="17">IF(SUM(D130,I130)&gt;0,SUM(D130,I130),"")</f>
        <v>32</v>
      </c>
      <c r="P130" s="5">
        <f t="shared" ref="P130:P193" si="18">IF( SUM(E130,J130,)&gt;0, SUM(E130,J130,),"")</f>
        <v>32</v>
      </c>
      <c r="Q130" s="5" t="str">
        <f t="shared" ref="Q130:Q193" si="19">IF(SUM(G130,M130)&gt;0,SUM(G130,M130),"")</f>
        <v/>
      </c>
      <c r="R130" s="6" t="str">
        <f t="shared" ref="R130:R193" si="20">IFERROR(IF(O130&lt;&gt;0,Q130/O130,""),"")</f>
        <v/>
      </c>
    </row>
    <row r="131" spans="1:18" x14ac:dyDescent="0.2">
      <c r="A131" s="123" t="s">
        <v>480</v>
      </c>
      <c r="B131" s="55" t="s">
        <v>402</v>
      </c>
      <c r="C131" s="120" t="s">
        <v>403</v>
      </c>
      <c r="D131" s="2"/>
      <c r="E131" s="1"/>
      <c r="F131" s="1"/>
      <c r="G131" s="1"/>
      <c r="H131" s="121" t="str">
        <f t="shared" si="15"/>
        <v/>
      </c>
      <c r="I131" s="244">
        <v>12</v>
      </c>
      <c r="J131" s="189">
        <v>12</v>
      </c>
      <c r="K131" s="189">
        <v>12</v>
      </c>
      <c r="L131" s="3">
        <f t="shared" si="14"/>
        <v>1</v>
      </c>
      <c r="M131" s="189">
        <v>0</v>
      </c>
      <c r="N131" s="122">
        <f t="shared" si="16"/>
        <v>0</v>
      </c>
      <c r="O131" s="4">
        <f t="shared" si="17"/>
        <v>12</v>
      </c>
      <c r="P131" s="5">
        <f t="shared" si="18"/>
        <v>12</v>
      </c>
      <c r="Q131" s="5" t="str">
        <f t="shared" si="19"/>
        <v/>
      </c>
      <c r="R131" s="6" t="str">
        <f t="shared" si="20"/>
        <v/>
      </c>
    </row>
    <row r="132" spans="1:18" x14ac:dyDescent="0.2">
      <c r="A132" s="123" t="s">
        <v>480</v>
      </c>
      <c r="B132" s="55" t="s">
        <v>183</v>
      </c>
      <c r="C132" s="120" t="s">
        <v>309</v>
      </c>
      <c r="D132" s="35"/>
      <c r="E132" s="36"/>
      <c r="F132" s="36"/>
      <c r="G132" s="36"/>
      <c r="H132" s="121" t="str">
        <f t="shared" si="15"/>
        <v/>
      </c>
      <c r="I132" s="244">
        <v>57</v>
      </c>
      <c r="J132" s="189">
        <v>55</v>
      </c>
      <c r="K132" s="189">
        <v>0</v>
      </c>
      <c r="L132" s="3">
        <f t="shared" si="14"/>
        <v>0</v>
      </c>
      <c r="M132" s="189">
        <v>2</v>
      </c>
      <c r="N132" s="122">
        <f t="shared" si="16"/>
        <v>3.5087719298245612E-2</v>
      </c>
      <c r="O132" s="4">
        <f t="shared" si="17"/>
        <v>57</v>
      </c>
      <c r="P132" s="5">
        <f t="shared" si="18"/>
        <v>55</v>
      </c>
      <c r="Q132" s="5">
        <f t="shared" si="19"/>
        <v>2</v>
      </c>
      <c r="R132" s="6">
        <f t="shared" si="20"/>
        <v>3.5087719298245612E-2</v>
      </c>
    </row>
    <row r="133" spans="1:18" x14ac:dyDescent="0.2">
      <c r="A133" s="123" t="s">
        <v>480</v>
      </c>
      <c r="B133" s="55" t="s">
        <v>184</v>
      </c>
      <c r="C133" s="120" t="s">
        <v>186</v>
      </c>
      <c r="D133" s="35"/>
      <c r="E133" s="36"/>
      <c r="F133" s="36"/>
      <c r="G133" s="36"/>
      <c r="H133" s="121" t="str">
        <f t="shared" si="15"/>
        <v/>
      </c>
      <c r="I133" s="244">
        <v>5015</v>
      </c>
      <c r="J133" s="189">
        <v>4857</v>
      </c>
      <c r="K133" s="189">
        <v>4389</v>
      </c>
      <c r="L133" s="3">
        <f t="shared" si="14"/>
        <v>0.90364422483014206</v>
      </c>
      <c r="M133" s="189">
        <v>143</v>
      </c>
      <c r="N133" s="122">
        <f t="shared" si="16"/>
        <v>2.851445663010967E-2</v>
      </c>
      <c r="O133" s="4">
        <f t="shared" si="17"/>
        <v>5015</v>
      </c>
      <c r="P133" s="5">
        <f t="shared" si="18"/>
        <v>4857</v>
      </c>
      <c r="Q133" s="5">
        <f t="shared" si="19"/>
        <v>143</v>
      </c>
      <c r="R133" s="6">
        <f t="shared" si="20"/>
        <v>2.851445663010967E-2</v>
      </c>
    </row>
    <row r="134" spans="1:18" x14ac:dyDescent="0.2">
      <c r="A134" s="123" t="s">
        <v>480</v>
      </c>
      <c r="B134" s="55" t="s">
        <v>187</v>
      </c>
      <c r="C134" s="120" t="s">
        <v>188</v>
      </c>
      <c r="D134" s="2"/>
      <c r="E134" s="1"/>
      <c r="F134" s="1"/>
      <c r="G134" s="1"/>
      <c r="H134" s="121" t="str">
        <f t="shared" si="15"/>
        <v/>
      </c>
      <c r="I134" s="244">
        <v>15</v>
      </c>
      <c r="J134" s="189">
        <v>15</v>
      </c>
      <c r="K134" s="189">
        <v>5</v>
      </c>
      <c r="L134" s="3">
        <f t="shared" si="14"/>
        <v>0.33333333333333331</v>
      </c>
      <c r="M134" s="189">
        <v>0</v>
      </c>
      <c r="N134" s="122">
        <f t="shared" si="16"/>
        <v>0</v>
      </c>
      <c r="O134" s="4">
        <f t="shared" si="17"/>
        <v>15</v>
      </c>
      <c r="P134" s="5">
        <f t="shared" si="18"/>
        <v>15</v>
      </c>
      <c r="Q134" s="5" t="str">
        <f t="shared" si="19"/>
        <v/>
      </c>
      <c r="R134" s="6" t="str">
        <f t="shared" si="20"/>
        <v/>
      </c>
    </row>
    <row r="135" spans="1:18" x14ac:dyDescent="0.2">
      <c r="A135" s="123" t="s">
        <v>480</v>
      </c>
      <c r="B135" s="55" t="s">
        <v>195</v>
      </c>
      <c r="C135" s="120" t="s">
        <v>196</v>
      </c>
      <c r="D135" s="35"/>
      <c r="E135" s="36"/>
      <c r="F135" s="36"/>
      <c r="G135" s="36"/>
      <c r="H135" s="121" t="str">
        <f t="shared" si="15"/>
        <v/>
      </c>
      <c r="I135" s="244">
        <v>2</v>
      </c>
      <c r="J135" s="189">
        <v>2</v>
      </c>
      <c r="K135" s="189">
        <v>2</v>
      </c>
      <c r="L135" s="3">
        <f t="shared" si="14"/>
        <v>1</v>
      </c>
      <c r="M135" s="189">
        <v>0</v>
      </c>
      <c r="N135" s="122">
        <f t="shared" si="16"/>
        <v>0</v>
      </c>
      <c r="O135" s="4">
        <f t="shared" si="17"/>
        <v>2</v>
      </c>
      <c r="P135" s="5">
        <f t="shared" si="18"/>
        <v>2</v>
      </c>
      <c r="Q135" s="5" t="str">
        <f t="shared" si="19"/>
        <v/>
      </c>
      <c r="R135" s="6" t="str">
        <f t="shared" si="20"/>
        <v/>
      </c>
    </row>
    <row r="136" spans="1:18" x14ac:dyDescent="0.2">
      <c r="A136" s="123" t="s">
        <v>480</v>
      </c>
      <c r="B136" s="55" t="s">
        <v>197</v>
      </c>
      <c r="C136" s="120" t="s">
        <v>311</v>
      </c>
      <c r="D136" s="35"/>
      <c r="E136" s="36"/>
      <c r="F136" s="36"/>
      <c r="G136" s="36"/>
      <c r="H136" s="121" t="str">
        <f t="shared" si="15"/>
        <v/>
      </c>
      <c r="I136" s="244">
        <v>5</v>
      </c>
      <c r="J136" s="189">
        <v>5</v>
      </c>
      <c r="K136" s="189">
        <v>4</v>
      </c>
      <c r="L136" s="3">
        <f t="shared" si="14"/>
        <v>0.8</v>
      </c>
      <c r="M136" s="189">
        <v>0</v>
      </c>
      <c r="N136" s="122">
        <f t="shared" si="16"/>
        <v>0</v>
      </c>
      <c r="O136" s="4">
        <f t="shared" si="17"/>
        <v>5</v>
      </c>
      <c r="P136" s="5">
        <f t="shared" si="18"/>
        <v>5</v>
      </c>
      <c r="Q136" s="5" t="str">
        <f t="shared" si="19"/>
        <v/>
      </c>
      <c r="R136" s="6" t="str">
        <f t="shared" si="20"/>
        <v/>
      </c>
    </row>
    <row r="137" spans="1:18" x14ac:dyDescent="0.2">
      <c r="A137" s="123" t="s">
        <v>480</v>
      </c>
      <c r="B137" s="55" t="s">
        <v>206</v>
      </c>
      <c r="C137" s="120" t="s">
        <v>207</v>
      </c>
      <c r="D137" s="2"/>
      <c r="E137" s="1"/>
      <c r="F137" s="1"/>
      <c r="G137" s="1"/>
      <c r="H137" s="121" t="str">
        <f t="shared" si="15"/>
        <v/>
      </c>
      <c r="I137" s="244">
        <v>737</v>
      </c>
      <c r="J137" s="189">
        <v>680</v>
      </c>
      <c r="K137" s="189">
        <v>406</v>
      </c>
      <c r="L137" s="3">
        <f t="shared" si="14"/>
        <v>0.59705882352941175</v>
      </c>
      <c r="M137" s="189">
        <v>49</v>
      </c>
      <c r="N137" s="122">
        <f t="shared" si="16"/>
        <v>6.6485753052917235E-2</v>
      </c>
      <c r="O137" s="4">
        <f t="shared" si="17"/>
        <v>737</v>
      </c>
      <c r="P137" s="5">
        <f t="shared" si="18"/>
        <v>680</v>
      </c>
      <c r="Q137" s="5">
        <f t="shared" si="19"/>
        <v>49</v>
      </c>
      <c r="R137" s="6">
        <f t="shared" si="20"/>
        <v>6.6485753052917235E-2</v>
      </c>
    </row>
    <row r="138" spans="1:18" x14ac:dyDescent="0.2">
      <c r="A138" s="123" t="s">
        <v>480</v>
      </c>
      <c r="B138" s="55" t="s">
        <v>206</v>
      </c>
      <c r="C138" s="120" t="s">
        <v>208</v>
      </c>
      <c r="D138" s="2"/>
      <c r="E138" s="1"/>
      <c r="F138" s="1"/>
      <c r="G138" s="1"/>
      <c r="H138" s="121" t="str">
        <f t="shared" si="15"/>
        <v/>
      </c>
      <c r="I138" s="244">
        <v>2250</v>
      </c>
      <c r="J138" s="189">
        <v>1949</v>
      </c>
      <c r="K138" s="189">
        <v>1045</v>
      </c>
      <c r="L138" s="3">
        <f t="shared" si="14"/>
        <v>0.53617239610056444</v>
      </c>
      <c r="M138" s="189">
        <v>233</v>
      </c>
      <c r="N138" s="122">
        <f t="shared" si="16"/>
        <v>0.10355555555555555</v>
      </c>
      <c r="O138" s="4">
        <f t="shared" si="17"/>
        <v>2250</v>
      </c>
      <c r="P138" s="5">
        <f t="shared" si="18"/>
        <v>1949</v>
      </c>
      <c r="Q138" s="5">
        <f t="shared" si="19"/>
        <v>233</v>
      </c>
      <c r="R138" s="6">
        <f t="shared" si="20"/>
        <v>0.10355555555555555</v>
      </c>
    </row>
    <row r="139" spans="1:18" x14ac:dyDescent="0.2">
      <c r="A139" s="123" t="s">
        <v>480</v>
      </c>
      <c r="B139" s="55" t="s">
        <v>211</v>
      </c>
      <c r="C139" s="120" t="s">
        <v>533</v>
      </c>
      <c r="D139" s="35"/>
      <c r="E139" s="36"/>
      <c r="F139" s="36"/>
      <c r="G139" s="36"/>
      <c r="H139" s="121" t="str">
        <f t="shared" si="15"/>
        <v/>
      </c>
      <c r="I139" s="244">
        <v>315</v>
      </c>
      <c r="J139" s="189">
        <v>307</v>
      </c>
      <c r="K139" s="189">
        <v>219</v>
      </c>
      <c r="L139" s="3">
        <f t="shared" si="14"/>
        <v>0.71335504885993484</v>
      </c>
      <c r="M139" s="189">
        <v>8</v>
      </c>
      <c r="N139" s="122">
        <f t="shared" si="16"/>
        <v>2.5396825396825397E-2</v>
      </c>
      <c r="O139" s="4">
        <f t="shared" si="17"/>
        <v>315</v>
      </c>
      <c r="P139" s="5">
        <f t="shared" si="18"/>
        <v>307</v>
      </c>
      <c r="Q139" s="5">
        <f t="shared" si="19"/>
        <v>8</v>
      </c>
      <c r="R139" s="6">
        <f t="shared" si="20"/>
        <v>2.5396825396825397E-2</v>
      </c>
    </row>
    <row r="140" spans="1:18" x14ac:dyDescent="0.2">
      <c r="A140" s="123" t="s">
        <v>480</v>
      </c>
      <c r="B140" s="55" t="s">
        <v>217</v>
      </c>
      <c r="C140" s="120" t="s">
        <v>219</v>
      </c>
      <c r="D140" s="35"/>
      <c r="E140" s="36"/>
      <c r="F140" s="36"/>
      <c r="G140" s="36"/>
      <c r="H140" s="121" t="str">
        <f t="shared" si="15"/>
        <v/>
      </c>
      <c r="I140" s="244">
        <v>1229</v>
      </c>
      <c r="J140" s="189">
        <v>1224</v>
      </c>
      <c r="K140" s="189">
        <v>1198</v>
      </c>
      <c r="L140" s="3">
        <f t="shared" si="14"/>
        <v>0.97875816993464049</v>
      </c>
      <c r="M140" s="189">
        <v>2</v>
      </c>
      <c r="N140" s="122">
        <f t="shared" si="16"/>
        <v>1.6273393002441008E-3</v>
      </c>
      <c r="O140" s="4">
        <f t="shared" si="17"/>
        <v>1229</v>
      </c>
      <c r="P140" s="5">
        <f t="shared" si="18"/>
        <v>1224</v>
      </c>
      <c r="Q140" s="5">
        <f t="shared" si="19"/>
        <v>2</v>
      </c>
      <c r="R140" s="6">
        <f t="shared" si="20"/>
        <v>1.6273393002441008E-3</v>
      </c>
    </row>
    <row r="141" spans="1:18" x14ac:dyDescent="0.2">
      <c r="A141" s="123" t="s">
        <v>480</v>
      </c>
      <c r="B141" s="55" t="s">
        <v>222</v>
      </c>
      <c r="C141" s="120" t="s">
        <v>223</v>
      </c>
      <c r="D141" s="2"/>
      <c r="E141" s="1"/>
      <c r="F141" s="1"/>
      <c r="G141" s="1"/>
      <c r="H141" s="121" t="str">
        <f t="shared" si="15"/>
        <v/>
      </c>
      <c r="I141" s="244">
        <v>89</v>
      </c>
      <c r="J141" s="189">
        <v>89</v>
      </c>
      <c r="K141" s="189">
        <v>86</v>
      </c>
      <c r="L141" s="3">
        <f t="shared" si="14"/>
        <v>0.9662921348314607</v>
      </c>
      <c r="M141" s="189">
        <v>0</v>
      </c>
      <c r="N141" s="122">
        <f t="shared" si="16"/>
        <v>0</v>
      </c>
      <c r="O141" s="4">
        <f t="shared" si="17"/>
        <v>89</v>
      </c>
      <c r="P141" s="5">
        <f t="shared" si="18"/>
        <v>89</v>
      </c>
      <c r="Q141" s="5" t="str">
        <f t="shared" si="19"/>
        <v/>
      </c>
      <c r="R141" s="6" t="str">
        <f t="shared" si="20"/>
        <v/>
      </c>
    </row>
    <row r="142" spans="1:18" ht="29" x14ac:dyDescent="0.2">
      <c r="A142" s="123" t="s">
        <v>480</v>
      </c>
      <c r="B142" s="55" t="s">
        <v>222</v>
      </c>
      <c r="C142" s="120" t="s">
        <v>224</v>
      </c>
      <c r="D142" s="2"/>
      <c r="E142" s="1"/>
      <c r="F142" s="1"/>
      <c r="G142" s="1"/>
      <c r="H142" s="121" t="str">
        <f t="shared" si="15"/>
        <v/>
      </c>
      <c r="I142" s="244">
        <v>217</v>
      </c>
      <c r="J142" s="189">
        <v>213</v>
      </c>
      <c r="K142" s="189">
        <v>211</v>
      </c>
      <c r="L142" s="3">
        <f t="shared" ref="L142:L205" si="21">IF(J142&lt;&gt;0,K142/J142,"")</f>
        <v>0.99061032863849763</v>
      </c>
      <c r="M142" s="189">
        <v>0</v>
      </c>
      <c r="N142" s="122">
        <f t="shared" si="16"/>
        <v>0</v>
      </c>
      <c r="O142" s="4">
        <f t="shared" si="17"/>
        <v>217</v>
      </c>
      <c r="P142" s="5">
        <f t="shared" si="18"/>
        <v>213</v>
      </c>
      <c r="Q142" s="5" t="str">
        <f t="shared" si="19"/>
        <v/>
      </c>
      <c r="R142" s="6" t="str">
        <f t="shared" si="20"/>
        <v/>
      </c>
    </row>
    <row r="143" spans="1:18" ht="16.25" customHeight="1" x14ac:dyDescent="0.2">
      <c r="A143" s="123" t="s">
        <v>480</v>
      </c>
      <c r="B143" s="55" t="s">
        <v>222</v>
      </c>
      <c r="C143" s="120" t="s">
        <v>226</v>
      </c>
      <c r="D143" s="35"/>
      <c r="E143" s="36"/>
      <c r="F143" s="36"/>
      <c r="G143" s="36"/>
      <c r="H143" s="121" t="str">
        <f t="shared" si="15"/>
        <v/>
      </c>
      <c r="I143" s="244">
        <v>250</v>
      </c>
      <c r="J143" s="189">
        <v>249</v>
      </c>
      <c r="K143" s="189">
        <v>198</v>
      </c>
      <c r="L143" s="3">
        <f t="shared" si="21"/>
        <v>0.79518072289156627</v>
      </c>
      <c r="M143" s="189">
        <v>0</v>
      </c>
      <c r="N143" s="122">
        <f t="shared" si="16"/>
        <v>0</v>
      </c>
      <c r="O143" s="4">
        <f t="shared" si="17"/>
        <v>250</v>
      </c>
      <c r="P143" s="5">
        <f t="shared" si="18"/>
        <v>249</v>
      </c>
      <c r="Q143" s="5" t="str">
        <f t="shared" si="19"/>
        <v/>
      </c>
      <c r="R143" s="6" t="str">
        <f t="shared" si="20"/>
        <v/>
      </c>
    </row>
    <row r="144" spans="1:18" ht="29" x14ac:dyDescent="0.2">
      <c r="A144" s="123" t="s">
        <v>480</v>
      </c>
      <c r="B144" s="55" t="s">
        <v>222</v>
      </c>
      <c r="C144" s="120" t="s">
        <v>228</v>
      </c>
      <c r="D144" s="35"/>
      <c r="E144" s="36"/>
      <c r="F144" s="36"/>
      <c r="G144" s="36"/>
      <c r="H144" s="121" t="str">
        <f t="shared" si="15"/>
        <v/>
      </c>
      <c r="I144" s="244">
        <v>76</v>
      </c>
      <c r="J144" s="189">
        <v>75</v>
      </c>
      <c r="K144" s="189">
        <v>59</v>
      </c>
      <c r="L144" s="3">
        <f t="shared" si="21"/>
        <v>0.78666666666666663</v>
      </c>
      <c r="M144" s="189">
        <v>0</v>
      </c>
      <c r="N144" s="122">
        <f t="shared" si="16"/>
        <v>0</v>
      </c>
      <c r="O144" s="4">
        <f t="shared" si="17"/>
        <v>76</v>
      </c>
      <c r="P144" s="5">
        <f t="shared" si="18"/>
        <v>75</v>
      </c>
      <c r="Q144" s="5" t="str">
        <f t="shared" si="19"/>
        <v/>
      </c>
      <c r="R144" s="6" t="str">
        <f t="shared" si="20"/>
        <v/>
      </c>
    </row>
    <row r="145" spans="1:18" x14ac:dyDescent="0.2">
      <c r="A145" s="119" t="s">
        <v>469</v>
      </c>
      <c r="B145" s="55" t="s">
        <v>2</v>
      </c>
      <c r="C145" s="120" t="s">
        <v>3</v>
      </c>
      <c r="D145" s="2"/>
      <c r="E145" s="1"/>
      <c r="F145" s="1"/>
      <c r="G145" s="1"/>
      <c r="H145" s="121" t="str">
        <f t="shared" si="15"/>
        <v/>
      </c>
      <c r="I145" s="244">
        <v>46</v>
      </c>
      <c r="J145" s="189">
        <v>44</v>
      </c>
      <c r="K145" s="189">
        <v>24</v>
      </c>
      <c r="L145" s="3">
        <f t="shared" si="21"/>
        <v>0.54545454545454541</v>
      </c>
      <c r="M145" s="189">
        <v>2</v>
      </c>
      <c r="N145" s="122">
        <f t="shared" si="16"/>
        <v>4.3478260869565216E-2</v>
      </c>
      <c r="O145" s="4">
        <f t="shared" si="17"/>
        <v>46</v>
      </c>
      <c r="P145" s="5">
        <f t="shared" si="18"/>
        <v>44</v>
      </c>
      <c r="Q145" s="5">
        <f t="shared" si="19"/>
        <v>2</v>
      </c>
      <c r="R145" s="6">
        <f t="shared" si="20"/>
        <v>4.3478260869565216E-2</v>
      </c>
    </row>
    <row r="146" spans="1:18" x14ac:dyDescent="0.2">
      <c r="A146" s="119" t="s">
        <v>469</v>
      </c>
      <c r="B146" s="55" t="s">
        <v>4</v>
      </c>
      <c r="C146" s="120" t="s">
        <v>5</v>
      </c>
      <c r="D146" s="2"/>
      <c r="E146" s="1"/>
      <c r="F146" s="1"/>
      <c r="G146" s="1"/>
      <c r="H146" s="121" t="str">
        <f t="shared" si="15"/>
        <v/>
      </c>
      <c r="I146" s="244">
        <v>308</v>
      </c>
      <c r="J146" s="189">
        <v>263</v>
      </c>
      <c r="K146" s="189">
        <v>70</v>
      </c>
      <c r="L146" s="3">
        <f t="shared" si="21"/>
        <v>0.26615969581749049</v>
      </c>
      <c r="M146" s="189">
        <v>45</v>
      </c>
      <c r="N146" s="122">
        <f t="shared" si="16"/>
        <v>0.1461038961038961</v>
      </c>
      <c r="O146" s="4">
        <f t="shared" si="17"/>
        <v>308</v>
      </c>
      <c r="P146" s="5">
        <f t="shared" si="18"/>
        <v>263</v>
      </c>
      <c r="Q146" s="5">
        <f t="shared" si="19"/>
        <v>45</v>
      </c>
      <c r="R146" s="6">
        <f t="shared" si="20"/>
        <v>0.1461038961038961</v>
      </c>
    </row>
    <row r="147" spans="1:18" x14ac:dyDescent="0.2">
      <c r="A147" s="119" t="s">
        <v>469</v>
      </c>
      <c r="B147" s="55" t="s">
        <v>6</v>
      </c>
      <c r="C147" s="120" t="s">
        <v>7</v>
      </c>
      <c r="D147" s="2"/>
      <c r="E147" s="1"/>
      <c r="F147" s="1"/>
      <c r="G147" s="1"/>
      <c r="H147" s="121" t="str">
        <f t="shared" si="15"/>
        <v/>
      </c>
      <c r="I147" s="244">
        <v>115</v>
      </c>
      <c r="J147" s="189">
        <v>81</v>
      </c>
      <c r="K147" s="189">
        <v>2</v>
      </c>
      <c r="L147" s="3">
        <f t="shared" si="21"/>
        <v>2.4691358024691357E-2</v>
      </c>
      <c r="M147" s="189">
        <v>34</v>
      </c>
      <c r="N147" s="122">
        <f t="shared" si="16"/>
        <v>0.29565217391304349</v>
      </c>
      <c r="O147" s="4">
        <f t="shared" si="17"/>
        <v>115</v>
      </c>
      <c r="P147" s="5">
        <f t="shared" si="18"/>
        <v>81</v>
      </c>
      <c r="Q147" s="5">
        <f t="shared" si="19"/>
        <v>34</v>
      </c>
      <c r="R147" s="6">
        <f t="shared" si="20"/>
        <v>0.29565217391304349</v>
      </c>
    </row>
    <row r="148" spans="1:18" x14ac:dyDescent="0.2">
      <c r="A148" s="119" t="s">
        <v>469</v>
      </c>
      <c r="B148" s="55" t="s">
        <v>316</v>
      </c>
      <c r="C148" s="120" t="s">
        <v>317</v>
      </c>
      <c r="D148" s="2"/>
      <c r="E148" s="1"/>
      <c r="F148" s="1"/>
      <c r="G148" s="1"/>
      <c r="H148" s="121" t="str">
        <f t="shared" si="15"/>
        <v/>
      </c>
      <c r="I148" s="244">
        <v>355</v>
      </c>
      <c r="J148" s="189">
        <v>355</v>
      </c>
      <c r="K148" s="189">
        <v>88</v>
      </c>
      <c r="L148" s="3">
        <f t="shared" si="21"/>
        <v>0.24788732394366197</v>
      </c>
      <c r="M148" s="189"/>
      <c r="N148" s="122">
        <f t="shared" si="16"/>
        <v>0</v>
      </c>
      <c r="O148" s="4">
        <f t="shared" si="17"/>
        <v>355</v>
      </c>
      <c r="P148" s="5">
        <f t="shared" si="18"/>
        <v>355</v>
      </c>
      <c r="Q148" s="5" t="str">
        <f t="shared" si="19"/>
        <v/>
      </c>
      <c r="R148" s="6" t="str">
        <f t="shared" si="20"/>
        <v/>
      </c>
    </row>
    <row r="149" spans="1:18" x14ac:dyDescent="0.2">
      <c r="A149" s="119" t="s">
        <v>469</v>
      </c>
      <c r="B149" s="55" t="s">
        <v>10</v>
      </c>
      <c r="C149" s="120" t="s">
        <v>12</v>
      </c>
      <c r="D149" s="2"/>
      <c r="E149" s="1"/>
      <c r="F149" s="1"/>
      <c r="G149" s="1"/>
      <c r="H149" s="121" t="str">
        <f t="shared" si="15"/>
        <v/>
      </c>
      <c r="I149" s="244">
        <v>67</v>
      </c>
      <c r="J149" s="189">
        <v>60</v>
      </c>
      <c r="K149" s="189">
        <v>7</v>
      </c>
      <c r="L149" s="3">
        <f t="shared" si="21"/>
        <v>0.11666666666666667</v>
      </c>
      <c r="M149" s="189">
        <v>7</v>
      </c>
      <c r="N149" s="122">
        <f t="shared" si="16"/>
        <v>0.1044776119402985</v>
      </c>
      <c r="O149" s="4">
        <f t="shared" si="17"/>
        <v>67</v>
      </c>
      <c r="P149" s="5">
        <f t="shared" si="18"/>
        <v>60</v>
      </c>
      <c r="Q149" s="5">
        <f t="shared" si="19"/>
        <v>7</v>
      </c>
      <c r="R149" s="6">
        <f t="shared" si="20"/>
        <v>0.1044776119402985</v>
      </c>
    </row>
    <row r="150" spans="1:18" x14ac:dyDescent="0.2">
      <c r="A150" s="119" t="s">
        <v>469</v>
      </c>
      <c r="B150" s="55" t="s">
        <v>13</v>
      </c>
      <c r="C150" s="120" t="s">
        <v>14</v>
      </c>
      <c r="D150" s="2"/>
      <c r="E150" s="1"/>
      <c r="F150" s="1"/>
      <c r="G150" s="1"/>
      <c r="H150" s="121" t="str">
        <f t="shared" si="15"/>
        <v/>
      </c>
      <c r="I150" s="244">
        <v>1</v>
      </c>
      <c r="J150" s="189">
        <v>1</v>
      </c>
      <c r="K150" s="189">
        <v>1</v>
      </c>
      <c r="L150" s="3">
        <f t="shared" si="21"/>
        <v>1</v>
      </c>
      <c r="M150" s="236"/>
      <c r="N150" s="122">
        <f t="shared" si="16"/>
        <v>0</v>
      </c>
      <c r="O150" s="4">
        <f t="shared" si="17"/>
        <v>1</v>
      </c>
      <c r="P150" s="5">
        <f t="shared" si="18"/>
        <v>1</v>
      </c>
      <c r="Q150" s="5" t="str">
        <f t="shared" si="19"/>
        <v/>
      </c>
      <c r="R150" s="6" t="str">
        <f t="shared" si="20"/>
        <v/>
      </c>
    </row>
    <row r="151" spans="1:18" x14ac:dyDescent="0.2">
      <c r="A151" s="119" t="s">
        <v>469</v>
      </c>
      <c r="B151" s="55" t="s">
        <v>15</v>
      </c>
      <c r="C151" s="120" t="s">
        <v>16</v>
      </c>
      <c r="D151" s="2"/>
      <c r="E151" s="1"/>
      <c r="F151" s="1"/>
      <c r="G151" s="1"/>
      <c r="H151" s="121" t="str">
        <f t="shared" si="15"/>
        <v/>
      </c>
      <c r="I151" s="244">
        <v>556</v>
      </c>
      <c r="J151" s="189">
        <v>555</v>
      </c>
      <c r="K151" s="189">
        <v>185</v>
      </c>
      <c r="L151" s="3">
        <f t="shared" si="21"/>
        <v>0.33333333333333331</v>
      </c>
      <c r="M151" s="189">
        <v>1</v>
      </c>
      <c r="N151" s="122">
        <f t="shared" si="16"/>
        <v>1.7985611510791368E-3</v>
      </c>
      <c r="O151" s="4">
        <f t="shared" si="17"/>
        <v>556</v>
      </c>
      <c r="P151" s="5">
        <f t="shared" si="18"/>
        <v>555</v>
      </c>
      <c r="Q151" s="5">
        <f t="shared" si="19"/>
        <v>1</v>
      </c>
      <c r="R151" s="6">
        <f t="shared" si="20"/>
        <v>1.7985611510791368E-3</v>
      </c>
    </row>
    <row r="152" spans="1:18" x14ac:dyDescent="0.2">
      <c r="A152" s="119" t="s">
        <v>469</v>
      </c>
      <c r="B152" s="55" t="s">
        <v>19</v>
      </c>
      <c r="C152" s="120" t="s">
        <v>20</v>
      </c>
      <c r="D152" s="2"/>
      <c r="E152" s="1"/>
      <c r="F152" s="1"/>
      <c r="G152" s="1"/>
      <c r="H152" s="121" t="str">
        <f t="shared" si="15"/>
        <v/>
      </c>
      <c r="I152" s="244">
        <v>708</v>
      </c>
      <c r="J152" s="189">
        <v>707</v>
      </c>
      <c r="K152" s="189">
        <v>380</v>
      </c>
      <c r="L152" s="3">
        <f t="shared" si="21"/>
        <v>0.5374823196605375</v>
      </c>
      <c r="M152" s="189">
        <v>1</v>
      </c>
      <c r="N152" s="122">
        <f t="shared" si="16"/>
        <v>1.4124293785310734E-3</v>
      </c>
      <c r="O152" s="4">
        <f t="shared" si="17"/>
        <v>708</v>
      </c>
      <c r="P152" s="5">
        <f t="shared" si="18"/>
        <v>707</v>
      </c>
      <c r="Q152" s="5">
        <f t="shared" si="19"/>
        <v>1</v>
      </c>
      <c r="R152" s="6">
        <f t="shared" si="20"/>
        <v>1.4124293785310734E-3</v>
      </c>
    </row>
    <row r="153" spans="1:18" x14ac:dyDescent="0.2">
      <c r="A153" s="119" t="s">
        <v>469</v>
      </c>
      <c r="B153" s="55" t="s">
        <v>21</v>
      </c>
      <c r="C153" s="120" t="s">
        <v>30</v>
      </c>
      <c r="D153" s="2"/>
      <c r="E153" s="1"/>
      <c r="F153" s="1"/>
      <c r="G153" s="1"/>
      <c r="H153" s="121" t="str">
        <f t="shared" si="15"/>
        <v/>
      </c>
      <c r="I153" s="244">
        <v>2</v>
      </c>
      <c r="J153" s="189">
        <v>2</v>
      </c>
      <c r="K153" s="189">
        <v>0</v>
      </c>
      <c r="L153" s="3">
        <f t="shared" si="21"/>
        <v>0</v>
      </c>
      <c r="M153" s="189"/>
      <c r="N153" s="122">
        <f t="shared" si="16"/>
        <v>0</v>
      </c>
      <c r="O153" s="4">
        <f t="shared" si="17"/>
        <v>2</v>
      </c>
      <c r="P153" s="5">
        <f t="shared" si="18"/>
        <v>2</v>
      </c>
      <c r="Q153" s="5" t="str">
        <f t="shared" si="19"/>
        <v/>
      </c>
      <c r="R153" s="6" t="str">
        <f t="shared" si="20"/>
        <v/>
      </c>
    </row>
    <row r="154" spans="1:18" ht="29" x14ac:dyDescent="0.2">
      <c r="A154" s="119" t="s">
        <v>469</v>
      </c>
      <c r="B154" s="55" t="s">
        <v>26</v>
      </c>
      <c r="C154" s="120" t="s">
        <v>27</v>
      </c>
      <c r="D154" s="2"/>
      <c r="E154" s="1"/>
      <c r="F154" s="1"/>
      <c r="G154" s="1"/>
      <c r="H154" s="121" t="str">
        <f t="shared" si="15"/>
        <v/>
      </c>
      <c r="I154" s="244">
        <v>13</v>
      </c>
      <c r="J154" s="189">
        <v>13</v>
      </c>
      <c r="K154" s="189">
        <v>6</v>
      </c>
      <c r="L154" s="3">
        <f t="shared" si="21"/>
        <v>0.46153846153846156</v>
      </c>
      <c r="M154" s="189"/>
      <c r="N154" s="122">
        <f t="shared" si="16"/>
        <v>0</v>
      </c>
      <c r="O154" s="4">
        <f t="shared" si="17"/>
        <v>13</v>
      </c>
      <c r="P154" s="5">
        <f t="shared" si="18"/>
        <v>13</v>
      </c>
      <c r="Q154" s="5" t="str">
        <f t="shared" si="19"/>
        <v/>
      </c>
      <c r="R154" s="6" t="str">
        <f t="shared" si="20"/>
        <v/>
      </c>
    </row>
    <row r="155" spans="1:18" ht="16.25" customHeight="1" x14ac:dyDescent="0.2">
      <c r="A155" s="119" t="s">
        <v>469</v>
      </c>
      <c r="B155" s="55" t="s">
        <v>28</v>
      </c>
      <c r="C155" s="120" t="s">
        <v>29</v>
      </c>
      <c r="D155" s="2"/>
      <c r="E155" s="1"/>
      <c r="F155" s="1"/>
      <c r="G155" s="1"/>
      <c r="H155" s="121" t="str">
        <f t="shared" si="15"/>
        <v/>
      </c>
      <c r="I155" s="244">
        <v>1</v>
      </c>
      <c r="J155" s="189">
        <v>1</v>
      </c>
      <c r="K155" s="189">
        <v>1</v>
      </c>
      <c r="L155" s="3">
        <f t="shared" si="21"/>
        <v>1</v>
      </c>
      <c r="M155" s="236"/>
      <c r="N155" s="122">
        <f t="shared" si="16"/>
        <v>0</v>
      </c>
      <c r="O155" s="4">
        <f t="shared" si="17"/>
        <v>1</v>
      </c>
      <c r="P155" s="5">
        <f t="shared" si="18"/>
        <v>1</v>
      </c>
      <c r="Q155" s="5" t="str">
        <f t="shared" si="19"/>
        <v/>
      </c>
      <c r="R155" s="6" t="str">
        <f t="shared" si="20"/>
        <v/>
      </c>
    </row>
    <row r="156" spans="1:18" x14ac:dyDescent="0.2">
      <c r="A156" s="119" t="s">
        <v>469</v>
      </c>
      <c r="B156" s="55" t="s">
        <v>32</v>
      </c>
      <c r="C156" s="120" t="s">
        <v>33</v>
      </c>
      <c r="D156" s="2"/>
      <c r="E156" s="1"/>
      <c r="F156" s="1"/>
      <c r="G156" s="1"/>
      <c r="H156" s="121" t="str">
        <f t="shared" si="15"/>
        <v/>
      </c>
      <c r="I156" s="244">
        <v>37</v>
      </c>
      <c r="J156" s="189">
        <v>37</v>
      </c>
      <c r="K156" s="189">
        <v>0</v>
      </c>
      <c r="L156" s="3">
        <f t="shared" si="21"/>
        <v>0</v>
      </c>
      <c r="M156" s="236"/>
      <c r="N156" s="122">
        <f t="shared" si="16"/>
        <v>0</v>
      </c>
      <c r="O156" s="4">
        <f t="shared" si="17"/>
        <v>37</v>
      </c>
      <c r="P156" s="5">
        <f t="shared" si="18"/>
        <v>37</v>
      </c>
      <c r="Q156" s="5" t="str">
        <f t="shared" si="19"/>
        <v/>
      </c>
      <c r="R156" s="6" t="str">
        <f t="shared" si="20"/>
        <v/>
      </c>
    </row>
    <row r="157" spans="1:18" x14ac:dyDescent="0.2">
      <c r="A157" s="119" t="s">
        <v>469</v>
      </c>
      <c r="B157" s="55" t="s">
        <v>35</v>
      </c>
      <c r="C157" s="120" t="s">
        <v>269</v>
      </c>
      <c r="D157" s="2"/>
      <c r="E157" s="1"/>
      <c r="F157" s="1"/>
      <c r="G157" s="1"/>
      <c r="H157" s="121" t="str">
        <f t="shared" si="15"/>
        <v/>
      </c>
      <c r="I157" s="244">
        <v>18</v>
      </c>
      <c r="J157" s="189">
        <v>18</v>
      </c>
      <c r="K157" s="189">
        <v>2</v>
      </c>
      <c r="L157" s="3">
        <f t="shared" si="21"/>
        <v>0.1111111111111111</v>
      </c>
      <c r="M157" s="189"/>
      <c r="N157" s="122">
        <f t="shared" si="16"/>
        <v>0</v>
      </c>
      <c r="O157" s="4">
        <f t="shared" si="17"/>
        <v>18</v>
      </c>
      <c r="P157" s="5">
        <f t="shared" si="18"/>
        <v>18</v>
      </c>
      <c r="Q157" s="5" t="str">
        <f t="shared" si="19"/>
        <v/>
      </c>
      <c r="R157" s="6" t="str">
        <f t="shared" si="20"/>
        <v/>
      </c>
    </row>
    <row r="158" spans="1:18" x14ac:dyDescent="0.2">
      <c r="A158" s="119" t="s">
        <v>469</v>
      </c>
      <c r="B158" s="55" t="s">
        <v>35</v>
      </c>
      <c r="C158" s="120" t="s">
        <v>36</v>
      </c>
      <c r="D158" s="2"/>
      <c r="E158" s="1"/>
      <c r="F158" s="1"/>
      <c r="G158" s="1"/>
      <c r="H158" s="121" t="str">
        <f t="shared" si="15"/>
        <v/>
      </c>
      <c r="I158" s="244">
        <v>8</v>
      </c>
      <c r="J158" s="189">
        <v>8</v>
      </c>
      <c r="K158" s="189">
        <v>1</v>
      </c>
      <c r="L158" s="3">
        <f t="shared" si="21"/>
        <v>0.125</v>
      </c>
      <c r="M158" s="236"/>
      <c r="N158" s="122">
        <f t="shared" si="16"/>
        <v>0</v>
      </c>
      <c r="O158" s="4">
        <f t="shared" si="17"/>
        <v>8</v>
      </c>
      <c r="P158" s="5">
        <f t="shared" si="18"/>
        <v>8</v>
      </c>
      <c r="Q158" s="5" t="str">
        <f t="shared" si="19"/>
        <v/>
      </c>
      <c r="R158" s="6" t="str">
        <f t="shared" si="20"/>
        <v/>
      </c>
    </row>
    <row r="159" spans="1:18" x14ac:dyDescent="0.2">
      <c r="A159" s="119" t="s">
        <v>469</v>
      </c>
      <c r="B159" s="55" t="s">
        <v>35</v>
      </c>
      <c r="C159" s="120" t="s">
        <v>37</v>
      </c>
      <c r="D159" s="2"/>
      <c r="E159" s="1"/>
      <c r="F159" s="1"/>
      <c r="G159" s="1"/>
      <c r="H159" s="121" t="str">
        <f t="shared" si="15"/>
        <v/>
      </c>
      <c r="I159" s="244">
        <v>42</v>
      </c>
      <c r="J159" s="189">
        <v>40</v>
      </c>
      <c r="K159" s="189">
        <v>16</v>
      </c>
      <c r="L159" s="3">
        <f t="shared" si="21"/>
        <v>0.4</v>
      </c>
      <c r="M159" s="236">
        <v>2</v>
      </c>
      <c r="N159" s="122">
        <f t="shared" si="16"/>
        <v>4.7619047619047616E-2</v>
      </c>
      <c r="O159" s="4">
        <f t="shared" si="17"/>
        <v>42</v>
      </c>
      <c r="P159" s="5">
        <f t="shared" si="18"/>
        <v>40</v>
      </c>
      <c r="Q159" s="5">
        <f t="shared" si="19"/>
        <v>2</v>
      </c>
      <c r="R159" s="6">
        <f t="shared" si="20"/>
        <v>4.7619047619047616E-2</v>
      </c>
    </row>
    <row r="160" spans="1:18" x14ac:dyDescent="0.2">
      <c r="A160" s="119" t="s">
        <v>469</v>
      </c>
      <c r="B160" s="55" t="s">
        <v>35</v>
      </c>
      <c r="C160" s="120" t="s">
        <v>38</v>
      </c>
      <c r="D160" s="2"/>
      <c r="E160" s="1"/>
      <c r="F160" s="1"/>
      <c r="G160" s="1"/>
      <c r="H160" s="121" t="str">
        <f t="shared" si="15"/>
        <v/>
      </c>
      <c r="I160" s="244">
        <v>18</v>
      </c>
      <c r="J160" s="189">
        <v>18</v>
      </c>
      <c r="K160" s="189">
        <v>6</v>
      </c>
      <c r="L160" s="3">
        <f t="shared" si="21"/>
        <v>0.33333333333333331</v>
      </c>
      <c r="M160" s="236"/>
      <c r="N160" s="122">
        <f t="shared" si="16"/>
        <v>0</v>
      </c>
      <c r="O160" s="4">
        <f t="shared" si="17"/>
        <v>18</v>
      </c>
      <c r="P160" s="5">
        <f t="shared" si="18"/>
        <v>18</v>
      </c>
      <c r="Q160" s="5" t="str">
        <f t="shared" si="19"/>
        <v/>
      </c>
      <c r="R160" s="6" t="str">
        <f t="shared" si="20"/>
        <v/>
      </c>
    </row>
    <row r="161" spans="1:18" x14ac:dyDescent="0.2">
      <c r="A161" s="119" t="s">
        <v>469</v>
      </c>
      <c r="B161" s="55" t="s">
        <v>42</v>
      </c>
      <c r="C161" s="120" t="s">
        <v>43</v>
      </c>
      <c r="D161" s="2"/>
      <c r="E161" s="1"/>
      <c r="F161" s="1"/>
      <c r="G161" s="1"/>
      <c r="H161" s="121" t="str">
        <f t="shared" si="15"/>
        <v/>
      </c>
      <c r="I161" s="244">
        <v>2887</v>
      </c>
      <c r="J161" s="189">
        <v>2861</v>
      </c>
      <c r="K161" s="189">
        <v>1447</v>
      </c>
      <c r="L161" s="3">
        <f t="shared" si="21"/>
        <v>0.505767214260748</v>
      </c>
      <c r="M161" s="189">
        <v>26</v>
      </c>
      <c r="N161" s="122">
        <f t="shared" si="16"/>
        <v>9.0058884655351574E-3</v>
      </c>
      <c r="O161" s="4">
        <f t="shared" si="17"/>
        <v>2887</v>
      </c>
      <c r="P161" s="5">
        <f t="shared" si="18"/>
        <v>2861</v>
      </c>
      <c r="Q161" s="5">
        <f t="shared" si="19"/>
        <v>26</v>
      </c>
      <c r="R161" s="6">
        <f t="shared" si="20"/>
        <v>9.0058884655351574E-3</v>
      </c>
    </row>
    <row r="162" spans="1:18" x14ac:dyDescent="0.2">
      <c r="A162" s="119" t="s">
        <v>469</v>
      </c>
      <c r="B162" s="55" t="s">
        <v>42</v>
      </c>
      <c r="C162" s="120" t="s">
        <v>46</v>
      </c>
      <c r="D162" s="2"/>
      <c r="E162" s="1"/>
      <c r="F162" s="1"/>
      <c r="G162" s="1"/>
      <c r="H162" s="121" t="str">
        <f t="shared" si="15"/>
        <v/>
      </c>
      <c r="I162" s="244">
        <v>1527</v>
      </c>
      <c r="J162" s="189">
        <v>1522</v>
      </c>
      <c r="K162" s="189">
        <v>356</v>
      </c>
      <c r="L162" s="3">
        <f t="shared" si="21"/>
        <v>0.23390275952693823</v>
      </c>
      <c r="M162" s="189">
        <v>5</v>
      </c>
      <c r="N162" s="122">
        <f t="shared" si="16"/>
        <v>3.2743942370661427E-3</v>
      </c>
      <c r="O162" s="4">
        <f t="shared" si="17"/>
        <v>1527</v>
      </c>
      <c r="P162" s="5">
        <f t="shared" si="18"/>
        <v>1522</v>
      </c>
      <c r="Q162" s="5">
        <f t="shared" si="19"/>
        <v>5</v>
      </c>
      <c r="R162" s="6">
        <f t="shared" si="20"/>
        <v>3.2743942370661427E-3</v>
      </c>
    </row>
    <row r="163" spans="1:18" x14ac:dyDescent="0.2">
      <c r="A163" s="119" t="s">
        <v>469</v>
      </c>
      <c r="B163" s="55" t="s">
        <v>47</v>
      </c>
      <c r="C163" s="120" t="s">
        <v>48</v>
      </c>
      <c r="D163" s="2"/>
      <c r="E163" s="1"/>
      <c r="F163" s="1"/>
      <c r="G163" s="1"/>
      <c r="H163" s="121" t="str">
        <f t="shared" si="15"/>
        <v/>
      </c>
      <c r="I163" s="244">
        <v>67</v>
      </c>
      <c r="J163" s="189">
        <v>56</v>
      </c>
      <c r="K163" s="189">
        <v>46</v>
      </c>
      <c r="L163" s="3">
        <f t="shared" si="21"/>
        <v>0.8214285714285714</v>
      </c>
      <c r="M163" s="189">
        <v>11</v>
      </c>
      <c r="N163" s="122">
        <f t="shared" si="16"/>
        <v>0.16417910447761194</v>
      </c>
      <c r="O163" s="4">
        <f t="shared" si="17"/>
        <v>67</v>
      </c>
      <c r="P163" s="5">
        <f t="shared" si="18"/>
        <v>56</v>
      </c>
      <c r="Q163" s="5">
        <f t="shared" si="19"/>
        <v>11</v>
      </c>
      <c r="R163" s="6">
        <f t="shared" si="20"/>
        <v>0.16417910447761194</v>
      </c>
    </row>
    <row r="164" spans="1:18" x14ac:dyDescent="0.2">
      <c r="A164" s="119" t="s">
        <v>469</v>
      </c>
      <c r="B164" s="55" t="s">
        <v>55</v>
      </c>
      <c r="C164" s="120" t="s">
        <v>56</v>
      </c>
      <c r="D164" s="2"/>
      <c r="E164" s="1"/>
      <c r="F164" s="1"/>
      <c r="G164" s="1"/>
      <c r="H164" s="121" t="str">
        <f t="shared" si="15"/>
        <v/>
      </c>
      <c r="I164" s="244">
        <v>78</v>
      </c>
      <c r="J164" s="189">
        <v>66</v>
      </c>
      <c r="K164" s="189">
        <v>12</v>
      </c>
      <c r="L164" s="3">
        <f t="shared" si="21"/>
        <v>0.18181818181818182</v>
      </c>
      <c r="M164" s="189">
        <v>12</v>
      </c>
      <c r="N164" s="122">
        <f t="shared" si="16"/>
        <v>0.15384615384615385</v>
      </c>
      <c r="O164" s="4">
        <f t="shared" si="17"/>
        <v>78</v>
      </c>
      <c r="P164" s="5">
        <f t="shared" si="18"/>
        <v>66</v>
      </c>
      <c r="Q164" s="5">
        <f t="shared" si="19"/>
        <v>12</v>
      </c>
      <c r="R164" s="6">
        <f t="shared" si="20"/>
        <v>0.15384615384615385</v>
      </c>
    </row>
    <row r="165" spans="1:18" x14ac:dyDescent="0.2">
      <c r="A165" s="119" t="s">
        <v>469</v>
      </c>
      <c r="B165" s="55" t="s">
        <v>57</v>
      </c>
      <c r="C165" s="120" t="s">
        <v>58</v>
      </c>
      <c r="D165" s="2"/>
      <c r="E165" s="1"/>
      <c r="F165" s="1"/>
      <c r="G165" s="1"/>
      <c r="H165" s="121" t="str">
        <f t="shared" si="15"/>
        <v/>
      </c>
      <c r="I165" s="244">
        <v>12</v>
      </c>
      <c r="J165" s="189">
        <v>11</v>
      </c>
      <c r="K165" s="189">
        <v>2</v>
      </c>
      <c r="L165" s="3">
        <f t="shared" si="21"/>
        <v>0.18181818181818182</v>
      </c>
      <c r="M165" s="189">
        <v>1</v>
      </c>
      <c r="N165" s="122">
        <f t="shared" si="16"/>
        <v>8.3333333333333329E-2</v>
      </c>
      <c r="O165" s="4">
        <f t="shared" si="17"/>
        <v>12</v>
      </c>
      <c r="P165" s="5">
        <f t="shared" si="18"/>
        <v>11</v>
      </c>
      <c r="Q165" s="5">
        <f t="shared" si="19"/>
        <v>1</v>
      </c>
      <c r="R165" s="6">
        <f t="shared" si="20"/>
        <v>8.3333333333333329E-2</v>
      </c>
    </row>
    <row r="166" spans="1:18" x14ac:dyDescent="0.2">
      <c r="A166" s="119" t="s">
        <v>469</v>
      </c>
      <c r="B166" s="55" t="s">
        <v>59</v>
      </c>
      <c r="C166" s="120" t="s">
        <v>272</v>
      </c>
      <c r="D166" s="2"/>
      <c r="E166" s="1"/>
      <c r="F166" s="1"/>
      <c r="G166" s="1"/>
      <c r="H166" s="121" t="str">
        <f t="shared" si="15"/>
        <v/>
      </c>
      <c r="I166" s="244">
        <v>2</v>
      </c>
      <c r="J166" s="189">
        <v>2</v>
      </c>
      <c r="K166" s="189">
        <v>1</v>
      </c>
      <c r="L166" s="3">
        <f t="shared" si="21"/>
        <v>0.5</v>
      </c>
      <c r="M166" s="189"/>
      <c r="N166" s="122">
        <f t="shared" si="16"/>
        <v>0</v>
      </c>
      <c r="O166" s="4">
        <f t="shared" si="17"/>
        <v>2</v>
      </c>
      <c r="P166" s="5">
        <f t="shared" si="18"/>
        <v>2</v>
      </c>
      <c r="Q166" s="5" t="str">
        <f t="shared" si="19"/>
        <v/>
      </c>
      <c r="R166" s="6" t="str">
        <f t="shared" si="20"/>
        <v/>
      </c>
    </row>
    <row r="167" spans="1:18" x14ac:dyDescent="0.2">
      <c r="A167" s="119" t="s">
        <v>469</v>
      </c>
      <c r="B167" s="55" t="s">
        <v>59</v>
      </c>
      <c r="C167" s="120" t="s">
        <v>60</v>
      </c>
      <c r="D167" s="2"/>
      <c r="E167" s="1"/>
      <c r="F167" s="1"/>
      <c r="G167" s="1"/>
      <c r="H167" s="121" t="str">
        <f t="shared" si="15"/>
        <v/>
      </c>
      <c r="I167" s="244">
        <v>2</v>
      </c>
      <c r="J167" s="189">
        <v>1</v>
      </c>
      <c r="K167" s="189"/>
      <c r="L167" s="3">
        <f t="shared" si="21"/>
        <v>0</v>
      </c>
      <c r="M167" s="253">
        <v>1</v>
      </c>
      <c r="N167" s="122">
        <f t="shared" si="16"/>
        <v>0.5</v>
      </c>
      <c r="O167" s="4">
        <f t="shared" si="17"/>
        <v>2</v>
      </c>
      <c r="P167" s="5">
        <f t="shared" si="18"/>
        <v>1</v>
      </c>
      <c r="Q167" s="5">
        <f t="shared" si="19"/>
        <v>1</v>
      </c>
      <c r="R167" s="6">
        <f t="shared" si="20"/>
        <v>0.5</v>
      </c>
    </row>
    <row r="168" spans="1:18" x14ac:dyDescent="0.2">
      <c r="A168" s="119" t="s">
        <v>469</v>
      </c>
      <c r="B168" s="55" t="s">
        <v>65</v>
      </c>
      <c r="C168" s="120" t="s">
        <v>66</v>
      </c>
      <c r="D168" s="2"/>
      <c r="E168" s="1"/>
      <c r="F168" s="1"/>
      <c r="G168" s="1"/>
      <c r="H168" s="121" t="str">
        <f t="shared" si="15"/>
        <v/>
      </c>
      <c r="I168" s="244">
        <v>1139</v>
      </c>
      <c r="J168" s="189">
        <v>1000</v>
      </c>
      <c r="K168" s="189">
        <v>306</v>
      </c>
      <c r="L168" s="3">
        <f t="shared" si="21"/>
        <v>0.30599999999999999</v>
      </c>
      <c r="M168" s="189">
        <v>139</v>
      </c>
      <c r="N168" s="122">
        <f t="shared" si="16"/>
        <v>0.12203687445127305</v>
      </c>
      <c r="O168" s="4">
        <f t="shared" si="17"/>
        <v>1139</v>
      </c>
      <c r="P168" s="5">
        <f t="shared" si="18"/>
        <v>1000</v>
      </c>
      <c r="Q168" s="5">
        <f t="shared" si="19"/>
        <v>139</v>
      </c>
      <c r="R168" s="6">
        <f t="shared" si="20"/>
        <v>0.12203687445127305</v>
      </c>
    </row>
    <row r="169" spans="1:18" x14ac:dyDescent="0.2">
      <c r="A169" s="119" t="s">
        <v>469</v>
      </c>
      <c r="B169" s="55" t="s">
        <v>69</v>
      </c>
      <c r="C169" s="120" t="s">
        <v>70</v>
      </c>
      <c r="D169" s="2"/>
      <c r="E169" s="1"/>
      <c r="F169" s="1"/>
      <c r="G169" s="1"/>
      <c r="H169" s="121" t="str">
        <f t="shared" si="15"/>
        <v/>
      </c>
      <c r="I169" s="244">
        <v>53</v>
      </c>
      <c r="J169" s="189">
        <v>53</v>
      </c>
      <c r="K169" s="189">
        <v>20</v>
      </c>
      <c r="L169" s="3">
        <f t="shared" si="21"/>
        <v>0.37735849056603776</v>
      </c>
      <c r="M169" s="34"/>
      <c r="N169" s="122">
        <f t="shared" si="16"/>
        <v>0</v>
      </c>
      <c r="O169" s="4">
        <f t="shared" si="17"/>
        <v>53</v>
      </c>
      <c r="P169" s="5">
        <f t="shared" si="18"/>
        <v>53</v>
      </c>
      <c r="Q169" s="5" t="str">
        <f t="shared" si="19"/>
        <v/>
      </c>
      <c r="R169" s="6" t="str">
        <f t="shared" si="20"/>
        <v/>
      </c>
    </row>
    <row r="170" spans="1:18" x14ac:dyDescent="0.2">
      <c r="A170" s="119" t="s">
        <v>469</v>
      </c>
      <c r="B170" s="55" t="s">
        <v>74</v>
      </c>
      <c r="C170" s="120" t="s">
        <v>281</v>
      </c>
      <c r="D170" s="2"/>
      <c r="E170" s="1"/>
      <c r="F170" s="1"/>
      <c r="G170" s="1"/>
      <c r="H170" s="121" t="str">
        <f t="shared" si="15"/>
        <v/>
      </c>
      <c r="I170" s="244">
        <v>3</v>
      </c>
      <c r="J170" s="189">
        <v>3</v>
      </c>
      <c r="K170" s="189">
        <v>3</v>
      </c>
      <c r="L170" s="3">
        <f t="shared" si="21"/>
        <v>1</v>
      </c>
      <c r="M170" s="236"/>
      <c r="N170" s="122">
        <f t="shared" si="16"/>
        <v>0</v>
      </c>
      <c r="O170" s="4">
        <f t="shared" si="17"/>
        <v>3</v>
      </c>
      <c r="P170" s="5">
        <f t="shared" si="18"/>
        <v>3</v>
      </c>
      <c r="Q170" s="5" t="str">
        <f t="shared" si="19"/>
        <v/>
      </c>
      <c r="R170" s="6" t="str">
        <f t="shared" si="20"/>
        <v/>
      </c>
    </row>
    <row r="171" spans="1:18" x14ac:dyDescent="0.2">
      <c r="A171" s="119" t="s">
        <v>469</v>
      </c>
      <c r="B171" s="55" t="s">
        <v>74</v>
      </c>
      <c r="C171" s="120" t="s">
        <v>249</v>
      </c>
      <c r="D171" s="2"/>
      <c r="E171" s="1"/>
      <c r="F171" s="1"/>
      <c r="G171" s="1"/>
      <c r="H171" s="121" t="str">
        <f t="shared" si="15"/>
        <v/>
      </c>
      <c r="I171" s="244">
        <v>4</v>
      </c>
      <c r="J171" s="189">
        <v>4</v>
      </c>
      <c r="K171" s="189">
        <v>1</v>
      </c>
      <c r="L171" s="3">
        <f t="shared" si="21"/>
        <v>0.25</v>
      </c>
      <c r="M171" s="34"/>
      <c r="N171" s="122">
        <f t="shared" si="16"/>
        <v>0</v>
      </c>
      <c r="O171" s="4">
        <f t="shared" si="17"/>
        <v>4</v>
      </c>
      <c r="P171" s="5">
        <f t="shared" si="18"/>
        <v>4</v>
      </c>
      <c r="Q171" s="5" t="str">
        <f t="shared" si="19"/>
        <v/>
      </c>
      <c r="R171" s="6" t="str">
        <f t="shared" si="20"/>
        <v/>
      </c>
    </row>
    <row r="172" spans="1:18" x14ac:dyDescent="0.2">
      <c r="A172" s="119" t="s">
        <v>469</v>
      </c>
      <c r="B172" s="55" t="s">
        <v>76</v>
      </c>
      <c r="C172" s="120" t="s">
        <v>77</v>
      </c>
      <c r="D172" s="2"/>
      <c r="E172" s="1"/>
      <c r="F172" s="1"/>
      <c r="G172" s="1"/>
      <c r="H172" s="121" t="str">
        <f t="shared" si="15"/>
        <v/>
      </c>
      <c r="I172" s="244">
        <v>48</v>
      </c>
      <c r="J172" s="189">
        <v>45</v>
      </c>
      <c r="K172" s="189">
        <v>16</v>
      </c>
      <c r="L172" s="3">
        <f t="shared" si="21"/>
        <v>0.35555555555555557</v>
      </c>
      <c r="M172" s="253">
        <v>3</v>
      </c>
      <c r="N172" s="122">
        <f t="shared" si="16"/>
        <v>6.25E-2</v>
      </c>
      <c r="O172" s="4">
        <f t="shared" si="17"/>
        <v>48</v>
      </c>
      <c r="P172" s="5">
        <f t="shared" si="18"/>
        <v>45</v>
      </c>
      <c r="Q172" s="5">
        <f t="shared" si="19"/>
        <v>3</v>
      </c>
      <c r="R172" s="6">
        <f t="shared" si="20"/>
        <v>6.25E-2</v>
      </c>
    </row>
    <row r="173" spans="1:18" x14ac:dyDescent="0.2">
      <c r="A173" s="119" t="s">
        <v>469</v>
      </c>
      <c r="B173" s="55" t="s">
        <v>78</v>
      </c>
      <c r="C173" s="120" t="s">
        <v>470</v>
      </c>
      <c r="D173" s="2"/>
      <c r="E173" s="1"/>
      <c r="F173" s="1"/>
      <c r="G173" s="1"/>
      <c r="H173" s="121" t="str">
        <f t="shared" si="15"/>
        <v/>
      </c>
      <c r="I173" s="244">
        <v>4</v>
      </c>
      <c r="J173" s="189">
        <v>3</v>
      </c>
      <c r="K173" s="189"/>
      <c r="L173" s="3">
        <f t="shared" si="21"/>
        <v>0</v>
      </c>
      <c r="M173" s="189">
        <v>1</v>
      </c>
      <c r="N173" s="122">
        <f t="shared" si="16"/>
        <v>0.25</v>
      </c>
      <c r="O173" s="4">
        <f t="shared" si="17"/>
        <v>4</v>
      </c>
      <c r="P173" s="5">
        <f t="shared" si="18"/>
        <v>3</v>
      </c>
      <c r="Q173" s="5">
        <f t="shared" si="19"/>
        <v>1</v>
      </c>
      <c r="R173" s="6">
        <f t="shared" si="20"/>
        <v>0.25</v>
      </c>
    </row>
    <row r="174" spans="1:18" x14ac:dyDescent="0.2">
      <c r="A174" s="119" t="s">
        <v>469</v>
      </c>
      <c r="B174" s="55" t="s">
        <v>78</v>
      </c>
      <c r="C174" s="120" t="s">
        <v>285</v>
      </c>
      <c r="D174" s="2"/>
      <c r="E174" s="1"/>
      <c r="F174" s="1"/>
      <c r="G174" s="1"/>
      <c r="H174" s="121" t="str">
        <f t="shared" si="15"/>
        <v/>
      </c>
      <c r="I174" s="244">
        <v>2</v>
      </c>
      <c r="J174" s="189">
        <v>2</v>
      </c>
      <c r="K174" s="236"/>
      <c r="L174" s="3">
        <f t="shared" si="21"/>
        <v>0</v>
      </c>
      <c r="M174" s="236"/>
      <c r="N174" s="122">
        <f t="shared" si="16"/>
        <v>0</v>
      </c>
      <c r="O174" s="4">
        <f t="shared" si="17"/>
        <v>2</v>
      </c>
      <c r="P174" s="5">
        <f t="shared" si="18"/>
        <v>2</v>
      </c>
      <c r="Q174" s="5" t="str">
        <f t="shared" si="19"/>
        <v/>
      </c>
      <c r="R174" s="6" t="str">
        <f t="shared" si="20"/>
        <v/>
      </c>
    </row>
    <row r="175" spans="1:18" x14ac:dyDescent="0.2">
      <c r="A175" s="119" t="s">
        <v>469</v>
      </c>
      <c r="B175" s="55" t="s">
        <v>83</v>
      </c>
      <c r="C175" s="120" t="s">
        <v>84</v>
      </c>
      <c r="D175" s="2"/>
      <c r="E175" s="1"/>
      <c r="F175" s="1"/>
      <c r="G175" s="1"/>
      <c r="H175" s="121" t="str">
        <f t="shared" si="15"/>
        <v/>
      </c>
      <c r="I175" s="244">
        <v>122</v>
      </c>
      <c r="J175" s="189">
        <v>117</v>
      </c>
      <c r="K175" s="189">
        <v>3</v>
      </c>
      <c r="L175" s="3">
        <f t="shared" si="21"/>
        <v>2.564102564102564E-2</v>
      </c>
      <c r="M175" s="189">
        <v>5</v>
      </c>
      <c r="N175" s="122">
        <f t="shared" si="16"/>
        <v>4.0983606557377046E-2</v>
      </c>
      <c r="O175" s="4">
        <f t="shared" si="17"/>
        <v>122</v>
      </c>
      <c r="P175" s="5">
        <f t="shared" si="18"/>
        <v>117</v>
      </c>
      <c r="Q175" s="5">
        <f t="shared" si="19"/>
        <v>5</v>
      </c>
      <c r="R175" s="6">
        <f t="shared" si="20"/>
        <v>4.0983606557377046E-2</v>
      </c>
    </row>
    <row r="176" spans="1:18" x14ac:dyDescent="0.2">
      <c r="A176" s="119" t="s">
        <v>469</v>
      </c>
      <c r="B176" s="55" t="s">
        <v>83</v>
      </c>
      <c r="C176" s="120" t="s">
        <v>471</v>
      </c>
      <c r="D176" s="2"/>
      <c r="E176" s="1"/>
      <c r="F176" s="1"/>
      <c r="G176" s="1"/>
      <c r="H176" s="121" t="str">
        <f t="shared" si="15"/>
        <v/>
      </c>
      <c r="I176" s="244">
        <v>32</v>
      </c>
      <c r="J176" s="189">
        <v>31</v>
      </c>
      <c r="K176" s="189"/>
      <c r="L176" s="3">
        <f t="shared" si="21"/>
        <v>0</v>
      </c>
      <c r="M176" s="189">
        <v>1</v>
      </c>
      <c r="N176" s="122">
        <f t="shared" si="16"/>
        <v>3.125E-2</v>
      </c>
      <c r="O176" s="4">
        <f t="shared" si="17"/>
        <v>32</v>
      </c>
      <c r="P176" s="5">
        <f t="shared" si="18"/>
        <v>31</v>
      </c>
      <c r="Q176" s="5">
        <f t="shared" si="19"/>
        <v>1</v>
      </c>
      <c r="R176" s="6">
        <f t="shared" si="20"/>
        <v>3.125E-2</v>
      </c>
    </row>
    <row r="177" spans="1:18" x14ac:dyDescent="0.2">
      <c r="A177" s="119" t="s">
        <v>469</v>
      </c>
      <c r="B177" s="55" t="s">
        <v>89</v>
      </c>
      <c r="C177" s="120" t="s">
        <v>90</v>
      </c>
      <c r="D177" s="2"/>
      <c r="E177" s="1"/>
      <c r="F177" s="1"/>
      <c r="G177" s="1"/>
      <c r="H177" s="121" t="str">
        <f t="shared" si="15"/>
        <v/>
      </c>
      <c r="I177" s="244">
        <v>27</v>
      </c>
      <c r="J177" s="189">
        <v>25</v>
      </c>
      <c r="K177" s="189">
        <v>7</v>
      </c>
      <c r="L177" s="3">
        <f t="shared" si="21"/>
        <v>0.28000000000000003</v>
      </c>
      <c r="M177" s="189">
        <v>2</v>
      </c>
      <c r="N177" s="122">
        <f t="shared" si="16"/>
        <v>7.407407407407407E-2</v>
      </c>
      <c r="O177" s="4">
        <f t="shared" si="17"/>
        <v>27</v>
      </c>
      <c r="P177" s="5">
        <f t="shared" si="18"/>
        <v>25</v>
      </c>
      <c r="Q177" s="5">
        <f t="shared" si="19"/>
        <v>2</v>
      </c>
      <c r="R177" s="6">
        <f t="shared" si="20"/>
        <v>7.407407407407407E-2</v>
      </c>
    </row>
    <row r="178" spans="1:18" ht="16.25" customHeight="1" x14ac:dyDescent="0.2">
      <c r="A178" s="119" t="s">
        <v>469</v>
      </c>
      <c r="B178" s="55" t="s">
        <v>91</v>
      </c>
      <c r="C178" s="120" t="s">
        <v>92</v>
      </c>
      <c r="D178" s="2"/>
      <c r="E178" s="1"/>
      <c r="F178" s="1"/>
      <c r="G178" s="1"/>
      <c r="H178" s="121" t="str">
        <f t="shared" si="15"/>
        <v/>
      </c>
      <c r="I178" s="244">
        <v>17</v>
      </c>
      <c r="J178" s="189">
        <v>17</v>
      </c>
      <c r="K178" s="189">
        <v>2</v>
      </c>
      <c r="L178" s="3">
        <f t="shared" si="21"/>
        <v>0.11764705882352941</v>
      </c>
      <c r="M178" s="189"/>
      <c r="N178" s="122">
        <f t="shared" si="16"/>
        <v>0</v>
      </c>
      <c r="O178" s="4">
        <f t="shared" si="17"/>
        <v>17</v>
      </c>
      <c r="P178" s="5">
        <f t="shared" si="18"/>
        <v>17</v>
      </c>
      <c r="Q178" s="5" t="str">
        <f t="shared" si="19"/>
        <v/>
      </c>
      <c r="R178" s="6" t="str">
        <f t="shared" si="20"/>
        <v/>
      </c>
    </row>
    <row r="179" spans="1:18" x14ac:dyDescent="0.2">
      <c r="A179" s="119" t="s">
        <v>469</v>
      </c>
      <c r="B179" s="55" t="s">
        <v>91</v>
      </c>
      <c r="C179" s="120" t="s">
        <v>472</v>
      </c>
      <c r="D179" s="2"/>
      <c r="E179" s="1"/>
      <c r="F179" s="1"/>
      <c r="G179" s="1"/>
      <c r="H179" s="121" t="str">
        <f t="shared" si="15"/>
        <v/>
      </c>
      <c r="I179" s="244">
        <v>35</v>
      </c>
      <c r="J179" s="189">
        <v>35</v>
      </c>
      <c r="K179" s="34"/>
      <c r="L179" s="3">
        <f t="shared" si="21"/>
        <v>0</v>
      </c>
      <c r="M179" s="34"/>
      <c r="N179" s="122">
        <f t="shared" si="16"/>
        <v>0</v>
      </c>
      <c r="O179" s="4">
        <f t="shared" si="17"/>
        <v>35</v>
      </c>
      <c r="P179" s="5">
        <f t="shared" si="18"/>
        <v>35</v>
      </c>
      <c r="Q179" s="5" t="str">
        <f t="shared" si="19"/>
        <v/>
      </c>
      <c r="R179" s="6" t="str">
        <f t="shared" si="20"/>
        <v/>
      </c>
    </row>
    <row r="180" spans="1:18" x14ac:dyDescent="0.2">
      <c r="A180" s="119" t="s">
        <v>469</v>
      </c>
      <c r="B180" s="55" t="s">
        <v>93</v>
      </c>
      <c r="C180" s="120" t="s">
        <v>94</v>
      </c>
      <c r="D180" s="2"/>
      <c r="E180" s="1"/>
      <c r="F180" s="1"/>
      <c r="G180" s="1"/>
      <c r="H180" s="121" t="str">
        <f t="shared" si="15"/>
        <v/>
      </c>
      <c r="I180" s="244">
        <v>2436</v>
      </c>
      <c r="J180" s="189">
        <v>2011</v>
      </c>
      <c r="K180" s="253">
        <v>393</v>
      </c>
      <c r="L180" s="3">
        <f t="shared" si="21"/>
        <v>0.19542516161113874</v>
      </c>
      <c r="M180" s="253">
        <v>425</v>
      </c>
      <c r="N180" s="122">
        <f t="shared" si="16"/>
        <v>0.17446633825944172</v>
      </c>
      <c r="O180" s="4">
        <f t="shared" si="17"/>
        <v>2436</v>
      </c>
      <c r="P180" s="5">
        <f t="shared" si="18"/>
        <v>2011</v>
      </c>
      <c r="Q180" s="5">
        <f t="shared" si="19"/>
        <v>425</v>
      </c>
      <c r="R180" s="6">
        <f t="shared" si="20"/>
        <v>0.17446633825944172</v>
      </c>
    </row>
    <row r="181" spans="1:18" x14ac:dyDescent="0.2">
      <c r="A181" s="119" t="s">
        <v>469</v>
      </c>
      <c r="B181" s="55" t="s">
        <v>99</v>
      </c>
      <c r="C181" s="120" t="s">
        <v>100</v>
      </c>
      <c r="D181" s="2"/>
      <c r="E181" s="1"/>
      <c r="F181" s="1"/>
      <c r="G181" s="1"/>
      <c r="H181" s="121" t="str">
        <f t="shared" si="15"/>
        <v/>
      </c>
      <c r="I181" s="244">
        <v>184</v>
      </c>
      <c r="J181" s="189">
        <v>170</v>
      </c>
      <c r="K181" s="189">
        <v>85</v>
      </c>
      <c r="L181" s="3">
        <f t="shared" si="21"/>
        <v>0.5</v>
      </c>
      <c r="M181" s="189">
        <v>14</v>
      </c>
      <c r="N181" s="122">
        <f t="shared" si="16"/>
        <v>7.6086956521739135E-2</v>
      </c>
      <c r="O181" s="4">
        <f t="shared" si="17"/>
        <v>184</v>
      </c>
      <c r="P181" s="5">
        <f t="shared" si="18"/>
        <v>170</v>
      </c>
      <c r="Q181" s="5">
        <f t="shared" si="19"/>
        <v>14</v>
      </c>
      <c r="R181" s="6">
        <f t="shared" si="20"/>
        <v>7.6086956521739135E-2</v>
      </c>
    </row>
    <row r="182" spans="1:18" x14ac:dyDescent="0.2">
      <c r="A182" s="119" t="s">
        <v>469</v>
      </c>
      <c r="B182" s="55" t="s">
        <v>517</v>
      </c>
      <c r="C182" s="120" t="s">
        <v>101</v>
      </c>
      <c r="D182" s="190"/>
      <c r="E182" s="191"/>
      <c r="F182" s="191"/>
      <c r="G182" s="191"/>
      <c r="H182" s="121" t="str">
        <f t="shared" si="15"/>
        <v/>
      </c>
      <c r="I182" s="244">
        <v>787</v>
      </c>
      <c r="J182" s="189">
        <v>755</v>
      </c>
      <c r="K182" s="189">
        <v>315</v>
      </c>
      <c r="L182" s="3">
        <f t="shared" si="21"/>
        <v>0.41721854304635764</v>
      </c>
      <c r="M182" s="189">
        <v>32</v>
      </c>
      <c r="N182" s="122">
        <f t="shared" si="16"/>
        <v>4.0660736975857689E-2</v>
      </c>
      <c r="O182" s="4">
        <f t="shared" si="17"/>
        <v>787</v>
      </c>
      <c r="P182" s="5">
        <f t="shared" si="18"/>
        <v>755</v>
      </c>
      <c r="Q182" s="5">
        <f t="shared" si="19"/>
        <v>32</v>
      </c>
      <c r="R182" s="6">
        <f t="shared" si="20"/>
        <v>4.0660736975857689E-2</v>
      </c>
    </row>
    <row r="183" spans="1:18" x14ac:dyDescent="0.2">
      <c r="A183" s="119" t="s">
        <v>469</v>
      </c>
      <c r="B183" s="55" t="s">
        <v>102</v>
      </c>
      <c r="C183" s="120" t="s">
        <v>544</v>
      </c>
      <c r="D183" s="2"/>
      <c r="E183" s="1"/>
      <c r="F183" s="1"/>
      <c r="G183" s="1"/>
      <c r="H183" s="121" t="str">
        <f t="shared" si="15"/>
        <v/>
      </c>
      <c r="I183" s="244">
        <v>324</v>
      </c>
      <c r="J183" s="189">
        <v>255</v>
      </c>
      <c r="K183" s="189">
        <v>97</v>
      </c>
      <c r="L183" s="3">
        <f t="shared" si="21"/>
        <v>0.38039215686274508</v>
      </c>
      <c r="M183" s="189">
        <v>69</v>
      </c>
      <c r="N183" s="122">
        <f t="shared" si="16"/>
        <v>0.21296296296296297</v>
      </c>
      <c r="O183" s="4">
        <f t="shared" si="17"/>
        <v>324</v>
      </c>
      <c r="P183" s="5">
        <f t="shared" si="18"/>
        <v>255</v>
      </c>
      <c r="Q183" s="5">
        <f t="shared" si="19"/>
        <v>69</v>
      </c>
      <c r="R183" s="6">
        <f t="shared" si="20"/>
        <v>0.21296296296296297</v>
      </c>
    </row>
    <row r="184" spans="1:18" x14ac:dyDescent="0.2">
      <c r="A184" s="119" t="s">
        <v>469</v>
      </c>
      <c r="B184" s="55" t="s">
        <v>102</v>
      </c>
      <c r="C184" s="120" t="s">
        <v>103</v>
      </c>
      <c r="D184" s="2"/>
      <c r="E184" s="1"/>
      <c r="F184" s="1"/>
      <c r="G184" s="1"/>
      <c r="H184" s="121" t="str">
        <f t="shared" si="15"/>
        <v/>
      </c>
      <c r="I184" s="244">
        <v>167</v>
      </c>
      <c r="J184" s="189">
        <v>136</v>
      </c>
      <c r="K184" s="189">
        <v>76</v>
      </c>
      <c r="L184" s="3">
        <f t="shared" si="21"/>
        <v>0.55882352941176472</v>
      </c>
      <c r="M184" s="189">
        <v>31</v>
      </c>
      <c r="N184" s="122">
        <f t="shared" si="16"/>
        <v>0.18562874251497005</v>
      </c>
      <c r="O184" s="4">
        <f t="shared" si="17"/>
        <v>167</v>
      </c>
      <c r="P184" s="5">
        <f t="shared" si="18"/>
        <v>136</v>
      </c>
      <c r="Q184" s="5">
        <f t="shared" si="19"/>
        <v>31</v>
      </c>
      <c r="R184" s="6">
        <f t="shared" si="20"/>
        <v>0.18562874251497005</v>
      </c>
    </row>
    <row r="185" spans="1:18" x14ac:dyDescent="0.2">
      <c r="A185" s="119" t="s">
        <v>469</v>
      </c>
      <c r="B185" s="55" t="s">
        <v>104</v>
      </c>
      <c r="C185" s="120" t="s">
        <v>105</v>
      </c>
      <c r="D185" s="2"/>
      <c r="E185" s="1"/>
      <c r="F185" s="1"/>
      <c r="G185" s="1"/>
      <c r="H185" s="121" t="str">
        <f t="shared" si="15"/>
        <v/>
      </c>
      <c r="I185" s="244">
        <v>68</v>
      </c>
      <c r="J185" s="189">
        <v>65</v>
      </c>
      <c r="K185" s="189">
        <v>8</v>
      </c>
      <c r="L185" s="3">
        <f t="shared" si="21"/>
        <v>0.12307692307692308</v>
      </c>
      <c r="M185" s="189">
        <v>3</v>
      </c>
      <c r="N185" s="122">
        <f t="shared" si="16"/>
        <v>4.4117647058823532E-2</v>
      </c>
      <c r="O185" s="4">
        <f t="shared" si="17"/>
        <v>68</v>
      </c>
      <c r="P185" s="5">
        <f t="shared" si="18"/>
        <v>65</v>
      </c>
      <c r="Q185" s="5">
        <f t="shared" si="19"/>
        <v>3</v>
      </c>
      <c r="R185" s="6">
        <f t="shared" si="20"/>
        <v>4.4117647058823532E-2</v>
      </c>
    </row>
    <row r="186" spans="1:18" x14ac:dyDescent="0.2">
      <c r="A186" s="119" t="s">
        <v>469</v>
      </c>
      <c r="B186" s="55" t="s">
        <v>106</v>
      </c>
      <c r="C186" s="120" t="s">
        <v>107</v>
      </c>
      <c r="D186" s="2"/>
      <c r="E186" s="1"/>
      <c r="F186" s="1"/>
      <c r="G186" s="1"/>
      <c r="H186" s="121" t="str">
        <f t="shared" si="15"/>
        <v/>
      </c>
      <c r="I186" s="244">
        <v>282</v>
      </c>
      <c r="J186" s="189">
        <v>270</v>
      </c>
      <c r="K186" s="189">
        <v>38</v>
      </c>
      <c r="L186" s="3">
        <f t="shared" si="21"/>
        <v>0.14074074074074075</v>
      </c>
      <c r="M186" s="189">
        <v>12</v>
      </c>
      <c r="N186" s="122">
        <f t="shared" si="16"/>
        <v>4.2553191489361701E-2</v>
      </c>
      <c r="O186" s="4">
        <f t="shared" si="17"/>
        <v>282</v>
      </c>
      <c r="P186" s="5">
        <f t="shared" si="18"/>
        <v>270</v>
      </c>
      <c r="Q186" s="5">
        <f t="shared" si="19"/>
        <v>12</v>
      </c>
      <c r="R186" s="6">
        <f t="shared" si="20"/>
        <v>4.2553191489361701E-2</v>
      </c>
    </row>
    <row r="187" spans="1:18" x14ac:dyDescent="0.2">
      <c r="A187" s="119" t="s">
        <v>469</v>
      </c>
      <c r="B187" s="55" t="s">
        <v>108</v>
      </c>
      <c r="C187" s="120" t="s">
        <v>292</v>
      </c>
      <c r="D187" s="2"/>
      <c r="E187" s="1"/>
      <c r="F187" s="1"/>
      <c r="G187" s="1"/>
      <c r="H187" s="121" t="str">
        <f t="shared" si="15"/>
        <v/>
      </c>
      <c r="I187" s="244">
        <v>4</v>
      </c>
      <c r="J187" s="189">
        <v>4</v>
      </c>
      <c r="K187" s="189">
        <v>3</v>
      </c>
      <c r="L187" s="3">
        <f t="shared" si="21"/>
        <v>0.75</v>
      </c>
      <c r="M187" s="34"/>
      <c r="N187" s="122">
        <f t="shared" si="16"/>
        <v>0</v>
      </c>
      <c r="O187" s="4">
        <f t="shared" si="17"/>
        <v>4</v>
      </c>
      <c r="P187" s="5">
        <f t="shared" si="18"/>
        <v>4</v>
      </c>
      <c r="Q187" s="5" t="str">
        <f t="shared" si="19"/>
        <v/>
      </c>
      <c r="R187" s="6" t="str">
        <f t="shared" si="20"/>
        <v/>
      </c>
    </row>
    <row r="188" spans="1:18" x14ac:dyDescent="0.2">
      <c r="A188" s="119" t="s">
        <v>469</v>
      </c>
      <c r="B188" s="55" t="s">
        <v>111</v>
      </c>
      <c r="C188" s="120" t="s">
        <v>112</v>
      </c>
      <c r="D188" s="2"/>
      <c r="E188" s="1"/>
      <c r="F188" s="1"/>
      <c r="G188" s="1"/>
      <c r="H188" s="121" t="str">
        <f t="shared" si="15"/>
        <v/>
      </c>
      <c r="I188" s="244">
        <v>39</v>
      </c>
      <c r="J188" s="189">
        <v>39</v>
      </c>
      <c r="K188" s="189">
        <v>4</v>
      </c>
      <c r="L188" s="3">
        <f t="shared" si="21"/>
        <v>0.10256410256410256</v>
      </c>
      <c r="M188" s="253"/>
      <c r="N188" s="122">
        <f t="shared" si="16"/>
        <v>0</v>
      </c>
      <c r="O188" s="4">
        <f t="shared" si="17"/>
        <v>39</v>
      </c>
      <c r="P188" s="5">
        <f t="shared" si="18"/>
        <v>39</v>
      </c>
      <c r="Q188" s="5" t="str">
        <f t="shared" si="19"/>
        <v/>
      </c>
      <c r="R188" s="6" t="str">
        <f t="shared" si="20"/>
        <v/>
      </c>
    </row>
    <row r="189" spans="1:18" x14ac:dyDescent="0.2">
      <c r="A189" s="119" t="s">
        <v>469</v>
      </c>
      <c r="B189" s="55" t="s">
        <v>113</v>
      </c>
      <c r="C189" s="120" t="s">
        <v>114</v>
      </c>
      <c r="D189" s="2"/>
      <c r="E189" s="1"/>
      <c r="F189" s="1"/>
      <c r="G189" s="1"/>
      <c r="H189" s="121" t="str">
        <f t="shared" si="15"/>
        <v/>
      </c>
      <c r="I189" s="244">
        <v>950</v>
      </c>
      <c r="J189" s="189">
        <v>916</v>
      </c>
      <c r="K189" s="189">
        <v>309</v>
      </c>
      <c r="L189" s="3">
        <f t="shared" si="21"/>
        <v>0.3373362445414847</v>
      </c>
      <c r="M189" s="189">
        <v>34</v>
      </c>
      <c r="N189" s="122">
        <f t="shared" si="16"/>
        <v>3.5789473684210524E-2</v>
      </c>
      <c r="O189" s="4">
        <f t="shared" si="17"/>
        <v>950</v>
      </c>
      <c r="P189" s="5">
        <f t="shared" si="18"/>
        <v>916</v>
      </c>
      <c r="Q189" s="5">
        <f t="shared" si="19"/>
        <v>34</v>
      </c>
      <c r="R189" s="6">
        <f t="shared" si="20"/>
        <v>3.5789473684210524E-2</v>
      </c>
    </row>
    <row r="190" spans="1:18" x14ac:dyDescent="0.2">
      <c r="A190" s="119" t="s">
        <v>469</v>
      </c>
      <c r="B190" s="55" t="s">
        <v>115</v>
      </c>
      <c r="C190" s="120" t="s">
        <v>117</v>
      </c>
      <c r="D190" s="2"/>
      <c r="E190" s="1"/>
      <c r="F190" s="1"/>
      <c r="G190" s="1"/>
      <c r="H190" s="121" t="str">
        <f t="shared" si="15"/>
        <v/>
      </c>
      <c r="I190" s="244">
        <v>928</v>
      </c>
      <c r="J190" s="189">
        <v>923</v>
      </c>
      <c r="K190" s="189">
        <v>216</v>
      </c>
      <c r="L190" s="3">
        <f t="shared" si="21"/>
        <v>0.23401950162513543</v>
      </c>
      <c r="M190" s="189">
        <v>5</v>
      </c>
      <c r="N190" s="122">
        <f t="shared" si="16"/>
        <v>5.387931034482759E-3</v>
      </c>
      <c r="O190" s="4">
        <f t="shared" si="17"/>
        <v>928</v>
      </c>
      <c r="P190" s="5">
        <f t="shared" si="18"/>
        <v>923</v>
      </c>
      <c r="Q190" s="5">
        <f t="shared" si="19"/>
        <v>5</v>
      </c>
      <c r="R190" s="6">
        <f t="shared" si="20"/>
        <v>5.387931034482759E-3</v>
      </c>
    </row>
    <row r="191" spans="1:18" x14ac:dyDescent="0.2">
      <c r="A191" s="119" t="s">
        <v>469</v>
      </c>
      <c r="B191" s="55" t="s">
        <v>118</v>
      </c>
      <c r="C191" s="120" t="s">
        <v>119</v>
      </c>
      <c r="D191" s="2"/>
      <c r="E191" s="1"/>
      <c r="F191" s="1"/>
      <c r="G191" s="1"/>
      <c r="H191" s="121" t="str">
        <f t="shared" si="15"/>
        <v/>
      </c>
      <c r="I191" s="244">
        <v>279</v>
      </c>
      <c r="J191" s="189">
        <v>255</v>
      </c>
      <c r="K191" s="189">
        <v>46</v>
      </c>
      <c r="L191" s="3">
        <f t="shared" si="21"/>
        <v>0.1803921568627451</v>
      </c>
      <c r="M191" s="189">
        <v>24</v>
      </c>
      <c r="N191" s="122">
        <f t="shared" si="16"/>
        <v>8.6021505376344093E-2</v>
      </c>
      <c r="O191" s="4">
        <f t="shared" si="17"/>
        <v>279</v>
      </c>
      <c r="P191" s="5">
        <f t="shared" si="18"/>
        <v>255</v>
      </c>
      <c r="Q191" s="5">
        <f t="shared" si="19"/>
        <v>24</v>
      </c>
      <c r="R191" s="6">
        <f t="shared" si="20"/>
        <v>8.6021505376344093E-2</v>
      </c>
    </row>
    <row r="192" spans="1:18" x14ac:dyDescent="0.2">
      <c r="A192" s="119" t="s">
        <v>469</v>
      </c>
      <c r="B192" s="55" t="s">
        <v>123</v>
      </c>
      <c r="C192" s="120" t="s">
        <v>123</v>
      </c>
      <c r="D192" s="2"/>
      <c r="E192" s="1"/>
      <c r="F192" s="1"/>
      <c r="G192" s="1"/>
      <c r="H192" s="121" t="str">
        <f t="shared" si="15"/>
        <v/>
      </c>
      <c r="I192" s="244">
        <v>317</v>
      </c>
      <c r="J192" s="189">
        <v>305</v>
      </c>
      <c r="K192" s="189">
        <v>216</v>
      </c>
      <c r="L192" s="3">
        <f t="shared" si="21"/>
        <v>0.70819672131147537</v>
      </c>
      <c r="M192" s="189">
        <v>12</v>
      </c>
      <c r="N192" s="122">
        <f t="shared" si="16"/>
        <v>3.7854889589905363E-2</v>
      </c>
      <c r="O192" s="4">
        <f t="shared" si="17"/>
        <v>317</v>
      </c>
      <c r="P192" s="5">
        <f t="shared" si="18"/>
        <v>305</v>
      </c>
      <c r="Q192" s="5">
        <f t="shared" si="19"/>
        <v>12</v>
      </c>
      <c r="R192" s="6">
        <f t="shared" si="20"/>
        <v>3.7854889589905363E-2</v>
      </c>
    </row>
    <row r="193" spans="1:18" x14ac:dyDescent="0.2">
      <c r="A193" s="119" t="s">
        <v>469</v>
      </c>
      <c r="B193" s="55" t="s">
        <v>124</v>
      </c>
      <c r="C193" s="120" t="s">
        <v>125</v>
      </c>
      <c r="D193" s="2"/>
      <c r="E193" s="1"/>
      <c r="F193" s="1"/>
      <c r="G193" s="1"/>
      <c r="H193" s="121" t="str">
        <f t="shared" si="15"/>
        <v/>
      </c>
      <c r="I193" s="244">
        <v>957</v>
      </c>
      <c r="J193" s="189">
        <v>864</v>
      </c>
      <c r="K193" s="189">
        <v>410</v>
      </c>
      <c r="L193" s="3">
        <f t="shared" si="21"/>
        <v>0.47453703703703703</v>
      </c>
      <c r="M193" s="189">
        <v>93</v>
      </c>
      <c r="N193" s="122">
        <f t="shared" si="16"/>
        <v>9.7178683385579931E-2</v>
      </c>
      <c r="O193" s="4">
        <f t="shared" si="17"/>
        <v>957</v>
      </c>
      <c r="P193" s="5">
        <f t="shared" si="18"/>
        <v>864</v>
      </c>
      <c r="Q193" s="5">
        <f t="shared" si="19"/>
        <v>93</v>
      </c>
      <c r="R193" s="6">
        <f t="shared" si="20"/>
        <v>9.7178683385579931E-2</v>
      </c>
    </row>
    <row r="194" spans="1:18" x14ac:dyDescent="0.2">
      <c r="A194" s="119" t="s">
        <v>469</v>
      </c>
      <c r="B194" s="55" t="s">
        <v>127</v>
      </c>
      <c r="C194" s="120" t="s">
        <v>128</v>
      </c>
      <c r="D194" s="2"/>
      <c r="E194" s="1"/>
      <c r="F194" s="1"/>
      <c r="G194" s="1"/>
      <c r="H194" s="121" t="str">
        <f t="shared" ref="H194:H246" si="22">IF(D194&lt;&gt;0,G194/D194,"")</f>
        <v/>
      </c>
      <c r="I194" s="244">
        <v>61</v>
      </c>
      <c r="J194" s="189">
        <v>52</v>
      </c>
      <c r="K194" s="189">
        <v>25</v>
      </c>
      <c r="L194" s="3">
        <f t="shared" si="21"/>
        <v>0.48076923076923078</v>
      </c>
      <c r="M194" s="189">
        <v>9</v>
      </c>
      <c r="N194" s="122">
        <f t="shared" ref="N194:N248" si="23">IF(I194&lt;&gt;0,M194/I194,"")</f>
        <v>0.14754098360655737</v>
      </c>
      <c r="O194" s="4">
        <f t="shared" ref="O194:O246" si="24">IF(SUM(D194,I194)&gt;0,SUM(D194,I194),"")</f>
        <v>61</v>
      </c>
      <c r="P194" s="5">
        <f t="shared" ref="P194:P246" si="25">IF( SUM(E194,J194,)&gt;0, SUM(E194,J194,),"")</f>
        <v>52</v>
      </c>
      <c r="Q194" s="5">
        <f t="shared" ref="Q194:Q246" si="26">IF(SUM(G194,M194)&gt;0,SUM(G194,M194),"")</f>
        <v>9</v>
      </c>
      <c r="R194" s="6">
        <f t="shared" ref="R194:R248" si="27">IFERROR(IF(O194&lt;&gt;0,Q194/O194,""),"")</f>
        <v>0.14754098360655737</v>
      </c>
    </row>
    <row r="195" spans="1:18" x14ac:dyDescent="0.2">
      <c r="A195" s="119" t="s">
        <v>469</v>
      </c>
      <c r="B195" s="55" t="s">
        <v>132</v>
      </c>
      <c r="C195" s="120" t="s">
        <v>133</v>
      </c>
      <c r="D195" s="2"/>
      <c r="E195" s="1"/>
      <c r="F195" s="1"/>
      <c r="G195" s="1"/>
      <c r="H195" s="121" t="str">
        <f t="shared" si="22"/>
        <v/>
      </c>
      <c r="I195" s="244">
        <v>13</v>
      </c>
      <c r="J195" s="189">
        <v>13</v>
      </c>
      <c r="K195" s="189">
        <v>8</v>
      </c>
      <c r="L195" s="3">
        <f t="shared" si="21"/>
        <v>0.61538461538461542</v>
      </c>
      <c r="M195" s="34"/>
      <c r="N195" s="122">
        <f t="shared" si="23"/>
        <v>0</v>
      </c>
      <c r="O195" s="4">
        <f t="shared" si="24"/>
        <v>13</v>
      </c>
      <c r="P195" s="5">
        <f t="shared" si="25"/>
        <v>13</v>
      </c>
      <c r="Q195" s="5" t="str">
        <f t="shared" si="26"/>
        <v/>
      </c>
      <c r="R195" s="6" t="str">
        <f t="shared" si="27"/>
        <v/>
      </c>
    </row>
    <row r="196" spans="1:18" ht="16.25" customHeight="1" x14ac:dyDescent="0.2">
      <c r="A196" s="119" t="s">
        <v>469</v>
      </c>
      <c r="B196" s="55" t="s">
        <v>522</v>
      </c>
      <c r="C196" s="120" t="s">
        <v>473</v>
      </c>
      <c r="D196" s="2"/>
      <c r="E196" s="1"/>
      <c r="F196" s="1"/>
      <c r="G196" s="1"/>
      <c r="H196" s="121" t="str">
        <f t="shared" si="22"/>
        <v/>
      </c>
      <c r="I196" s="244">
        <v>8</v>
      </c>
      <c r="J196" s="189">
        <v>8</v>
      </c>
      <c r="K196" s="189">
        <v>5</v>
      </c>
      <c r="L196" s="3">
        <f t="shared" si="21"/>
        <v>0.625</v>
      </c>
      <c r="M196" s="253"/>
      <c r="N196" s="122">
        <f t="shared" si="23"/>
        <v>0</v>
      </c>
      <c r="O196" s="4">
        <f t="shared" si="24"/>
        <v>8</v>
      </c>
      <c r="P196" s="5">
        <f t="shared" si="25"/>
        <v>8</v>
      </c>
      <c r="Q196" s="5" t="str">
        <f t="shared" si="26"/>
        <v/>
      </c>
      <c r="R196" s="6" t="str">
        <f t="shared" si="27"/>
        <v/>
      </c>
    </row>
    <row r="197" spans="1:18" x14ac:dyDescent="0.2">
      <c r="A197" s="119" t="s">
        <v>469</v>
      </c>
      <c r="B197" s="55" t="s">
        <v>522</v>
      </c>
      <c r="C197" s="120" t="s">
        <v>474</v>
      </c>
      <c r="D197" s="2"/>
      <c r="E197" s="1"/>
      <c r="F197" s="1"/>
      <c r="G197" s="1"/>
      <c r="H197" s="121" t="str">
        <f t="shared" si="22"/>
        <v/>
      </c>
      <c r="I197" s="244">
        <v>15</v>
      </c>
      <c r="J197" s="189">
        <v>15</v>
      </c>
      <c r="K197" s="189">
        <v>12</v>
      </c>
      <c r="L197" s="3">
        <f t="shared" si="21"/>
        <v>0.8</v>
      </c>
      <c r="M197" s="34"/>
      <c r="N197" s="122">
        <f t="shared" si="23"/>
        <v>0</v>
      </c>
      <c r="O197" s="4">
        <f t="shared" si="24"/>
        <v>15</v>
      </c>
      <c r="P197" s="5">
        <f t="shared" si="25"/>
        <v>15</v>
      </c>
      <c r="Q197" s="5" t="str">
        <f t="shared" si="26"/>
        <v/>
      </c>
      <c r="R197" s="6" t="str">
        <f t="shared" si="27"/>
        <v/>
      </c>
    </row>
    <row r="198" spans="1:18" x14ac:dyDescent="0.2">
      <c r="A198" s="119" t="s">
        <v>469</v>
      </c>
      <c r="B198" s="55" t="s">
        <v>522</v>
      </c>
      <c r="C198" s="120" t="s">
        <v>134</v>
      </c>
      <c r="D198" s="2"/>
      <c r="E198" s="1"/>
      <c r="F198" s="1"/>
      <c r="G198" s="1"/>
      <c r="H198" s="121" t="str">
        <f t="shared" si="22"/>
        <v/>
      </c>
      <c r="I198" s="244">
        <v>151</v>
      </c>
      <c r="J198" s="189">
        <v>149</v>
      </c>
      <c r="K198" s="189">
        <v>92</v>
      </c>
      <c r="L198" s="3">
        <f t="shared" si="21"/>
        <v>0.6174496644295302</v>
      </c>
      <c r="M198" s="253">
        <v>2</v>
      </c>
      <c r="N198" s="122">
        <f t="shared" si="23"/>
        <v>1.3245033112582781E-2</v>
      </c>
      <c r="O198" s="4">
        <f t="shared" si="24"/>
        <v>151</v>
      </c>
      <c r="P198" s="5">
        <f t="shared" si="25"/>
        <v>149</v>
      </c>
      <c r="Q198" s="5">
        <f t="shared" si="26"/>
        <v>2</v>
      </c>
      <c r="R198" s="6">
        <f t="shared" si="27"/>
        <v>1.3245033112582781E-2</v>
      </c>
    </row>
    <row r="199" spans="1:18" x14ac:dyDescent="0.2">
      <c r="A199" s="119" t="s">
        <v>469</v>
      </c>
      <c r="B199" s="55" t="s">
        <v>398</v>
      </c>
      <c r="C199" s="120" t="s">
        <v>399</v>
      </c>
      <c r="D199" s="2"/>
      <c r="E199" s="1"/>
      <c r="F199" s="1"/>
      <c r="G199" s="1"/>
      <c r="H199" s="121" t="str">
        <f t="shared" si="22"/>
        <v/>
      </c>
      <c r="I199" s="244">
        <v>11</v>
      </c>
      <c r="J199" s="189">
        <v>11</v>
      </c>
      <c r="K199" s="189">
        <v>2</v>
      </c>
      <c r="L199" s="3">
        <f t="shared" si="21"/>
        <v>0.18181818181818182</v>
      </c>
      <c r="M199" s="34"/>
      <c r="N199" s="122">
        <f t="shared" si="23"/>
        <v>0</v>
      </c>
      <c r="O199" s="4">
        <f t="shared" si="24"/>
        <v>11</v>
      </c>
      <c r="P199" s="5">
        <f t="shared" si="25"/>
        <v>11</v>
      </c>
      <c r="Q199" s="5" t="str">
        <f t="shared" si="26"/>
        <v/>
      </c>
      <c r="R199" s="6" t="str">
        <f t="shared" si="27"/>
        <v/>
      </c>
    </row>
    <row r="200" spans="1:18" x14ac:dyDescent="0.2">
      <c r="A200" s="119" t="s">
        <v>469</v>
      </c>
      <c r="B200" s="55" t="s">
        <v>135</v>
      </c>
      <c r="C200" s="120" t="s">
        <v>136</v>
      </c>
      <c r="D200" s="2"/>
      <c r="E200" s="1"/>
      <c r="F200" s="1"/>
      <c r="G200" s="1"/>
      <c r="H200" s="121" t="str">
        <f t="shared" si="22"/>
        <v/>
      </c>
      <c r="I200" s="244">
        <v>1065</v>
      </c>
      <c r="J200" s="189">
        <v>1018</v>
      </c>
      <c r="K200" s="189">
        <v>827</v>
      </c>
      <c r="L200" s="3">
        <f t="shared" si="21"/>
        <v>0.81237721021610998</v>
      </c>
      <c r="M200" s="253">
        <v>47</v>
      </c>
      <c r="N200" s="122">
        <f t="shared" si="23"/>
        <v>4.4131455399061034E-2</v>
      </c>
      <c r="O200" s="4">
        <f t="shared" si="24"/>
        <v>1065</v>
      </c>
      <c r="P200" s="5">
        <f t="shared" si="25"/>
        <v>1018</v>
      </c>
      <c r="Q200" s="5">
        <f t="shared" si="26"/>
        <v>47</v>
      </c>
      <c r="R200" s="6">
        <f t="shared" si="27"/>
        <v>4.4131455399061034E-2</v>
      </c>
    </row>
    <row r="201" spans="1:18" x14ac:dyDescent="0.2">
      <c r="A201" s="119" t="s">
        <v>469</v>
      </c>
      <c r="B201" s="55" t="s">
        <v>142</v>
      </c>
      <c r="C201" s="120" t="s">
        <v>144</v>
      </c>
      <c r="D201" s="2"/>
      <c r="E201" s="1"/>
      <c r="F201" s="1"/>
      <c r="G201" s="1"/>
      <c r="H201" s="121" t="str">
        <f t="shared" si="22"/>
        <v/>
      </c>
      <c r="I201" s="244">
        <v>1</v>
      </c>
      <c r="J201" s="189">
        <v>1</v>
      </c>
      <c r="K201" s="189">
        <v>0</v>
      </c>
      <c r="L201" s="3">
        <f t="shared" si="21"/>
        <v>0</v>
      </c>
      <c r="M201" s="34"/>
      <c r="N201" s="122">
        <f t="shared" si="23"/>
        <v>0</v>
      </c>
      <c r="O201" s="4">
        <f t="shared" si="24"/>
        <v>1</v>
      </c>
      <c r="P201" s="5">
        <f t="shared" si="25"/>
        <v>1</v>
      </c>
      <c r="Q201" s="5" t="str">
        <f t="shared" si="26"/>
        <v/>
      </c>
      <c r="R201" s="6" t="str">
        <f t="shared" si="27"/>
        <v/>
      </c>
    </row>
    <row r="202" spans="1:18" x14ac:dyDescent="0.2">
      <c r="A202" s="119" t="s">
        <v>469</v>
      </c>
      <c r="B202" s="55" t="s">
        <v>149</v>
      </c>
      <c r="C202" s="120" t="s">
        <v>150</v>
      </c>
      <c r="D202" s="2"/>
      <c r="E202" s="1"/>
      <c r="F202" s="1"/>
      <c r="G202" s="1"/>
      <c r="H202" s="121" t="str">
        <f t="shared" si="22"/>
        <v/>
      </c>
      <c r="I202" s="244">
        <v>315</v>
      </c>
      <c r="J202" s="189">
        <v>287</v>
      </c>
      <c r="K202" s="189">
        <v>82</v>
      </c>
      <c r="L202" s="3">
        <f t="shared" si="21"/>
        <v>0.2857142857142857</v>
      </c>
      <c r="M202" s="253">
        <v>28</v>
      </c>
      <c r="N202" s="122">
        <f t="shared" si="23"/>
        <v>8.8888888888888892E-2</v>
      </c>
      <c r="O202" s="4">
        <f t="shared" si="24"/>
        <v>315</v>
      </c>
      <c r="P202" s="5">
        <f t="shared" si="25"/>
        <v>287</v>
      </c>
      <c r="Q202" s="5">
        <f t="shared" si="26"/>
        <v>28</v>
      </c>
      <c r="R202" s="6">
        <f t="shared" si="27"/>
        <v>8.8888888888888892E-2</v>
      </c>
    </row>
    <row r="203" spans="1:18" ht="29" x14ac:dyDescent="0.2">
      <c r="A203" s="119" t="s">
        <v>469</v>
      </c>
      <c r="B203" s="55" t="s">
        <v>575</v>
      </c>
      <c r="C203" s="120" t="s">
        <v>73</v>
      </c>
      <c r="D203" s="2"/>
      <c r="E203" s="1"/>
      <c r="F203" s="1"/>
      <c r="G203" s="1"/>
      <c r="H203" s="121" t="str">
        <f t="shared" si="22"/>
        <v/>
      </c>
      <c r="I203" s="244">
        <v>359</v>
      </c>
      <c r="J203" s="189">
        <v>354</v>
      </c>
      <c r="K203" s="189">
        <v>343</v>
      </c>
      <c r="L203" s="3">
        <f t="shared" si="21"/>
        <v>0.96892655367231639</v>
      </c>
      <c r="M203" s="189">
        <v>5</v>
      </c>
      <c r="N203" s="122">
        <f t="shared" si="23"/>
        <v>1.3927576601671309E-2</v>
      </c>
      <c r="O203" s="4">
        <f t="shared" si="24"/>
        <v>359</v>
      </c>
      <c r="P203" s="5">
        <f t="shared" si="25"/>
        <v>354</v>
      </c>
      <c r="Q203" s="5">
        <f t="shared" si="26"/>
        <v>5</v>
      </c>
      <c r="R203" s="6">
        <f t="shared" si="27"/>
        <v>1.3927576601671309E-2</v>
      </c>
    </row>
    <row r="204" spans="1:18" x14ac:dyDescent="0.2">
      <c r="A204" s="119" t="s">
        <v>469</v>
      </c>
      <c r="B204" s="55" t="s">
        <v>151</v>
      </c>
      <c r="C204" s="120" t="s">
        <v>152</v>
      </c>
      <c r="D204" s="2"/>
      <c r="E204" s="1"/>
      <c r="F204" s="1"/>
      <c r="G204" s="1"/>
      <c r="H204" s="121" t="str">
        <f t="shared" si="22"/>
        <v/>
      </c>
      <c r="I204" s="244">
        <v>1</v>
      </c>
      <c r="J204" s="189">
        <v>1</v>
      </c>
      <c r="K204" s="189">
        <v>0</v>
      </c>
      <c r="L204" s="3">
        <f t="shared" si="21"/>
        <v>0</v>
      </c>
      <c r="M204" s="189"/>
      <c r="N204" s="122">
        <f t="shared" si="23"/>
        <v>0</v>
      </c>
      <c r="O204" s="4">
        <f t="shared" si="24"/>
        <v>1</v>
      </c>
      <c r="P204" s="5">
        <f t="shared" si="25"/>
        <v>1</v>
      </c>
      <c r="Q204" s="5" t="str">
        <f t="shared" si="26"/>
        <v/>
      </c>
      <c r="R204" s="6" t="str">
        <f t="shared" si="27"/>
        <v/>
      </c>
    </row>
    <row r="205" spans="1:18" x14ac:dyDescent="0.2">
      <c r="A205" s="119" t="s">
        <v>469</v>
      </c>
      <c r="B205" s="55" t="s">
        <v>155</v>
      </c>
      <c r="C205" s="120" t="s">
        <v>156</v>
      </c>
      <c r="D205" s="2"/>
      <c r="E205" s="1"/>
      <c r="F205" s="1"/>
      <c r="G205" s="1"/>
      <c r="H205" s="121" t="str">
        <f t="shared" si="22"/>
        <v/>
      </c>
      <c r="I205" s="244">
        <v>364</v>
      </c>
      <c r="J205" s="189">
        <v>220</v>
      </c>
      <c r="K205" s="189">
        <v>48</v>
      </c>
      <c r="L205" s="3">
        <f t="shared" si="21"/>
        <v>0.21818181818181817</v>
      </c>
      <c r="M205" s="189">
        <v>144</v>
      </c>
      <c r="N205" s="122">
        <f t="shared" si="23"/>
        <v>0.39560439560439559</v>
      </c>
      <c r="O205" s="4">
        <f t="shared" si="24"/>
        <v>364</v>
      </c>
      <c r="P205" s="5">
        <f t="shared" si="25"/>
        <v>220</v>
      </c>
      <c r="Q205" s="5">
        <f t="shared" si="26"/>
        <v>144</v>
      </c>
      <c r="R205" s="6">
        <f t="shared" si="27"/>
        <v>0.39560439560439559</v>
      </c>
    </row>
    <row r="206" spans="1:18" x14ac:dyDescent="0.2">
      <c r="A206" s="119" t="s">
        <v>469</v>
      </c>
      <c r="B206" s="55" t="s">
        <v>160</v>
      </c>
      <c r="C206" s="120" t="s">
        <v>161</v>
      </c>
      <c r="D206" s="2"/>
      <c r="E206" s="1"/>
      <c r="F206" s="1"/>
      <c r="G206" s="1"/>
      <c r="H206" s="121" t="str">
        <f t="shared" si="22"/>
        <v/>
      </c>
      <c r="I206" s="244">
        <v>50</v>
      </c>
      <c r="J206" s="189">
        <v>50</v>
      </c>
      <c r="K206" s="189">
        <v>15</v>
      </c>
      <c r="L206" s="3">
        <f t="shared" ref="L206:L248" si="28">IF(J206&lt;&gt;0,K206/J206,"")</f>
        <v>0.3</v>
      </c>
      <c r="M206" s="189"/>
      <c r="N206" s="122">
        <f t="shared" si="23"/>
        <v>0</v>
      </c>
      <c r="O206" s="4">
        <f t="shared" si="24"/>
        <v>50</v>
      </c>
      <c r="P206" s="5">
        <f t="shared" si="25"/>
        <v>50</v>
      </c>
      <c r="Q206" s="5" t="str">
        <f t="shared" si="26"/>
        <v/>
      </c>
      <c r="R206" s="6" t="str">
        <f t="shared" si="27"/>
        <v/>
      </c>
    </row>
    <row r="207" spans="1:18" x14ac:dyDescent="0.2">
      <c r="A207" s="119" t="s">
        <v>469</v>
      </c>
      <c r="B207" s="55" t="s">
        <v>162</v>
      </c>
      <c r="C207" s="120" t="s">
        <v>163</v>
      </c>
      <c r="D207" s="2"/>
      <c r="E207" s="1"/>
      <c r="F207" s="1"/>
      <c r="G207" s="1"/>
      <c r="H207" s="121" t="str">
        <f t="shared" si="22"/>
        <v/>
      </c>
      <c r="I207" s="244">
        <v>321</v>
      </c>
      <c r="J207" s="189">
        <v>321</v>
      </c>
      <c r="K207" s="189">
        <v>93</v>
      </c>
      <c r="L207" s="3">
        <f t="shared" si="28"/>
        <v>0.28971962616822428</v>
      </c>
      <c r="M207" s="236"/>
      <c r="N207" s="122">
        <f t="shared" si="23"/>
        <v>0</v>
      </c>
      <c r="O207" s="4">
        <f t="shared" si="24"/>
        <v>321</v>
      </c>
      <c r="P207" s="5">
        <f t="shared" si="25"/>
        <v>321</v>
      </c>
      <c r="Q207" s="5" t="str">
        <f t="shared" si="26"/>
        <v/>
      </c>
      <c r="R207" s="6" t="str">
        <f t="shared" si="27"/>
        <v/>
      </c>
    </row>
    <row r="208" spans="1:18" x14ac:dyDescent="0.2">
      <c r="A208" s="119" t="s">
        <v>469</v>
      </c>
      <c r="B208" s="55" t="s">
        <v>164</v>
      </c>
      <c r="C208" s="120" t="s">
        <v>251</v>
      </c>
      <c r="D208" s="2"/>
      <c r="E208" s="1"/>
      <c r="F208" s="1"/>
      <c r="G208" s="1"/>
      <c r="H208" s="121" t="str">
        <f t="shared" si="22"/>
        <v/>
      </c>
      <c r="I208" s="244">
        <v>12</v>
      </c>
      <c r="J208" s="189">
        <v>12</v>
      </c>
      <c r="K208" s="189">
        <v>1</v>
      </c>
      <c r="L208" s="3">
        <f t="shared" si="28"/>
        <v>8.3333333333333329E-2</v>
      </c>
      <c r="M208" s="189"/>
      <c r="N208" s="122">
        <f t="shared" si="23"/>
        <v>0</v>
      </c>
      <c r="O208" s="4">
        <f t="shared" si="24"/>
        <v>12</v>
      </c>
      <c r="P208" s="5">
        <f t="shared" si="25"/>
        <v>12</v>
      </c>
      <c r="Q208" s="5" t="str">
        <f t="shared" si="26"/>
        <v/>
      </c>
      <c r="R208" s="6" t="str">
        <f t="shared" si="27"/>
        <v/>
      </c>
    </row>
    <row r="209" spans="1:18" x14ac:dyDescent="0.2">
      <c r="A209" s="119" t="s">
        <v>469</v>
      </c>
      <c r="B209" s="55" t="s">
        <v>165</v>
      </c>
      <c r="C209" s="120" t="s">
        <v>252</v>
      </c>
      <c r="D209" s="2"/>
      <c r="E209" s="1"/>
      <c r="F209" s="1"/>
      <c r="G209" s="1"/>
      <c r="H209" s="121" t="str">
        <f t="shared" si="22"/>
        <v/>
      </c>
      <c r="I209" s="244">
        <v>1</v>
      </c>
      <c r="J209" s="189">
        <v>1</v>
      </c>
      <c r="K209" s="189">
        <v>0</v>
      </c>
      <c r="L209" s="3">
        <f t="shared" si="28"/>
        <v>0</v>
      </c>
      <c r="M209" s="189"/>
      <c r="N209" s="122">
        <f t="shared" si="23"/>
        <v>0</v>
      </c>
      <c r="O209" s="4">
        <f t="shared" si="24"/>
        <v>1</v>
      </c>
      <c r="P209" s="5">
        <f t="shared" si="25"/>
        <v>1</v>
      </c>
      <c r="Q209" s="5" t="str">
        <f t="shared" si="26"/>
        <v/>
      </c>
      <c r="R209" s="6" t="str">
        <f t="shared" si="27"/>
        <v/>
      </c>
    </row>
    <row r="210" spans="1:18" x14ac:dyDescent="0.2">
      <c r="A210" s="119" t="s">
        <v>469</v>
      </c>
      <c r="B210" s="55" t="s">
        <v>166</v>
      </c>
      <c r="C210" s="120" t="s">
        <v>167</v>
      </c>
      <c r="D210" s="2"/>
      <c r="E210" s="1"/>
      <c r="F210" s="1"/>
      <c r="G210" s="1"/>
      <c r="H210" s="121" t="str">
        <f t="shared" si="22"/>
        <v/>
      </c>
      <c r="I210" s="244">
        <v>365</v>
      </c>
      <c r="J210" s="189">
        <v>352</v>
      </c>
      <c r="K210" s="189">
        <v>177</v>
      </c>
      <c r="L210" s="3">
        <f t="shared" si="28"/>
        <v>0.50284090909090906</v>
      </c>
      <c r="M210" s="189">
        <v>13</v>
      </c>
      <c r="N210" s="122">
        <f t="shared" si="23"/>
        <v>3.5616438356164383E-2</v>
      </c>
      <c r="O210" s="4">
        <f t="shared" si="24"/>
        <v>365</v>
      </c>
      <c r="P210" s="5">
        <f t="shared" si="25"/>
        <v>352</v>
      </c>
      <c r="Q210" s="5">
        <f t="shared" si="26"/>
        <v>13</v>
      </c>
      <c r="R210" s="6">
        <f t="shared" si="27"/>
        <v>3.5616438356164383E-2</v>
      </c>
    </row>
    <row r="211" spans="1:18" ht="29" x14ac:dyDescent="0.2">
      <c r="A211" s="119" t="s">
        <v>469</v>
      </c>
      <c r="B211" s="55" t="s">
        <v>170</v>
      </c>
      <c r="C211" s="120" t="s">
        <v>172</v>
      </c>
      <c r="D211" s="2"/>
      <c r="E211" s="1"/>
      <c r="F211" s="1"/>
      <c r="G211" s="1"/>
      <c r="H211" s="121" t="str">
        <f t="shared" si="22"/>
        <v/>
      </c>
      <c r="I211" s="244">
        <v>3938</v>
      </c>
      <c r="J211" s="189">
        <v>3919</v>
      </c>
      <c r="K211" s="189">
        <v>410</v>
      </c>
      <c r="L211" s="3">
        <f t="shared" si="28"/>
        <v>0.10461852513396275</v>
      </c>
      <c r="M211" s="189">
        <v>19</v>
      </c>
      <c r="N211" s="122">
        <f t="shared" si="23"/>
        <v>4.8247841543930933E-3</v>
      </c>
      <c r="O211" s="4">
        <f t="shared" si="24"/>
        <v>3938</v>
      </c>
      <c r="P211" s="5">
        <f t="shared" si="25"/>
        <v>3919</v>
      </c>
      <c r="Q211" s="5">
        <f t="shared" si="26"/>
        <v>19</v>
      </c>
      <c r="R211" s="6">
        <f t="shared" si="27"/>
        <v>4.8247841543930933E-3</v>
      </c>
    </row>
    <row r="212" spans="1:18" ht="29" x14ac:dyDescent="0.2">
      <c r="A212" s="119" t="s">
        <v>469</v>
      </c>
      <c r="B212" s="55" t="s">
        <v>170</v>
      </c>
      <c r="C212" s="120" t="s">
        <v>475</v>
      </c>
      <c r="D212" s="2"/>
      <c r="E212" s="1"/>
      <c r="F212" s="1"/>
      <c r="G212" s="1"/>
      <c r="H212" s="121" t="str">
        <f t="shared" si="22"/>
        <v/>
      </c>
      <c r="I212" s="244">
        <v>105</v>
      </c>
      <c r="J212" s="189">
        <v>105</v>
      </c>
      <c r="K212" s="189">
        <v>48</v>
      </c>
      <c r="L212" s="3">
        <f t="shared" si="28"/>
        <v>0.45714285714285713</v>
      </c>
      <c r="M212" s="236"/>
      <c r="N212" s="122">
        <f t="shared" si="23"/>
        <v>0</v>
      </c>
      <c r="O212" s="4">
        <f t="shared" si="24"/>
        <v>105</v>
      </c>
      <c r="P212" s="5">
        <f t="shared" si="25"/>
        <v>105</v>
      </c>
      <c r="Q212" s="5" t="str">
        <f t="shared" si="26"/>
        <v/>
      </c>
      <c r="R212" s="6" t="str">
        <f t="shared" si="27"/>
        <v/>
      </c>
    </row>
    <row r="213" spans="1:18" ht="29" x14ac:dyDescent="0.2">
      <c r="A213" s="119" t="s">
        <v>469</v>
      </c>
      <c r="B213" s="55" t="s">
        <v>170</v>
      </c>
      <c r="C213" s="120" t="s">
        <v>171</v>
      </c>
      <c r="D213" s="2"/>
      <c r="E213" s="1"/>
      <c r="F213" s="1"/>
      <c r="G213" s="1"/>
      <c r="H213" s="121" t="str">
        <f t="shared" si="22"/>
        <v/>
      </c>
      <c r="I213" s="244">
        <v>196</v>
      </c>
      <c r="J213" s="189">
        <v>196</v>
      </c>
      <c r="K213" s="189">
        <v>29</v>
      </c>
      <c r="L213" s="3">
        <f t="shared" si="28"/>
        <v>0.14795918367346939</v>
      </c>
      <c r="M213" s="236"/>
      <c r="N213" s="122">
        <f t="shared" si="23"/>
        <v>0</v>
      </c>
      <c r="O213" s="4">
        <f t="shared" si="24"/>
        <v>196</v>
      </c>
      <c r="P213" s="5">
        <f t="shared" si="25"/>
        <v>196</v>
      </c>
      <c r="Q213" s="5" t="str">
        <f t="shared" si="26"/>
        <v/>
      </c>
      <c r="R213" s="6" t="str">
        <f t="shared" si="27"/>
        <v/>
      </c>
    </row>
    <row r="214" spans="1:18" x14ac:dyDescent="0.2">
      <c r="A214" s="119" t="s">
        <v>469</v>
      </c>
      <c r="B214" s="55" t="s">
        <v>176</v>
      </c>
      <c r="C214" s="120" t="s">
        <v>177</v>
      </c>
      <c r="D214" s="2"/>
      <c r="E214" s="1"/>
      <c r="F214" s="1"/>
      <c r="G214" s="1"/>
      <c r="H214" s="121" t="str">
        <f t="shared" si="22"/>
        <v/>
      </c>
      <c r="I214" s="244">
        <v>596</v>
      </c>
      <c r="J214" s="189">
        <v>581</v>
      </c>
      <c r="K214" s="189">
        <v>179</v>
      </c>
      <c r="L214" s="3">
        <f t="shared" si="28"/>
        <v>0.30808950086058517</v>
      </c>
      <c r="M214" s="189">
        <v>15</v>
      </c>
      <c r="N214" s="122">
        <f t="shared" si="23"/>
        <v>2.5167785234899327E-2</v>
      </c>
      <c r="O214" s="4">
        <f t="shared" si="24"/>
        <v>596</v>
      </c>
      <c r="P214" s="5">
        <f t="shared" si="25"/>
        <v>581</v>
      </c>
      <c r="Q214" s="5">
        <f t="shared" si="26"/>
        <v>15</v>
      </c>
      <c r="R214" s="6">
        <f t="shared" si="27"/>
        <v>2.5167785234899327E-2</v>
      </c>
    </row>
    <row r="215" spans="1:18" x14ac:dyDescent="0.2">
      <c r="A215" s="119" t="s">
        <v>469</v>
      </c>
      <c r="B215" s="55" t="s">
        <v>178</v>
      </c>
      <c r="C215" s="120" t="s">
        <v>179</v>
      </c>
      <c r="D215" s="2"/>
      <c r="E215" s="1"/>
      <c r="F215" s="1"/>
      <c r="G215" s="1"/>
      <c r="H215" s="121" t="str">
        <f t="shared" si="22"/>
        <v/>
      </c>
      <c r="I215" s="244">
        <v>79</v>
      </c>
      <c r="J215" s="189">
        <v>60</v>
      </c>
      <c r="K215" s="189">
        <v>43</v>
      </c>
      <c r="L215" s="3">
        <f t="shared" si="28"/>
        <v>0.71666666666666667</v>
      </c>
      <c r="M215" s="189">
        <v>19</v>
      </c>
      <c r="N215" s="122">
        <f t="shared" si="23"/>
        <v>0.24050632911392406</v>
      </c>
      <c r="O215" s="4">
        <f t="shared" si="24"/>
        <v>79</v>
      </c>
      <c r="P215" s="5">
        <f t="shared" si="25"/>
        <v>60</v>
      </c>
      <c r="Q215" s="5">
        <f t="shared" si="26"/>
        <v>19</v>
      </c>
      <c r="R215" s="6">
        <f t="shared" si="27"/>
        <v>0.24050632911392406</v>
      </c>
    </row>
    <row r="216" spans="1:18" x14ac:dyDescent="0.2">
      <c r="A216" s="119" t="s">
        <v>469</v>
      </c>
      <c r="B216" s="55" t="s">
        <v>180</v>
      </c>
      <c r="C216" s="120" t="s">
        <v>537</v>
      </c>
      <c r="D216" s="2"/>
      <c r="E216" s="1"/>
      <c r="F216" s="1"/>
      <c r="G216" s="1"/>
      <c r="H216" s="121" t="str">
        <f t="shared" si="22"/>
        <v/>
      </c>
      <c r="I216" s="244">
        <v>124</v>
      </c>
      <c r="J216" s="189">
        <v>124</v>
      </c>
      <c r="K216" s="189">
        <v>39</v>
      </c>
      <c r="L216" s="3">
        <f t="shared" si="28"/>
        <v>0.31451612903225806</v>
      </c>
      <c r="M216" s="189"/>
      <c r="N216" s="122">
        <f t="shared" si="23"/>
        <v>0</v>
      </c>
      <c r="O216" s="4">
        <f t="shared" si="24"/>
        <v>124</v>
      </c>
      <c r="P216" s="5">
        <f t="shared" si="25"/>
        <v>124</v>
      </c>
      <c r="Q216" s="5" t="str">
        <f t="shared" si="26"/>
        <v/>
      </c>
      <c r="R216" s="6" t="str">
        <f t="shared" si="27"/>
        <v/>
      </c>
    </row>
    <row r="217" spans="1:18" x14ac:dyDescent="0.2">
      <c r="A217" s="119" t="s">
        <v>469</v>
      </c>
      <c r="B217" s="55" t="s">
        <v>180</v>
      </c>
      <c r="C217" s="120" t="s">
        <v>476</v>
      </c>
      <c r="D217" s="2"/>
      <c r="E217" s="1"/>
      <c r="F217" s="1"/>
      <c r="G217" s="1"/>
      <c r="H217" s="121" t="str">
        <f t="shared" si="22"/>
        <v/>
      </c>
      <c r="I217" s="244">
        <v>18</v>
      </c>
      <c r="J217" s="189">
        <v>18</v>
      </c>
      <c r="K217" s="189">
        <v>2</v>
      </c>
      <c r="L217" s="3">
        <f t="shared" si="28"/>
        <v>0.1111111111111111</v>
      </c>
      <c r="M217" s="236"/>
      <c r="N217" s="122">
        <f t="shared" si="23"/>
        <v>0</v>
      </c>
      <c r="O217" s="4">
        <f t="shared" si="24"/>
        <v>18</v>
      </c>
      <c r="P217" s="5">
        <f t="shared" si="25"/>
        <v>18</v>
      </c>
      <c r="Q217" s="5" t="str">
        <f t="shared" si="26"/>
        <v/>
      </c>
      <c r="R217" s="6" t="str">
        <f t="shared" si="27"/>
        <v/>
      </c>
    </row>
    <row r="218" spans="1:18" x14ac:dyDescent="0.2">
      <c r="A218" s="119" t="s">
        <v>469</v>
      </c>
      <c r="B218" s="55" t="s">
        <v>182</v>
      </c>
      <c r="C218" s="120" t="s">
        <v>182</v>
      </c>
      <c r="D218" s="2"/>
      <c r="E218" s="1"/>
      <c r="F218" s="1"/>
      <c r="G218" s="1"/>
      <c r="H218" s="121" t="str">
        <f t="shared" si="22"/>
        <v/>
      </c>
      <c r="I218" s="244">
        <v>105</v>
      </c>
      <c r="J218" s="189">
        <v>102</v>
      </c>
      <c r="K218" s="189">
        <v>24</v>
      </c>
      <c r="L218" s="3">
        <f t="shared" si="28"/>
        <v>0.23529411764705882</v>
      </c>
      <c r="M218" s="189">
        <v>3</v>
      </c>
      <c r="N218" s="122">
        <f t="shared" si="23"/>
        <v>2.8571428571428571E-2</v>
      </c>
      <c r="O218" s="4">
        <f t="shared" si="24"/>
        <v>105</v>
      </c>
      <c r="P218" s="5">
        <f t="shared" si="25"/>
        <v>102</v>
      </c>
      <c r="Q218" s="5">
        <f t="shared" si="26"/>
        <v>3</v>
      </c>
      <c r="R218" s="6">
        <f t="shared" si="27"/>
        <v>2.8571428571428571E-2</v>
      </c>
    </row>
    <row r="219" spans="1:18" x14ac:dyDescent="0.2">
      <c r="A219" s="119" t="s">
        <v>469</v>
      </c>
      <c r="B219" s="55" t="s">
        <v>184</v>
      </c>
      <c r="C219" s="120" t="s">
        <v>185</v>
      </c>
      <c r="D219" s="2"/>
      <c r="E219" s="1"/>
      <c r="F219" s="1"/>
      <c r="G219" s="1"/>
      <c r="H219" s="121" t="str">
        <f t="shared" si="22"/>
        <v/>
      </c>
      <c r="I219" s="244">
        <v>140</v>
      </c>
      <c r="J219" s="189">
        <v>140</v>
      </c>
      <c r="K219" s="189">
        <v>33</v>
      </c>
      <c r="L219" s="3">
        <f t="shared" si="28"/>
        <v>0.23571428571428571</v>
      </c>
      <c r="M219" s="189"/>
      <c r="N219" s="122">
        <f t="shared" si="23"/>
        <v>0</v>
      </c>
      <c r="O219" s="4">
        <f t="shared" si="24"/>
        <v>140</v>
      </c>
      <c r="P219" s="5">
        <f t="shared" si="25"/>
        <v>140</v>
      </c>
      <c r="Q219" s="5" t="str">
        <f t="shared" si="26"/>
        <v/>
      </c>
      <c r="R219" s="6" t="str">
        <f t="shared" si="27"/>
        <v/>
      </c>
    </row>
    <row r="220" spans="1:18" x14ac:dyDescent="0.2">
      <c r="A220" s="119" t="s">
        <v>469</v>
      </c>
      <c r="B220" s="55" t="s">
        <v>184</v>
      </c>
      <c r="C220" s="120" t="s">
        <v>186</v>
      </c>
      <c r="D220" s="2"/>
      <c r="E220" s="1"/>
      <c r="F220" s="1"/>
      <c r="G220" s="1"/>
      <c r="H220" s="121" t="str">
        <f t="shared" si="22"/>
        <v/>
      </c>
      <c r="I220" s="244">
        <v>472</v>
      </c>
      <c r="J220" s="189">
        <v>466</v>
      </c>
      <c r="K220" s="189">
        <v>214</v>
      </c>
      <c r="L220" s="3">
        <f t="shared" si="28"/>
        <v>0.45922746781115881</v>
      </c>
      <c r="M220" s="189">
        <v>6</v>
      </c>
      <c r="N220" s="122">
        <f t="shared" si="23"/>
        <v>1.2711864406779662E-2</v>
      </c>
      <c r="O220" s="4">
        <f t="shared" si="24"/>
        <v>472</v>
      </c>
      <c r="P220" s="5">
        <f t="shared" si="25"/>
        <v>466</v>
      </c>
      <c r="Q220" s="5">
        <f t="shared" si="26"/>
        <v>6</v>
      </c>
      <c r="R220" s="6">
        <f t="shared" si="27"/>
        <v>1.2711864406779662E-2</v>
      </c>
    </row>
    <row r="221" spans="1:18" x14ac:dyDescent="0.2">
      <c r="A221" s="119" t="s">
        <v>469</v>
      </c>
      <c r="B221" s="55" t="s">
        <v>529</v>
      </c>
      <c r="C221" s="120" t="s">
        <v>120</v>
      </c>
      <c r="D221" s="2"/>
      <c r="E221" s="1"/>
      <c r="F221" s="1"/>
      <c r="G221" s="1"/>
      <c r="H221" s="121" t="str">
        <f t="shared" si="22"/>
        <v/>
      </c>
      <c r="I221" s="244">
        <v>10</v>
      </c>
      <c r="J221" s="189">
        <v>9</v>
      </c>
      <c r="K221" s="189">
        <v>1</v>
      </c>
      <c r="L221" s="3">
        <f t="shared" si="28"/>
        <v>0.1111111111111111</v>
      </c>
      <c r="M221" s="189">
        <v>1</v>
      </c>
      <c r="N221" s="122">
        <f t="shared" si="23"/>
        <v>0.1</v>
      </c>
      <c r="O221" s="4">
        <f t="shared" si="24"/>
        <v>10</v>
      </c>
      <c r="P221" s="5">
        <f t="shared" si="25"/>
        <v>9</v>
      </c>
      <c r="Q221" s="5">
        <f t="shared" si="26"/>
        <v>1</v>
      </c>
      <c r="R221" s="6">
        <f t="shared" si="27"/>
        <v>0.1</v>
      </c>
    </row>
    <row r="222" spans="1:18" x14ac:dyDescent="0.2">
      <c r="A222" s="119" t="s">
        <v>469</v>
      </c>
      <c r="B222" s="55" t="s">
        <v>187</v>
      </c>
      <c r="C222" s="120" t="s">
        <v>420</v>
      </c>
      <c r="D222" s="2"/>
      <c r="E222" s="1"/>
      <c r="F222" s="1"/>
      <c r="G222" s="1"/>
      <c r="H222" s="121" t="str">
        <f t="shared" si="22"/>
        <v/>
      </c>
      <c r="I222" s="244">
        <v>1</v>
      </c>
      <c r="J222" s="189">
        <v>1</v>
      </c>
      <c r="K222" s="189">
        <v>0</v>
      </c>
      <c r="L222" s="3">
        <f t="shared" si="28"/>
        <v>0</v>
      </c>
      <c r="M222" s="236"/>
      <c r="N222" s="122">
        <f t="shared" si="23"/>
        <v>0</v>
      </c>
      <c r="O222" s="4">
        <f t="shared" si="24"/>
        <v>1</v>
      </c>
      <c r="P222" s="5">
        <f t="shared" si="25"/>
        <v>1</v>
      </c>
      <c r="Q222" s="5" t="str">
        <f t="shared" si="26"/>
        <v/>
      </c>
      <c r="R222" s="6" t="str">
        <f t="shared" si="27"/>
        <v/>
      </c>
    </row>
    <row r="223" spans="1:18" x14ac:dyDescent="0.2">
      <c r="A223" s="119" t="s">
        <v>469</v>
      </c>
      <c r="B223" s="55" t="s">
        <v>187</v>
      </c>
      <c r="C223" s="120" t="s">
        <v>188</v>
      </c>
      <c r="D223" s="2"/>
      <c r="E223" s="1"/>
      <c r="F223" s="1"/>
      <c r="G223" s="1"/>
      <c r="H223" s="121" t="str">
        <f t="shared" si="22"/>
        <v/>
      </c>
      <c r="I223" s="244">
        <v>12</v>
      </c>
      <c r="J223" s="189">
        <v>12</v>
      </c>
      <c r="K223" s="189">
        <v>0</v>
      </c>
      <c r="L223" s="3">
        <f t="shared" si="28"/>
        <v>0</v>
      </c>
      <c r="M223" s="236"/>
      <c r="N223" s="122">
        <f t="shared" si="23"/>
        <v>0</v>
      </c>
      <c r="O223" s="4">
        <f t="shared" si="24"/>
        <v>12</v>
      </c>
      <c r="P223" s="5">
        <f t="shared" si="25"/>
        <v>12</v>
      </c>
      <c r="Q223" s="5" t="str">
        <f t="shared" si="26"/>
        <v/>
      </c>
      <c r="R223" s="6" t="str">
        <f t="shared" si="27"/>
        <v/>
      </c>
    </row>
    <row r="224" spans="1:18" x14ac:dyDescent="0.2">
      <c r="A224" s="119" t="s">
        <v>469</v>
      </c>
      <c r="B224" s="55" t="s">
        <v>189</v>
      </c>
      <c r="C224" s="120" t="s">
        <v>190</v>
      </c>
      <c r="D224" s="2"/>
      <c r="E224" s="1"/>
      <c r="F224" s="1"/>
      <c r="G224" s="1"/>
      <c r="H224" s="121" t="str">
        <f t="shared" si="22"/>
        <v/>
      </c>
      <c r="I224" s="244">
        <v>108</v>
      </c>
      <c r="J224" s="189">
        <v>95</v>
      </c>
      <c r="K224" s="189">
        <v>17</v>
      </c>
      <c r="L224" s="3">
        <f t="shared" si="28"/>
        <v>0.17894736842105263</v>
      </c>
      <c r="M224" s="189">
        <v>13</v>
      </c>
      <c r="N224" s="122">
        <f t="shared" si="23"/>
        <v>0.12037037037037036</v>
      </c>
      <c r="O224" s="4">
        <f t="shared" si="24"/>
        <v>108</v>
      </c>
      <c r="P224" s="5">
        <f t="shared" si="25"/>
        <v>95</v>
      </c>
      <c r="Q224" s="5">
        <f t="shared" si="26"/>
        <v>13</v>
      </c>
      <c r="R224" s="6">
        <f t="shared" si="27"/>
        <v>0.12037037037037036</v>
      </c>
    </row>
    <row r="225" spans="1:18" x14ac:dyDescent="0.2">
      <c r="A225" s="119" t="s">
        <v>469</v>
      </c>
      <c r="B225" s="55" t="s">
        <v>191</v>
      </c>
      <c r="C225" s="120" t="s">
        <v>192</v>
      </c>
      <c r="D225" s="2"/>
      <c r="E225" s="1"/>
      <c r="F225" s="1"/>
      <c r="G225" s="1"/>
      <c r="H225" s="121" t="str">
        <f t="shared" si="22"/>
        <v/>
      </c>
      <c r="I225" s="244">
        <v>153</v>
      </c>
      <c r="J225" s="189">
        <v>112</v>
      </c>
      <c r="K225" s="189">
        <v>18</v>
      </c>
      <c r="L225" s="3">
        <f t="shared" si="28"/>
        <v>0.16071428571428573</v>
      </c>
      <c r="M225" s="189">
        <v>41</v>
      </c>
      <c r="N225" s="122">
        <f t="shared" si="23"/>
        <v>0.26797385620915032</v>
      </c>
      <c r="O225" s="4">
        <f t="shared" si="24"/>
        <v>153</v>
      </c>
      <c r="P225" s="5">
        <f t="shared" si="25"/>
        <v>112</v>
      </c>
      <c r="Q225" s="5">
        <f t="shared" si="26"/>
        <v>41</v>
      </c>
      <c r="R225" s="6">
        <f t="shared" si="27"/>
        <v>0.26797385620915032</v>
      </c>
    </row>
    <row r="226" spans="1:18" x14ac:dyDescent="0.2">
      <c r="A226" s="119" t="s">
        <v>469</v>
      </c>
      <c r="B226" s="55" t="s">
        <v>523</v>
      </c>
      <c r="C226" s="120" t="s">
        <v>421</v>
      </c>
      <c r="D226" s="2"/>
      <c r="E226" s="1"/>
      <c r="F226" s="1"/>
      <c r="G226" s="1"/>
      <c r="H226" s="121" t="str">
        <f t="shared" si="22"/>
        <v/>
      </c>
      <c r="I226" s="244">
        <v>281</v>
      </c>
      <c r="J226" s="189">
        <v>270</v>
      </c>
      <c r="K226" s="189">
        <v>253</v>
      </c>
      <c r="L226" s="3">
        <f t="shared" si="28"/>
        <v>0.937037037037037</v>
      </c>
      <c r="M226" s="189">
        <v>11</v>
      </c>
      <c r="N226" s="122">
        <f t="shared" si="23"/>
        <v>3.9145907473309607E-2</v>
      </c>
      <c r="O226" s="4">
        <f t="shared" si="24"/>
        <v>281</v>
      </c>
      <c r="P226" s="5">
        <f t="shared" si="25"/>
        <v>270</v>
      </c>
      <c r="Q226" s="5">
        <f t="shared" si="26"/>
        <v>11</v>
      </c>
      <c r="R226" s="6">
        <f t="shared" si="27"/>
        <v>3.9145907473309607E-2</v>
      </c>
    </row>
    <row r="227" spans="1:18" x14ac:dyDescent="0.2">
      <c r="A227" s="119" t="s">
        <v>469</v>
      </c>
      <c r="B227" s="55" t="s">
        <v>200</v>
      </c>
      <c r="C227" s="120" t="s">
        <v>201</v>
      </c>
      <c r="D227" s="2"/>
      <c r="E227" s="1"/>
      <c r="F227" s="1"/>
      <c r="G227" s="1"/>
      <c r="H227" s="121" t="str">
        <f t="shared" si="22"/>
        <v/>
      </c>
      <c r="I227" s="244">
        <v>870</v>
      </c>
      <c r="J227" s="189">
        <v>866</v>
      </c>
      <c r="K227" s="189">
        <v>676</v>
      </c>
      <c r="L227" s="3">
        <f t="shared" si="28"/>
        <v>0.78060046189376442</v>
      </c>
      <c r="M227" s="189">
        <v>4</v>
      </c>
      <c r="N227" s="122">
        <f t="shared" si="23"/>
        <v>4.5977011494252873E-3</v>
      </c>
      <c r="O227" s="4">
        <f t="shared" si="24"/>
        <v>870</v>
      </c>
      <c r="P227" s="5">
        <f t="shared" si="25"/>
        <v>866</v>
      </c>
      <c r="Q227" s="5">
        <f t="shared" si="26"/>
        <v>4</v>
      </c>
      <c r="R227" s="6">
        <f t="shared" si="27"/>
        <v>4.5977011494252873E-3</v>
      </c>
    </row>
    <row r="228" spans="1:18" x14ac:dyDescent="0.2">
      <c r="A228" s="119" t="s">
        <v>469</v>
      </c>
      <c r="B228" s="55" t="s">
        <v>204</v>
      </c>
      <c r="C228" s="120" t="s">
        <v>205</v>
      </c>
      <c r="D228" s="2"/>
      <c r="E228" s="1"/>
      <c r="F228" s="1"/>
      <c r="G228" s="1"/>
      <c r="H228" s="121" t="str">
        <f t="shared" si="22"/>
        <v/>
      </c>
      <c r="I228" s="244">
        <v>631</v>
      </c>
      <c r="J228" s="189">
        <v>507</v>
      </c>
      <c r="K228" s="189">
        <v>165</v>
      </c>
      <c r="L228" s="3">
        <f t="shared" si="28"/>
        <v>0.32544378698224852</v>
      </c>
      <c r="M228" s="189">
        <v>124</v>
      </c>
      <c r="N228" s="122">
        <f t="shared" si="23"/>
        <v>0.196513470681458</v>
      </c>
      <c r="O228" s="4">
        <f t="shared" si="24"/>
        <v>631</v>
      </c>
      <c r="P228" s="5">
        <f t="shared" si="25"/>
        <v>507</v>
      </c>
      <c r="Q228" s="5">
        <f t="shared" si="26"/>
        <v>124</v>
      </c>
      <c r="R228" s="6">
        <f t="shared" si="27"/>
        <v>0.196513470681458</v>
      </c>
    </row>
    <row r="229" spans="1:18" x14ac:dyDescent="0.2">
      <c r="A229" s="119" t="s">
        <v>469</v>
      </c>
      <c r="B229" s="55" t="s">
        <v>206</v>
      </c>
      <c r="C229" s="120" t="s">
        <v>207</v>
      </c>
      <c r="D229" s="2"/>
      <c r="E229" s="1"/>
      <c r="F229" s="1"/>
      <c r="G229" s="1"/>
      <c r="H229" s="121" t="str">
        <f t="shared" si="22"/>
        <v/>
      </c>
      <c r="I229" s="244">
        <v>5222</v>
      </c>
      <c r="J229" s="189">
        <v>5187</v>
      </c>
      <c r="K229" s="189">
        <v>4163</v>
      </c>
      <c r="L229" s="3">
        <f t="shared" si="28"/>
        <v>0.80258338153074993</v>
      </c>
      <c r="M229" s="189">
        <v>35</v>
      </c>
      <c r="N229" s="122">
        <f t="shared" si="23"/>
        <v>6.7024128686327079E-3</v>
      </c>
      <c r="O229" s="4">
        <f t="shared" si="24"/>
        <v>5222</v>
      </c>
      <c r="P229" s="5">
        <f t="shared" si="25"/>
        <v>5187</v>
      </c>
      <c r="Q229" s="5">
        <f t="shared" si="26"/>
        <v>35</v>
      </c>
      <c r="R229" s="6">
        <f t="shared" si="27"/>
        <v>6.7024128686327079E-3</v>
      </c>
    </row>
    <row r="230" spans="1:18" x14ac:dyDescent="0.2">
      <c r="A230" s="119" t="s">
        <v>469</v>
      </c>
      <c r="B230" s="55" t="s">
        <v>206</v>
      </c>
      <c r="C230" s="120" t="s">
        <v>208</v>
      </c>
      <c r="D230" s="2"/>
      <c r="E230" s="1"/>
      <c r="F230" s="1"/>
      <c r="G230" s="1"/>
      <c r="H230" s="121" t="str">
        <f t="shared" si="22"/>
        <v/>
      </c>
      <c r="I230" s="244">
        <v>8723</v>
      </c>
      <c r="J230" s="189">
        <v>8511</v>
      </c>
      <c r="K230" s="189">
        <v>5712</v>
      </c>
      <c r="L230" s="3">
        <f t="shared" si="28"/>
        <v>0.67113147691223118</v>
      </c>
      <c r="M230" s="189">
        <v>212</v>
      </c>
      <c r="N230" s="122">
        <f t="shared" si="23"/>
        <v>2.4303565287171845E-2</v>
      </c>
      <c r="O230" s="4">
        <f t="shared" si="24"/>
        <v>8723</v>
      </c>
      <c r="P230" s="5">
        <f t="shared" si="25"/>
        <v>8511</v>
      </c>
      <c r="Q230" s="5">
        <f t="shared" si="26"/>
        <v>212</v>
      </c>
      <c r="R230" s="6">
        <f t="shared" si="27"/>
        <v>2.4303565287171845E-2</v>
      </c>
    </row>
    <row r="231" spans="1:18" x14ac:dyDescent="0.2">
      <c r="A231" s="119" t="s">
        <v>469</v>
      </c>
      <c r="B231" s="55" t="s">
        <v>206</v>
      </c>
      <c r="C231" s="120" t="s">
        <v>406</v>
      </c>
      <c r="D231" s="2"/>
      <c r="E231" s="1"/>
      <c r="F231" s="1"/>
      <c r="G231" s="1"/>
      <c r="H231" s="121" t="str">
        <f t="shared" si="22"/>
        <v/>
      </c>
      <c r="I231" s="244">
        <v>1928</v>
      </c>
      <c r="J231" s="189">
        <v>1907</v>
      </c>
      <c r="K231" s="189">
        <v>1701</v>
      </c>
      <c r="L231" s="3">
        <f t="shared" si="28"/>
        <v>0.89197692711064502</v>
      </c>
      <c r="M231" s="189">
        <v>21</v>
      </c>
      <c r="N231" s="122">
        <f t="shared" si="23"/>
        <v>1.0892116182572614E-2</v>
      </c>
      <c r="O231" s="4">
        <f t="shared" si="24"/>
        <v>1928</v>
      </c>
      <c r="P231" s="5">
        <f t="shared" si="25"/>
        <v>1907</v>
      </c>
      <c r="Q231" s="5">
        <f t="shared" si="26"/>
        <v>21</v>
      </c>
      <c r="R231" s="6">
        <f t="shared" si="27"/>
        <v>1.0892116182572614E-2</v>
      </c>
    </row>
    <row r="232" spans="1:18" x14ac:dyDescent="0.2">
      <c r="A232" s="119" t="s">
        <v>469</v>
      </c>
      <c r="B232" s="55" t="s">
        <v>366</v>
      </c>
      <c r="C232" s="120" t="s">
        <v>367</v>
      </c>
      <c r="D232" s="2"/>
      <c r="E232" s="1"/>
      <c r="F232" s="1"/>
      <c r="G232" s="1"/>
      <c r="H232" s="121" t="str">
        <f t="shared" si="22"/>
        <v/>
      </c>
      <c r="I232" s="244">
        <v>150</v>
      </c>
      <c r="J232" s="189">
        <v>150</v>
      </c>
      <c r="K232" s="189">
        <v>49</v>
      </c>
      <c r="L232" s="3">
        <f t="shared" si="28"/>
        <v>0.32666666666666666</v>
      </c>
      <c r="M232" s="189"/>
      <c r="N232" s="122">
        <f t="shared" si="23"/>
        <v>0</v>
      </c>
      <c r="O232" s="4">
        <f t="shared" si="24"/>
        <v>150</v>
      </c>
      <c r="P232" s="5">
        <f t="shared" si="25"/>
        <v>150</v>
      </c>
      <c r="Q232" s="5" t="str">
        <f t="shared" si="26"/>
        <v/>
      </c>
      <c r="R232" s="6" t="str">
        <f t="shared" si="27"/>
        <v/>
      </c>
    </row>
    <row r="233" spans="1:18" x14ac:dyDescent="0.2">
      <c r="A233" s="119" t="s">
        <v>469</v>
      </c>
      <c r="B233" s="55" t="s">
        <v>211</v>
      </c>
      <c r="C233" s="120" t="s">
        <v>543</v>
      </c>
      <c r="D233" s="2"/>
      <c r="E233" s="1"/>
      <c r="F233" s="1"/>
      <c r="G233" s="1"/>
      <c r="H233" s="121" t="str">
        <f t="shared" si="22"/>
        <v/>
      </c>
      <c r="I233" s="244">
        <v>1876</v>
      </c>
      <c r="J233" s="189">
        <v>1866</v>
      </c>
      <c r="K233" s="189">
        <v>1025</v>
      </c>
      <c r="L233" s="3">
        <f t="shared" si="28"/>
        <v>0.54930332261521975</v>
      </c>
      <c r="M233" s="189">
        <v>10</v>
      </c>
      <c r="N233" s="122">
        <f t="shared" si="23"/>
        <v>5.3304904051172707E-3</v>
      </c>
      <c r="O233" s="4">
        <f t="shared" si="24"/>
        <v>1876</v>
      </c>
      <c r="P233" s="5">
        <f t="shared" si="25"/>
        <v>1866</v>
      </c>
      <c r="Q233" s="5">
        <f t="shared" si="26"/>
        <v>10</v>
      </c>
      <c r="R233" s="6">
        <f t="shared" si="27"/>
        <v>5.3304904051172707E-3</v>
      </c>
    </row>
    <row r="234" spans="1:18" x14ac:dyDescent="0.2">
      <c r="A234" s="119" t="s">
        <v>469</v>
      </c>
      <c r="B234" s="55" t="s">
        <v>211</v>
      </c>
      <c r="C234" s="120" t="s">
        <v>533</v>
      </c>
      <c r="D234" s="2"/>
      <c r="E234" s="1"/>
      <c r="F234" s="1"/>
      <c r="G234" s="1"/>
      <c r="H234" s="121" t="str">
        <f t="shared" si="22"/>
        <v/>
      </c>
      <c r="I234" s="244">
        <v>251</v>
      </c>
      <c r="J234" s="189">
        <v>228</v>
      </c>
      <c r="K234" s="189">
        <v>67</v>
      </c>
      <c r="L234" s="3">
        <f t="shared" si="28"/>
        <v>0.29385964912280704</v>
      </c>
      <c r="M234" s="189">
        <v>23</v>
      </c>
      <c r="N234" s="122">
        <f t="shared" si="23"/>
        <v>9.1633466135458169E-2</v>
      </c>
      <c r="O234" s="4">
        <f t="shared" si="24"/>
        <v>251</v>
      </c>
      <c r="P234" s="5">
        <f t="shared" si="25"/>
        <v>228</v>
      </c>
      <c r="Q234" s="5">
        <f t="shared" si="26"/>
        <v>23</v>
      </c>
      <c r="R234" s="6">
        <f t="shared" si="27"/>
        <v>9.1633466135458169E-2</v>
      </c>
    </row>
    <row r="235" spans="1:18" x14ac:dyDescent="0.2">
      <c r="A235" s="119" t="s">
        <v>469</v>
      </c>
      <c r="B235" s="55" t="s">
        <v>211</v>
      </c>
      <c r="C235" s="120" t="s">
        <v>536</v>
      </c>
      <c r="D235" s="2"/>
      <c r="E235" s="1"/>
      <c r="F235" s="1"/>
      <c r="G235" s="1"/>
      <c r="H235" s="121" t="str">
        <f t="shared" si="22"/>
        <v/>
      </c>
      <c r="I235" s="244">
        <v>417</v>
      </c>
      <c r="J235" s="189">
        <v>414</v>
      </c>
      <c r="K235" s="189">
        <v>157</v>
      </c>
      <c r="L235" s="3">
        <f t="shared" si="28"/>
        <v>0.37922705314009664</v>
      </c>
      <c r="M235" s="189">
        <v>3</v>
      </c>
      <c r="N235" s="122">
        <f t="shared" si="23"/>
        <v>7.1942446043165471E-3</v>
      </c>
      <c r="O235" s="4">
        <f t="shared" si="24"/>
        <v>417</v>
      </c>
      <c r="P235" s="5">
        <f t="shared" si="25"/>
        <v>414</v>
      </c>
      <c r="Q235" s="5">
        <f t="shared" si="26"/>
        <v>3</v>
      </c>
      <c r="R235" s="6">
        <f t="shared" si="27"/>
        <v>7.1942446043165471E-3</v>
      </c>
    </row>
    <row r="236" spans="1:18" x14ac:dyDescent="0.2">
      <c r="A236" s="119" t="s">
        <v>469</v>
      </c>
      <c r="B236" s="55" t="s">
        <v>211</v>
      </c>
      <c r="C236" s="120" t="s">
        <v>570</v>
      </c>
      <c r="D236" s="2"/>
      <c r="E236" s="1"/>
      <c r="F236" s="1"/>
      <c r="G236" s="1"/>
      <c r="H236" s="121" t="str">
        <f t="shared" si="22"/>
        <v/>
      </c>
      <c r="I236" s="244">
        <v>453</v>
      </c>
      <c r="J236" s="189">
        <v>442</v>
      </c>
      <c r="K236" s="189">
        <v>432</v>
      </c>
      <c r="L236" s="3">
        <f t="shared" si="28"/>
        <v>0.9773755656108597</v>
      </c>
      <c r="M236" s="236">
        <v>11</v>
      </c>
      <c r="N236" s="122">
        <f t="shared" si="23"/>
        <v>2.4282560706401765E-2</v>
      </c>
      <c r="O236" s="4">
        <f t="shared" si="24"/>
        <v>453</v>
      </c>
      <c r="P236" s="5">
        <f t="shared" si="25"/>
        <v>442</v>
      </c>
      <c r="Q236" s="5">
        <f t="shared" si="26"/>
        <v>11</v>
      </c>
      <c r="R236" s="6">
        <f t="shared" si="27"/>
        <v>2.4282560706401765E-2</v>
      </c>
    </row>
    <row r="237" spans="1:18" ht="29" x14ac:dyDescent="0.2">
      <c r="A237" s="119" t="s">
        <v>469</v>
      </c>
      <c r="B237" s="55" t="s">
        <v>214</v>
      </c>
      <c r="C237" s="120" t="s">
        <v>216</v>
      </c>
      <c r="D237" s="2"/>
      <c r="E237" s="1"/>
      <c r="F237" s="1"/>
      <c r="G237" s="1"/>
      <c r="H237" s="121" t="str">
        <f t="shared" si="22"/>
        <v/>
      </c>
      <c r="I237" s="244">
        <v>1404</v>
      </c>
      <c r="J237" s="189">
        <v>1235</v>
      </c>
      <c r="K237" s="189">
        <v>458</v>
      </c>
      <c r="L237" s="3">
        <f t="shared" si="28"/>
        <v>0.37085020242914979</v>
      </c>
      <c r="M237" s="189">
        <v>169</v>
      </c>
      <c r="N237" s="122">
        <f t="shared" si="23"/>
        <v>0.12037037037037036</v>
      </c>
      <c r="O237" s="4">
        <f t="shared" si="24"/>
        <v>1404</v>
      </c>
      <c r="P237" s="5">
        <f t="shared" si="25"/>
        <v>1235</v>
      </c>
      <c r="Q237" s="5">
        <f t="shared" si="26"/>
        <v>169</v>
      </c>
      <c r="R237" s="6">
        <f t="shared" si="27"/>
        <v>0.12037037037037036</v>
      </c>
    </row>
    <row r="238" spans="1:18" x14ac:dyDescent="0.2">
      <c r="A238" s="119" t="s">
        <v>469</v>
      </c>
      <c r="B238" s="55" t="s">
        <v>217</v>
      </c>
      <c r="C238" s="120" t="s">
        <v>219</v>
      </c>
      <c r="D238" s="2"/>
      <c r="E238" s="36"/>
      <c r="F238" s="36"/>
      <c r="G238" s="36"/>
      <c r="H238" s="121" t="str">
        <f t="shared" si="22"/>
        <v/>
      </c>
      <c r="I238" s="244">
        <v>258</v>
      </c>
      <c r="J238" s="189">
        <v>254</v>
      </c>
      <c r="K238" s="189">
        <v>43</v>
      </c>
      <c r="L238" s="3">
        <f t="shared" si="28"/>
        <v>0.16929133858267717</v>
      </c>
      <c r="M238" s="189">
        <v>4</v>
      </c>
      <c r="N238" s="122">
        <f t="shared" si="23"/>
        <v>1.5503875968992248E-2</v>
      </c>
      <c r="O238" s="4">
        <f t="shared" si="24"/>
        <v>258</v>
      </c>
      <c r="P238" s="5">
        <f t="shared" si="25"/>
        <v>254</v>
      </c>
      <c r="Q238" s="5">
        <f t="shared" si="26"/>
        <v>4</v>
      </c>
      <c r="R238" s="6">
        <f t="shared" si="27"/>
        <v>1.5503875968992248E-2</v>
      </c>
    </row>
    <row r="239" spans="1:18" x14ac:dyDescent="0.2">
      <c r="A239" s="119" t="s">
        <v>469</v>
      </c>
      <c r="B239" s="55" t="s">
        <v>222</v>
      </c>
      <c r="C239" s="120" t="s">
        <v>223</v>
      </c>
      <c r="D239" s="2"/>
      <c r="E239" s="36"/>
      <c r="F239" s="36"/>
      <c r="G239" s="36"/>
      <c r="H239" s="121" t="str">
        <f t="shared" si="22"/>
        <v/>
      </c>
      <c r="I239" s="244">
        <v>71</v>
      </c>
      <c r="J239" s="189">
        <v>71</v>
      </c>
      <c r="K239" s="189">
        <v>38</v>
      </c>
      <c r="L239" s="3">
        <f t="shared" si="28"/>
        <v>0.53521126760563376</v>
      </c>
      <c r="M239" s="253"/>
      <c r="N239" s="122">
        <f t="shared" si="23"/>
        <v>0</v>
      </c>
      <c r="O239" s="4">
        <f t="shared" si="24"/>
        <v>71</v>
      </c>
      <c r="P239" s="5">
        <f t="shared" si="25"/>
        <v>71</v>
      </c>
      <c r="Q239" s="5" t="str">
        <f t="shared" si="26"/>
        <v/>
      </c>
      <c r="R239" s="6" t="str">
        <f t="shared" si="27"/>
        <v/>
      </c>
    </row>
    <row r="240" spans="1:18" ht="29" x14ac:dyDescent="0.2">
      <c r="A240" s="119" t="s">
        <v>469</v>
      </c>
      <c r="B240" s="55" t="s">
        <v>222</v>
      </c>
      <c r="C240" s="120" t="s">
        <v>224</v>
      </c>
      <c r="D240" s="2"/>
      <c r="E240" s="1"/>
      <c r="F240" s="1"/>
      <c r="G240" s="1"/>
      <c r="H240" s="121" t="str">
        <f t="shared" si="22"/>
        <v/>
      </c>
      <c r="I240" s="244">
        <v>96</v>
      </c>
      <c r="J240" s="189">
        <v>94</v>
      </c>
      <c r="K240" s="189">
        <v>19</v>
      </c>
      <c r="L240" s="3">
        <f t="shared" si="28"/>
        <v>0.20212765957446807</v>
      </c>
      <c r="M240" s="189">
        <v>2</v>
      </c>
      <c r="N240" s="122">
        <f t="shared" si="23"/>
        <v>2.0833333333333332E-2</v>
      </c>
      <c r="O240" s="4">
        <f t="shared" si="24"/>
        <v>96</v>
      </c>
      <c r="P240" s="5">
        <f t="shared" si="25"/>
        <v>94</v>
      </c>
      <c r="Q240" s="5">
        <f t="shared" si="26"/>
        <v>2</v>
      </c>
      <c r="R240" s="6">
        <f t="shared" si="27"/>
        <v>2.0833333333333332E-2</v>
      </c>
    </row>
    <row r="241" spans="1:18" x14ac:dyDescent="0.2">
      <c r="A241" s="119" t="s">
        <v>469</v>
      </c>
      <c r="B241" s="55" t="s">
        <v>222</v>
      </c>
      <c r="C241" s="120" t="s">
        <v>225</v>
      </c>
      <c r="D241" s="2"/>
      <c r="E241" s="1"/>
      <c r="F241" s="1"/>
      <c r="G241" s="1"/>
      <c r="H241" s="121" t="str">
        <f t="shared" si="22"/>
        <v/>
      </c>
      <c r="I241" s="244">
        <v>3</v>
      </c>
      <c r="J241" s="189">
        <v>2</v>
      </c>
      <c r="K241" s="189"/>
      <c r="L241" s="3">
        <f t="shared" si="28"/>
        <v>0</v>
      </c>
      <c r="M241" s="189">
        <v>1</v>
      </c>
      <c r="N241" s="122">
        <f t="shared" si="23"/>
        <v>0.33333333333333331</v>
      </c>
      <c r="O241" s="4">
        <f t="shared" si="24"/>
        <v>3</v>
      </c>
      <c r="P241" s="5">
        <f t="shared" si="25"/>
        <v>2</v>
      </c>
      <c r="Q241" s="5">
        <f t="shared" si="26"/>
        <v>1</v>
      </c>
      <c r="R241" s="6">
        <f t="shared" si="27"/>
        <v>0.33333333333333331</v>
      </c>
    </row>
    <row r="242" spans="1:18" ht="16.25" customHeight="1" x14ac:dyDescent="0.2">
      <c r="A242" s="119" t="s">
        <v>469</v>
      </c>
      <c r="B242" s="55" t="s">
        <v>222</v>
      </c>
      <c r="C242" s="120" t="s">
        <v>226</v>
      </c>
      <c r="D242" s="2"/>
      <c r="E242" s="36"/>
      <c r="F242" s="36"/>
      <c r="G242" s="36"/>
      <c r="H242" s="121" t="str">
        <f t="shared" si="22"/>
        <v/>
      </c>
      <c r="I242" s="244">
        <v>119</v>
      </c>
      <c r="J242" s="189">
        <v>108</v>
      </c>
      <c r="K242" s="189">
        <v>36</v>
      </c>
      <c r="L242" s="3">
        <f t="shared" si="28"/>
        <v>0.33333333333333331</v>
      </c>
      <c r="M242" s="189">
        <v>11</v>
      </c>
      <c r="N242" s="122">
        <f t="shared" si="23"/>
        <v>9.2436974789915971E-2</v>
      </c>
      <c r="O242" s="4">
        <f t="shared" si="24"/>
        <v>119</v>
      </c>
      <c r="P242" s="5">
        <f t="shared" si="25"/>
        <v>108</v>
      </c>
      <c r="Q242" s="5">
        <f t="shared" si="26"/>
        <v>11</v>
      </c>
      <c r="R242" s="6">
        <f t="shared" si="27"/>
        <v>9.2436974789915971E-2</v>
      </c>
    </row>
    <row r="243" spans="1:18" ht="29" x14ac:dyDescent="0.2">
      <c r="A243" s="119" t="s">
        <v>469</v>
      </c>
      <c r="B243" s="55" t="s">
        <v>222</v>
      </c>
      <c r="C243" s="120" t="s">
        <v>228</v>
      </c>
      <c r="D243" s="2"/>
      <c r="E243" s="36"/>
      <c r="F243" s="36"/>
      <c r="G243" s="36"/>
      <c r="H243" s="121" t="str">
        <f t="shared" si="22"/>
        <v/>
      </c>
      <c r="I243" s="244">
        <v>131</v>
      </c>
      <c r="J243" s="189">
        <v>131</v>
      </c>
      <c r="K243" s="189">
        <v>59</v>
      </c>
      <c r="L243" s="3">
        <f t="shared" si="28"/>
        <v>0.45038167938931295</v>
      </c>
      <c r="M243" s="189"/>
      <c r="N243" s="122">
        <f t="shared" si="23"/>
        <v>0</v>
      </c>
      <c r="O243" s="4">
        <f t="shared" si="24"/>
        <v>131</v>
      </c>
      <c r="P243" s="5">
        <f t="shared" si="25"/>
        <v>131</v>
      </c>
      <c r="Q243" s="5" t="str">
        <f t="shared" si="26"/>
        <v/>
      </c>
      <c r="R243" s="6" t="str">
        <f t="shared" si="27"/>
        <v/>
      </c>
    </row>
    <row r="244" spans="1:18" x14ac:dyDescent="0.2">
      <c r="A244" s="119" t="s">
        <v>469</v>
      </c>
      <c r="B244" s="55" t="s">
        <v>229</v>
      </c>
      <c r="C244" s="120" t="s">
        <v>230</v>
      </c>
      <c r="D244" s="2"/>
      <c r="E244" s="1"/>
      <c r="F244" s="1"/>
      <c r="G244" s="1"/>
      <c r="H244" s="121" t="str">
        <f t="shared" si="22"/>
        <v/>
      </c>
      <c r="I244" s="244">
        <v>145</v>
      </c>
      <c r="J244" s="189">
        <v>140</v>
      </c>
      <c r="K244" s="189">
        <v>5</v>
      </c>
      <c r="L244" s="3">
        <f t="shared" si="28"/>
        <v>3.5714285714285712E-2</v>
      </c>
      <c r="M244" s="189">
        <v>5</v>
      </c>
      <c r="N244" s="122">
        <f t="shared" si="23"/>
        <v>3.4482758620689655E-2</v>
      </c>
      <c r="O244" s="4">
        <f t="shared" si="24"/>
        <v>145</v>
      </c>
      <c r="P244" s="5">
        <f t="shared" si="25"/>
        <v>140</v>
      </c>
      <c r="Q244" s="5">
        <f t="shared" si="26"/>
        <v>5</v>
      </c>
      <c r="R244" s="6">
        <f t="shared" si="27"/>
        <v>3.4482758620689655E-2</v>
      </c>
    </row>
    <row r="245" spans="1:18" x14ac:dyDescent="0.2">
      <c r="A245" s="119" t="s">
        <v>469</v>
      </c>
      <c r="B245" s="55" t="s">
        <v>524</v>
      </c>
      <c r="C245" s="120" t="s">
        <v>233</v>
      </c>
      <c r="D245" s="2"/>
      <c r="E245" s="36"/>
      <c r="F245" s="36"/>
      <c r="G245" s="36"/>
      <c r="H245" s="121" t="str">
        <f t="shared" si="22"/>
        <v/>
      </c>
      <c r="I245" s="244">
        <v>449</v>
      </c>
      <c r="J245" s="189">
        <v>444</v>
      </c>
      <c r="K245" s="189">
        <v>192</v>
      </c>
      <c r="L245" s="3">
        <f t="shared" si="28"/>
        <v>0.43243243243243246</v>
      </c>
      <c r="M245" s="189">
        <v>5</v>
      </c>
      <c r="N245" s="122">
        <f t="shared" si="23"/>
        <v>1.1135857461024499E-2</v>
      </c>
      <c r="O245" s="4">
        <f t="shared" si="24"/>
        <v>449</v>
      </c>
      <c r="P245" s="5">
        <f t="shared" si="25"/>
        <v>444</v>
      </c>
      <c r="Q245" s="5">
        <f t="shared" si="26"/>
        <v>5</v>
      </c>
      <c r="R245" s="6">
        <f t="shared" si="27"/>
        <v>1.1135857461024499E-2</v>
      </c>
    </row>
    <row r="246" spans="1:18" ht="16" thickBot="1" x14ac:dyDescent="0.25">
      <c r="A246" s="237" t="s">
        <v>469</v>
      </c>
      <c r="B246" s="238" t="s">
        <v>236</v>
      </c>
      <c r="C246" s="239" t="s">
        <v>237</v>
      </c>
      <c r="D246" s="240"/>
      <c r="E246" s="241"/>
      <c r="F246" s="241"/>
      <c r="G246" s="241"/>
      <c r="H246" s="242" t="str">
        <f t="shared" si="22"/>
        <v/>
      </c>
      <c r="I246" s="255">
        <v>42</v>
      </c>
      <c r="J246" s="254">
        <v>42</v>
      </c>
      <c r="K246" s="254">
        <v>1</v>
      </c>
      <c r="L246" s="256">
        <f t="shared" si="28"/>
        <v>2.3809523809523808E-2</v>
      </c>
      <c r="M246" s="254"/>
      <c r="N246" s="243">
        <f t="shared" si="23"/>
        <v>0</v>
      </c>
      <c r="O246" s="52">
        <f t="shared" si="24"/>
        <v>42</v>
      </c>
      <c r="P246" s="53">
        <f t="shared" si="25"/>
        <v>42</v>
      </c>
      <c r="Q246" s="53" t="str">
        <f t="shared" si="26"/>
        <v/>
      </c>
      <c r="R246" s="54" t="str">
        <f t="shared" si="27"/>
        <v/>
      </c>
    </row>
    <row r="247" spans="1:18" x14ac:dyDescent="0.2">
      <c r="L247" t="str">
        <f t="shared" si="28"/>
        <v/>
      </c>
      <c r="N247" t="str">
        <f t="shared" si="23"/>
        <v/>
      </c>
      <c r="R247" t="str">
        <f t="shared" si="27"/>
        <v/>
      </c>
    </row>
    <row r="248" spans="1:18" x14ac:dyDescent="0.2">
      <c r="L248" t="str">
        <f t="shared" si="28"/>
        <v/>
      </c>
      <c r="N248" t="str">
        <f t="shared" si="23"/>
        <v/>
      </c>
      <c r="R248" t="str">
        <f t="shared" si="27"/>
        <v/>
      </c>
    </row>
    <row r="250" spans="1:18" ht="16" thickBot="1" x14ac:dyDescent="0.25"/>
    <row r="251" spans="1:18" ht="32" x14ac:dyDescent="0.2">
      <c r="C251" s="28" t="str">
        <f>"Selection Sub total in 2014"</f>
        <v>Selection Sub total in 2014</v>
      </c>
      <c r="D251" s="29">
        <f>SUBTOTAL(9,D2:D246)</f>
        <v>0</v>
      </c>
      <c r="E251" s="29">
        <f>SUBTOTAL(9,E2:E246)</f>
        <v>0</v>
      </c>
      <c r="F251" s="29">
        <f>SUBTOTAL(9,F2:F246)</f>
        <v>0</v>
      </c>
      <c r="G251" s="29">
        <f>SUBTOTAL(9,G2:G246)</f>
        <v>0</v>
      </c>
      <c r="H251" s="25" t="str">
        <f>IF(D251&lt;&gt;0,G251/D251,"")</f>
        <v/>
      </c>
      <c r="I251" s="29">
        <f>SUBTOTAL(9,I2:I246)</f>
        <v>489215</v>
      </c>
      <c r="J251" s="29">
        <f>SUBTOTAL(9,J2:J246)</f>
        <v>462718</v>
      </c>
      <c r="K251" s="29">
        <f>SUBTOTAL(9,K2:K246)</f>
        <v>237249</v>
      </c>
      <c r="L251" s="26">
        <f>IF(J251&lt;&gt;0,K251/J251,"")</f>
        <v>0.51272913524003816</v>
      </c>
      <c r="M251" s="29">
        <f>SUBTOTAL(9,M2:M246)</f>
        <v>25934</v>
      </c>
      <c r="N251" s="26">
        <f>IF(I251&lt;&gt;0,M251/I251,"")</f>
        <v>5.3011457130300581E-2</v>
      </c>
      <c r="O251" s="29">
        <f>SUBTOTAL(9,O2:O246)</f>
        <v>489215</v>
      </c>
      <c r="P251" s="29">
        <f>SUBTOTAL(9,P2:P246)</f>
        <v>462718</v>
      </c>
      <c r="Q251" s="29">
        <f>SUBTOTAL(9,Q2:Q246)</f>
        <v>25934</v>
      </c>
      <c r="R251" s="27">
        <f>IFERROR(IF(O251&lt;&gt;0,Q251/O251,""),"")</f>
        <v>5.3011457130300581E-2</v>
      </c>
    </row>
    <row r="252" spans="1:18" ht="32" x14ac:dyDescent="0.2">
      <c r="C252" s="7" t="s">
        <v>371</v>
      </c>
      <c r="D252" s="30">
        <f>SUM(D2:D246)</f>
        <v>0</v>
      </c>
      <c r="E252" s="30">
        <f>SUM(E2:E246)</f>
        <v>0</v>
      </c>
      <c r="F252" s="30">
        <f>SUM(F2:F246)</f>
        <v>0</v>
      </c>
      <c r="G252" s="31">
        <f>SUM(G2:G246)</f>
        <v>0</v>
      </c>
      <c r="H252" s="23" t="str">
        <f>IF(D252&lt;&gt;0,G252/D252,"")</f>
        <v/>
      </c>
      <c r="I252" s="31">
        <f>SUM(I2:I246)</f>
        <v>489215</v>
      </c>
      <c r="J252" s="31">
        <f>SUM(J2:J246)</f>
        <v>462718</v>
      </c>
      <c r="K252" s="31">
        <f>SUM(K2:K246)</f>
        <v>237249</v>
      </c>
      <c r="L252" s="8">
        <f>IF(J252&lt;&gt;0,K252/J252,"")</f>
        <v>0.51272913524003816</v>
      </c>
      <c r="M252" s="31">
        <f>SUM(M2:M246)</f>
        <v>25934</v>
      </c>
      <c r="N252" s="8">
        <f>IF(I252&lt;&gt;0,M252/I252,"")</f>
        <v>5.3011457130300581E-2</v>
      </c>
      <c r="O252" s="31">
        <f>SUM(O2:O246)</f>
        <v>489215</v>
      </c>
      <c r="P252" s="30">
        <f>SUM(P2:P246)</f>
        <v>462718</v>
      </c>
      <c r="Q252" s="30">
        <f>SUM(Q2:Q246)</f>
        <v>25934</v>
      </c>
      <c r="R252" s="32">
        <f>IFERROR(IF(O252&lt;&gt;0,Q252/O252,""),"")</f>
        <v>5.3011457130300581E-2</v>
      </c>
    </row>
    <row r="253" spans="1:18" ht="49" thickBot="1" x14ac:dyDescent="0.25">
      <c r="C253" s="20" t="s">
        <v>248</v>
      </c>
      <c r="D253" s="21"/>
      <c r="E253" s="21"/>
      <c r="F253" s="21"/>
      <c r="G253" s="24"/>
      <c r="H253" s="24"/>
      <c r="I253" s="24">
        <f>I251/I252</f>
        <v>1</v>
      </c>
      <c r="J253" s="24">
        <f>J251/J252</f>
        <v>1</v>
      </c>
      <c r="K253" s="24">
        <f>K251/K252</f>
        <v>1</v>
      </c>
      <c r="L253" s="24"/>
      <c r="M253" s="24">
        <f>M251/M252</f>
        <v>1</v>
      </c>
      <c r="N253" s="24"/>
      <c r="O253" s="24">
        <f>O251/O252</f>
        <v>1</v>
      </c>
      <c r="P253" s="21">
        <f>P251/P252</f>
        <v>1</v>
      </c>
      <c r="Q253" s="21">
        <f>Q251/Q252</f>
        <v>1</v>
      </c>
      <c r="R253" s="22"/>
    </row>
  </sheetData>
  <protectedRanges>
    <protectedRange password="90E5" sqref="B178:C221" name="Range1_2"/>
    <protectedRange password="90E5" sqref="B222:C246" name="Range1_1_1"/>
    <protectedRange password="90E5" sqref="B2:C102" name="Range1_10_1"/>
    <protectedRange password="90E5" sqref="B103:C177" name="Range1_16_1"/>
  </protectedRanges>
  <autoFilter ref="A1:R248" xr:uid="{00000000-0009-0000-0000-000008000000}">
    <sortState xmlns:xlrd2="http://schemas.microsoft.com/office/spreadsheetml/2017/richdata2" ref="A2:R248">
      <sortCondition ref="A2:A248"/>
      <sortCondition ref="B2:B248"/>
      <sortCondition ref="C2:C248"/>
    </sortState>
  </autoFilter>
  <dataValidations count="1">
    <dataValidation type="whole" allowBlank="1" showInputMessage="1" showErrorMessage="1" error="Please enter a whole number" sqref="D183:G183 M156:M157 M2:M154 M159:M171 M173:M187 M189:M222 M224:M246 I2:K246" xr:uid="{00000000-0002-0000-0800-000000000000}">
      <formula1>0</formula1>
      <formula2>99999999</formula2>
    </dataValidation>
  </dataValidations>
  <pageMargins left="0.7" right="0.7" top="0.75" bottom="0.75" header="0.3" footer="0.3"/>
  <pageSetup paperSize="9" orientation="portrait" r:id="rId1"/>
</worksheet>
</file>

<file path=docMetadata/LabelInfo.xml><?xml version="1.0" encoding="utf-8"?>
<clbl:labelList xmlns:clbl="http://schemas.microsoft.com/office/2020/mipLabelMetadata">
  <clbl:label id="{8a2c307e-0521-474d-811d-e4135bb254bd}" enabled="1" method="Standard" siteId="{2401f820-b2b4-4e78-9c4b-ca13a0d9c13d}"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Description</vt:lpstr>
      <vt:lpstr>Data for consulates</vt:lpstr>
      <vt:lpstr>Totals - Schengen State</vt:lpstr>
      <vt:lpstr>Schengen totals - applications</vt:lpstr>
      <vt:lpstr>Schengen totals - visas issued</vt:lpstr>
      <vt:lpstr>Visas isued consulates + BCP</vt:lpstr>
      <vt:lpstr>Totals - third country </vt:lpstr>
      <vt:lpstr>ATV totals</vt:lpstr>
      <vt:lpstr>BG, HR, RO</vt:lpstr>
      <vt:lpstr>'Data for consulates'!Print_Area</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SCHWARZ Guido</dc:creator>
  <cp:lastModifiedBy>Gianna Grün</cp:lastModifiedBy>
  <cp:lastPrinted>2015-03-27T11:17:48Z</cp:lastPrinted>
  <dcterms:created xsi:type="dcterms:W3CDTF">2014-02-27T11:58:57Z</dcterms:created>
  <dcterms:modified xsi:type="dcterms:W3CDTF">2025-06-02T09:34:47Z</dcterms:modified>
</cp:coreProperties>
</file>