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codeName="ThisWorkbook" defaultThemeVersion="124226"/>
  <mc:AlternateContent xmlns:mc="http://schemas.openxmlformats.org/markup-compatibility/2006">
    <mc:Choice Requires="x15">
      <x15ac:absPath xmlns:x15ac="http://schemas.microsoft.com/office/spreadsheetml/2010/11/ac" url="/Users/grueng/Documents/DW_Data/xxx_Visa/data-unified/EC-HomeAffairs_VisaConsulates/"/>
    </mc:Choice>
  </mc:AlternateContent>
  <xr:revisionPtr revIDLastSave="0" documentId="13_ncr:1_{5BEE2DB7-4493-FC4D-A2EC-29CBA0566305}" xr6:coauthVersionLast="47" xr6:coauthVersionMax="47" xr10:uidLastSave="{00000000-0000-0000-0000-000000000000}"/>
  <bookViews>
    <workbookView xWindow="-39960" yWindow="8580" windowWidth="34800" windowHeight="12040" tabRatio="853" activeTab="1" xr2:uid="{00000000-000D-0000-FFFF-FFFF0000000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CY, HR, RO" sheetId="19" r:id="rId9"/>
  </sheets>
  <definedNames>
    <definedName name="_xlnm._FilterDatabase" localSheetId="8" hidden="1">'BG, CY, HR, RO'!$A$1:$R$266</definedName>
    <definedName name="_xlnm._FilterDatabase" localSheetId="1" hidden="1">'Data for consulates'!$A$1:$S$1708</definedName>
    <definedName name="_xlnm._FilterDatabase" localSheetId="3" hidden="1">'Schengen totals - applications'!#REF!</definedName>
    <definedName name="_xlnm._FilterDatabase" localSheetId="6" hidden="1">'Totals - third country '!$A$2:$I$168</definedName>
    <definedName name="_xlnm.Print_Area" localSheetId="1">'Data for consulates'!$A$1:$S$1</definedName>
    <definedName name="tListePays">#REF!</definedName>
  </definedNames>
  <calcPr calcId="191029"/>
  <pivotCaches>
    <pivotCache cacheId="12"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8" i="14" l="1"/>
  <c r="H168" i="14"/>
  <c r="I167" i="14" l="1"/>
  <c r="H167" i="14"/>
  <c r="H163" i="14" l="1"/>
  <c r="I163" i="14"/>
  <c r="H164" i="14"/>
  <c r="I164" i="14"/>
  <c r="H165" i="14"/>
  <c r="I165" i="14"/>
  <c r="H166" i="14"/>
  <c r="I166" i="14"/>
  <c r="Q114" i="1" l="1"/>
  <c r="O136" i="19"/>
  <c r="P136" i="19"/>
  <c r="Q136" i="19"/>
  <c r="O135" i="19"/>
  <c r="P135" i="19"/>
  <c r="Q135" i="19"/>
  <c r="O137" i="19"/>
  <c r="P137" i="19"/>
  <c r="Q137" i="19"/>
  <c r="O138" i="19"/>
  <c r="P138" i="19"/>
  <c r="Q138" i="19"/>
  <c r="O139" i="19"/>
  <c r="P139" i="19"/>
  <c r="Q139" i="19"/>
  <c r="O140" i="19"/>
  <c r="P140" i="19"/>
  <c r="Q140" i="19"/>
  <c r="O141" i="19"/>
  <c r="P141" i="19"/>
  <c r="Q141" i="19"/>
  <c r="O142" i="19"/>
  <c r="P142" i="19"/>
  <c r="Q142" i="19"/>
  <c r="O143" i="19"/>
  <c r="P143" i="19"/>
  <c r="Q143" i="19"/>
  <c r="O144" i="19"/>
  <c r="P144" i="19"/>
  <c r="Q144" i="19"/>
  <c r="O145" i="19"/>
  <c r="P145" i="19"/>
  <c r="Q145" i="19"/>
  <c r="O146" i="19"/>
  <c r="P146" i="19"/>
  <c r="Q146" i="19"/>
  <c r="O147" i="19"/>
  <c r="P147" i="19"/>
  <c r="Q147" i="19"/>
  <c r="O148" i="19"/>
  <c r="P148" i="19"/>
  <c r="Q148" i="19"/>
  <c r="O149" i="19"/>
  <c r="P149" i="19"/>
  <c r="Q149" i="19"/>
  <c r="O150" i="19"/>
  <c r="P150" i="19"/>
  <c r="Q150" i="19"/>
  <c r="O151" i="19"/>
  <c r="P151" i="19"/>
  <c r="Q151" i="19"/>
  <c r="O152" i="19"/>
  <c r="P152" i="19"/>
  <c r="Q152" i="19"/>
  <c r="O153" i="19"/>
  <c r="P153" i="19"/>
  <c r="Q153" i="19"/>
  <c r="O154" i="19"/>
  <c r="P154" i="19"/>
  <c r="Q154" i="19"/>
  <c r="O155" i="19"/>
  <c r="P155" i="19"/>
  <c r="Q155" i="19"/>
  <c r="O156" i="19"/>
  <c r="P156" i="19"/>
  <c r="Q156" i="19"/>
  <c r="O157" i="19"/>
  <c r="P157" i="19"/>
  <c r="Q157" i="19"/>
  <c r="O158" i="19"/>
  <c r="P158" i="19"/>
  <c r="Q158" i="19"/>
  <c r="O159" i="19"/>
  <c r="P159" i="19"/>
  <c r="Q159" i="19"/>
  <c r="O160" i="19"/>
  <c r="P160" i="19"/>
  <c r="Q160" i="19"/>
  <c r="O161" i="19"/>
  <c r="P161" i="19"/>
  <c r="Q161" i="19"/>
  <c r="O162" i="19"/>
  <c r="P162" i="19"/>
  <c r="Q162" i="19"/>
  <c r="O163" i="19"/>
  <c r="P163" i="19"/>
  <c r="Q163" i="19"/>
  <c r="O164" i="19"/>
  <c r="P164" i="19"/>
  <c r="Q164" i="19"/>
  <c r="O165" i="19"/>
  <c r="P165" i="19"/>
  <c r="Q165" i="19"/>
  <c r="O166" i="19"/>
  <c r="P166" i="19"/>
  <c r="Q166" i="19"/>
  <c r="O167" i="19"/>
  <c r="P167" i="19"/>
  <c r="Q167" i="19"/>
  <c r="O168" i="19"/>
  <c r="P168" i="19"/>
  <c r="Q168" i="19"/>
  <c r="O169" i="19"/>
  <c r="P169" i="19"/>
  <c r="Q169" i="19"/>
  <c r="O170" i="19"/>
  <c r="P170" i="19"/>
  <c r="Q170" i="19"/>
  <c r="O171" i="19"/>
  <c r="P171" i="19"/>
  <c r="Q171" i="19"/>
  <c r="O172" i="19"/>
  <c r="P172" i="19"/>
  <c r="Q172" i="19"/>
  <c r="O173" i="19"/>
  <c r="P173" i="19"/>
  <c r="Q173" i="19"/>
  <c r="O174" i="19"/>
  <c r="P174" i="19"/>
  <c r="Q174" i="19"/>
  <c r="O175" i="19"/>
  <c r="P175" i="19"/>
  <c r="Q175" i="19"/>
  <c r="O177" i="19"/>
  <c r="P177" i="19"/>
  <c r="Q177" i="19"/>
  <c r="O176" i="19"/>
  <c r="P176" i="19"/>
  <c r="Q176" i="19"/>
  <c r="N136" i="19"/>
  <c r="N135"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7" i="19"/>
  <c r="N176" i="19"/>
  <c r="L136" i="19"/>
  <c r="L135"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7" i="19"/>
  <c r="L176" i="19"/>
  <c r="H136" i="19"/>
  <c r="H135"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7" i="19"/>
  <c r="H176" i="19"/>
  <c r="H178" i="19"/>
  <c r="L178" i="19"/>
  <c r="N178" i="19"/>
  <c r="O178" i="19"/>
  <c r="P178" i="19"/>
  <c r="Q178" i="19"/>
  <c r="H179" i="19"/>
  <c r="L179" i="19"/>
  <c r="N179" i="19"/>
  <c r="O179" i="19"/>
  <c r="P179" i="19"/>
  <c r="Q179" i="19"/>
  <c r="H180" i="19"/>
  <c r="L180" i="19"/>
  <c r="N180" i="19"/>
  <c r="O180" i="19"/>
  <c r="P180" i="19"/>
  <c r="Q180" i="19"/>
  <c r="H181" i="19"/>
  <c r="L181" i="19"/>
  <c r="N181" i="19"/>
  <c r="O181" i="19"/>
  <c r="P181" i="19"/>
  <c r="Q181" i="19"/>
  <c r="H182" i="19"/>
  <c r="L182" i="19"/>
  <c r="N182" i="19"/>
  <c r="O182" i="19"/>
  <c r="P182" i="19"/>
  <c r="Q182" i="19"/>
  <c r="H183" i="19"/>
  <c r="L183" i="19"/>
  <c r="N183" i="19"/>
  <c r="O183" i="19"/>
  <c r="P183" i="19"/>
  <c r="Q183" i="19"/>
  <c r="H184" i="19"/>
  <c r="L184" i="19"/>
  <c r="N184" i="19"/>
  <c r="O184" i="19"/>
  <c r="P184" i="19"/>
  <c r="Q184" i="19"/>
  <c r="H185" i="19"/>
  <c r="L185" i="19"/>
  <c r="N185" i="19"/>
  <c r="O185" i="19"/>
  <c r="P185" i="19"/>
  <c r="Q185" i="19"/>
  <c r="H186" i="19"/>
  <c r="L186" i="19"/>
  <c r="N186" i="19"/>
  <c r="O186" i="19"/>
  <c r="P186" i="19"/>
  <c r="Q186" i="19"/>
  <c r="H187" i="19"/>
  <c r="L187" i="19"/>
  <c r="N187" i="19"/>
  <c r="O187" i="19"/>
  <c r="P187" i="19"/>
  <c r="Q187" i="19"/>
  <c r="H188" i="19"/>
  <c r="L188" i="19"/>
  <c r="N188" i="19"/>
  <c r="O188" i="19"/>
  <c r="P188" i="19"/>
  <c r="Q188" i="19"/>
  <c r="H189" i="19"/>
  <c r="L189" i="19"/>
  <c r="N189" i="19"/>
  <c r="O189" i="19"/>
  <c r="P189" i="19"/>
  <c r="Q189" i="19"/>
  <c r="H200" i="19"/>
  <c r="L200" i="19"/>
  <c r="N200" i="19"/>
  <c r="O200" i="19"/>
  <c r="P200" i="19"/>
  <c r="Q200" i="19"/>
  <c r="H190" i="19"/>
  <c r="L190" i="19"/>
  <c r="N190" i="19"/>
  <c r="O190" i="19"/>
  <c r="P190" i="19"/>
  <c r="Q190" i="19"/>
  <c r="H191" i="19"/>
  <c r="L191" i="19"/>
  <c r="N191" i="19"/>
  <c r="O191" i="19"/>
  <c r="P191" i="19"/>
  <c r="Q191" i="19"/>
  <c r="H192" i="19"/>
  <c r="L192" i="19"/>
  <c r="N192" i="19"/>
  <c r="O192" i="19"/>
  <c r="P192" i="19"/>
  <c r="Q192" i="19"/>
  <c r="H193" i="19"/>
  <c r="L193" i="19"/>
  <c r="N193" i="19"/>
  <c r="O193" i="19"/>
  <c r="P193" i="19"/>
  <c r="Q193" i="19"/>
  <c r="H194" i="19"/>
  <c r="L194" i="19"/>
  <c r="N194" i="19"/>
  <c r="O194" i="19"/>
  <c r="P194" i="19"/>
  <c r="Q194" i="19"/>
  <c r="H224" i="19"/>
  <c r="L224" i="19"/>
  <c r="N224" i="19"/>
  <c r="O224" i="19"/>
  <c r="P224" i="19"/>
  <c r="Q224" i="19"/>
  <c r="H195" i="19"/>
  <c r="L195" i="19"/>
  <c r="N195" i="19"/>
  <c r="O195" i="19"/>
  <c r="P195" i="19"/>
  <c r="Q195" i="19"/>
  <c r="H196" i="19"/>
  <c r="L196" i="19"/>
  <c r="N196" i="19"/>
  <c r="O196" i="19"/>
  <c r="P196" i="19"/>
  <c r="Q196" i="19"/>
  <c r="H197" i="19"/>
  <c r="L197" i="19"/>
  <c r="N197" i="19"/>
  <c r="O197" i="19"/>
  <c r="P197" i="19"/>
  <c r="Q197" i="19"/>
  <c r="H198" i="19"/>
  <c r="L198" i="19"/>
  <c r="N198" i="19"/>
  <c r="O198" i="19"/>
  <c r="P198" i="19"/>
  <c r="Q198" i="19"/>
  <c r="H199" i="19"/>
  <c r="L199" i="19"/>
  <c r="N199" i="19"/>
  <c r="O199" i="19"/>
  <c r="P199" i="19"/>
  <c r="Q199" i="19"/>
  <c r="H201" i="19"/>
  <c r="L201" i="19"/>
  <c r="N201" i="19"/>
  <c r="O201" i="19"/>
  <c r="P201" i="19"/>
  <c r="Q201" i="19"/>
  <c r="H202" i="19"/>
  <c r="L202" i="19"/>
  <c r="N202" i="19"/>
  <c r="O202" i="19"/>
  <c r="P202" i="19"/>
  <c r="Q202" i="19"/>
  <c r="H203" i="19"/>
  <c r="L203" i="19"/>
  <c r="N203" i="19"/>
  <c r="O203" i="19"/>
  <c r="P203" i="19"/>
  <c r="Q203" i="19"/>
  <c r="H204" i="19"/>
  <c r="L204" i="19"/>
  <c r="N204" i="19"/>
  <c r="O204" i="19"/>
  <c r="P204" i="19"/>
  <c r="Q204" i="19"/>
  <c r="H205" i="19"/>
  <c r="L205" i="19"/>
  <c r="N205" i="19"/>
  <c r="O205" i="19"/>
  <c r="P205" i="19"/>
  <c r="Q205" i="19"/>
  <c r="H206" i="19"/>
  <c r="L206" i="19"/>
  <c r="N206" i="19"/>
  <c r="O206" i="19"/>
  <c r="P206" i="19"/>
  <c r="Q206" i="19"/>
  <c r="H207" i="19"/>
  <c r="L207" i="19"/>
  <c r="N207" i="19"/>
  <c r="O207" i="19"/>
  <c r="P207" i="19"/>
  <c r="Q207" i="19"/>
  <c r="H208" i="19"/>
  <c r="L208" i="19"/>
  <c r="N208" i="19"/>
  <c r="O208" i="19"/>
  <c r="P208" i="19"/>
  <c r="Q208" i="19"/>
  <c r="H209" i="19"/>
  <c r="L209" i="19"/>
  <c r="N209" i="19"/>
  <c r="O209" i="19"/>
  <c r="P209" i="19"/>
  <c r="Q209" i="19"/>
  <c r="H210" i="19"/>
  <c r="L210" i="19"/>
  <c r="N210" i="19"/>
  <c r="O210" i="19"/>
  <c r="P210" i="19"/>
  <c r="Q210" i="19"/>
  <c r="H211" i="19"/>
  <c r="L211" i="19"/>
  <c r="N211" i="19"/>
  <c r="O211" i="19"/>
  <c r="P211" i="19"/>
  <c r="Q211" i="19"/>
  <c r="H212" i="19"/>
  <c r="L212" i="19"/>
  <c r="N212" i="19"/>
  <c r="O212" i="19"/>
  <c r="P212" i="19"/>
  <c r="Q212" i="19"/>
  <c r="H213" i="19"/>
  <c r="L213" i="19"/>
  <c r="N213" i="19"/>
  <c r="O213" i="19"/>
  <c r="P213" i="19"/>
  <c r="Q213" i="19"/>
  <c r="H214" i="19"/>
  <c r="L214" i="19"/>
  <c r="N214" i="19"/>
  <c r="O214" i="19"/>
  <c r="P214" i="19"/>
  <c r="Q214" i="19"/>
  <c r="H215" i="19"/>
  <c r="L215" i="19"/>
  <c r="N215" i="19"/>
  <c r="O215" i="19"/>
  <c r="P215" i="19"/>
  <c r="Q215" i="19"/>
  <c r="H216" i="19"/>
  <c r="L216" i="19"/>
  <c r="N216" i="19"/>
  <c r="O216" i="19"/>
  <c r="P216" i="19"/>
  <c r="Q216" i="19"/>
  <c r="H217" i="19"/>
  <c r="L217" i="19"/>
  <c r="N217" i="19"/>
  <c r="O217" i="19"/>
  <c r="P217" i="19"/>
  <c r="Q217" i="19"/>
  <c r="H218" i="19"/>
  <c r="L218" i="19"/>
  <c r="N218" i="19"/>
  <c r="O218" i="19"/>
  <c r="P218" i="19"/>
  <c r="Q218" i="19"/>
  <c r="H219" i="19"/>
  <c r="L219" i="19"/>
  <c r="N219" i="19"/>
  <c r="O219" i="19"/>
  <c r="P219" i="19"/>
  <c r="Q219" i="19"/>
  <c r="R172" i="19" l="1"/>
  <c r="R165" i="19"/>
  <c r="R170" i="19"/>
  <c r="R157" i="19"/>
  <c r="R151" i="19"/>
  <c r="R163" i="19"/>
  <c r="R156" i="19"/>
  <c r="R149" i="19"/>
  <c r="R142" i="19"/>
  <c r="R137" i="19"/>
  <c r="R174" i="19"/>
  <c r="R167" i="19"/>
  <c r="R159" i="19"/>
  <c r="R153" i="19"/>
  <c r="R145" i="19"/>
  <c r="R138" i="19"/>
  <c r="R136" i="19"/>
  <c r="R176" i="19"/>
  <c r="R162" i="19"/>
  <c r="R155" i="19"/>
  <c r="R148" i="19"/>
  <c r="R141" i="19"/>
  <c r="R171" i="19"/>
  <c r="R164" i="19"/>
  <c r="R150" i="19"/>
  <c r="R143" i="19"/>
  <c r="R135" i="19"/>
  <c r="R177" i="19"/>
  <c r="R169" i="19"/>
  <c r="R161" i="19"/>
  <c r="R154" i="19"/>
  <c r="R147" i="19"/>
  <c r="R140" i="19"/>
  <c r="R173" i="19"/>
  <c r="R166" i="19"/>
  <c r="R158" i="19"/>
  <c r="R152" i="19"/>
  <c r="R144" i="19"/>
  <c r="R175" i="19"/>
  <c r="R168" i="19"/>
  <c r="R160" i="19"/>
  <c r="R146" i="19"/>
  <c r="R139" i="19"/>
  <c r="R213" i="19"/>
  <c r="R205" i="19"/>
  <c r="R210" i="19"/>
  <c r="R202" i="19"/>
  <c r="R203" i="19"/>
  <c r="R224" i="19"/>
  <c r="R209" i="19"/>
  <c r="R193" i="19"/>
  <c r="R180" i="19"/>
  <c r="R211" i="19"/>
  <c r="R201" i="19"/>
  <c r="R196" i="19"/>
  <c r="R216" i="19"/>
  <c r="R200" i="19"/>
  <c r="R194" i="19"/>
  <c r="R187" i="19"/>
  <c r="R183" i="19"/>
  <c r="R219" i="19"/>
  <c r="R181" i="19"/>
  <c r="R218" i="19"/>
  <c r="R214" i="19"/>
  <c r="R188" i="19"/>
  <c r="R192" i="19"/>
  <c r="R217" i="19"/>
  <c r="R197" i="19"/>
  <c r="R208" i="19"/>
  <c r="R186" i="19"/>
  <c r="R178" i="19"/>
  <c r="R179" i="19"/>
  <c r="R207" i="19"/>
  <c r="R191" i="19"/>
  <c r="R182" i="19"/>
  <c r="R204" i="19"/>
  <c r="R189" i="19"/>
  <c r="R198" i="19"/>
  <c r="R184" i="19"/>
  <c r="R215" i="19"/>
  <c r="R185" i="19"/>
  <c r="R212" i="19"/>
  <c r="R206" i="19"/>
  <c r="R199" i="19"/>
  <c r="R195" i="19"/>
  <c r="R190" i="19"/>
  <c r="C269" i="19" l="1"/>
  <c r="C1711" i="1"/>
  <c r="Q52" i="19"/>
  <c r="P52" i="19"/>
  <c r="O52" i="19"/>
  <c r="N52" i="19"/>
  <c r="L52" i="19"/>
  <c r="H52" i="19"/>
  <c r="Q248" i="19"/>
  <c r="P248" i="19"/>
  <c r="O248" i="19"/>
  <c r="N248" i="19"/>
  <c r="L248" i="19"/>
  <c r="H248" i="19"/>
  <c r="Q66" i="19"/>
  <c r="P66" i="19"/>
  <c r="O66" i="19"/>
  <c r="N66" i="19"/>
  <c r="L66" i="19"/>
  <c r="H66" i="19"/>
  <c r="Q65" i="19"/>
  <c r="P65" i="19"/>
  <c r="O65" i="19"/>
  <c r="N65" i="19"/>
  <c r="L65" i="19"/>
  <c r="H65" i="19"/>
  <c r="Q247" i="19"/>
  <c r="P247" i="19"/>
  <c r="O247" i="19"/>
  <c r="N247" i="19"/>
  <c r="L247" i="19"/>
  <c r="H247" i="19"/>
  <c r="Q109" i="19"/>
  <c r="P109" i="19"/>
  <c r="O109" i="19"/>
  <c r="N109" i="19"/>
  <c r="L109" i="19"/>
  <c r="H109" i="19"/>
  <c r="Q35" i="19"/>
  <c r="P35" i="19"/>
  <c r="O35" i="19"/>
  <c r="N35" i="19"/>
  <c r="L35" i="19"/>
  <c r="H35" i="19"/>
  <c r="Q63" i="19"/>
  <c r="P63" i="19"/>
  <c r="O63" i="19"/>
  <c r="N63" i="19"/>
  <c r="L63" i="19"/>
  <c r="H63" i="19"/>
  <c r="Q64" i="19"/>
  <c r="P64" i="19"/>
  <c r="O64" i="19"/>
  <c r="N64" i="19"/>
  <c r="L64" i="19"/>
  <c r="H64" i="19"/>
  <c r="Q99" i="19"/>
  <c r="P99" i="19"/>
  <c r="O99" i="19"/>
  <c r="N99" i="19"/>
  <c r="L99" i="19"/>
  <c r="H99" i="19"/>
  <c r="Q100" i="19"/>
  <c r="P100" i="19"/>
  <c r="O100" i="19"/>
  <c r="N100" i="19"/>
  <c r="L100" i="19"/>
  <c r="H100" i="19"/>
  <c r="Q249" i="19"/>
  <c r="P249" i="19"/>
  <c r="O249" i="19"/>
  <c r="N249" i="19"/>
  <c r="L249" i="19"/>
  <c r="H249" i="19"/>
  <c r="Q129" i="19"/>
  <c r="P129" i="19"/>
  <c r="O129" i="19"/>
  <c r="N129" i="19"/>
  <c r="L129" i="19"/>
  <c r="H129" i="19"/>
  <c r="Q9" i="19"/>
  <c r="P9" i="19"/>
  <c r="O9" i="19"/>
  <c r="N9" i="19"/>
  <c r="L9" i="19"/>
  <c r="H9" i="19"/>
  <c r="Q119" i="19"/>
  <c r="P119" i="19"/>
  <c r="O119" i="19"/>
  <c r="N119" i="19"/>
  <c r="L119" i="19"/>
  <c r="H119" i="19"/>
  <c r="Q92" i="19"/>
  <c r="P92" i="19"/>
  <c r="O92" i="19"/>
  <c r="N92" i="19"/>
  <c r="L92" i="19"/>
  <c r="H92" i="19"/>
  <c r="Q45" i="19"/>
  <c r="P45" i="19"/>
  <c r="O45" i="19"/>
  <c r="N45" i="19"/>
  <c r="L45" i="19"/>
  <c r="H45" i="19"/>
  <c r="Q231" i="19"/>
  <c r="P231" i="19"/>
  <c r="O231" i="19"/>
  <c r="N231" i="19"/>
  <c r="L231" i="19"/>
  <c r="H231" i="19"/>
  <c r="Q118" i="19"/>
  <c r="P118" i="19"/>
  <c r="O118" i="19"/>
  <c r="N118" i="19"/>
  <c r="L118" i="19"/>
  <c r="H118" i="19"/>
  <c r="Q124" i="19"/>
  <c r="P124" i="19"/>
  <c r="O124" i="19"/>
  <c r="N124" i="19"/>
  <c r="L124" i="19"/>
  <c r="H124" i="19"/>
  <c r="Q56" i="19"/>
  <c r="P56" i="19"/>
  <c r="O56" i="19"/>
  <c r="N56" i="19"/>
  <c r="L56" i="19"/>
  <c r="H56" i="19"/>
  <c r="Q27" i="19"/>
  <c r="P27" i="19"/>
  <c r="O27" i="19"/>
  <c r="N27" i="19"/>
  <c r="L27" i="19"/>
  <c r="H27" i="19"/>
  <c r="Q67" i="19"/>
  <c r="P67" i="19"/>
  <c r="O67" i="19"/>
  <c r="N67" i="19"/>
  <c r="L67" i="19"/>
  <c r="H67" i="19"/>
  <c r="Q33" i="19"/>
  <c r="P33" i="19"/>
  <c r="O33" i="19"/>
  <c r="N33" i="19"/>
  <c r="L33" i="19"/>
  <c r="H33" i="19"/>
  <c r="Q94" i="19"/>
  <c r="P94" i="19"/>
  <c r="O94" i="19"/>
  <c r="N94" i="19"/>
  <c r="L94" i="19"/>
  <c r="H94" i="19"/>
  <c r="Q69" i="19"/>
  <c r="P69" i="19"/>
  <c r="O69" i="19"/>
  <c r="N69" i="19"/>
  <c r="L69" i="19"/>
  <c r="H69" i="19"/>
  <c r="Q70" i="19"/>
  <c r="P70" i="19"/>
  <c r="O70" i="19"/>
  <c r="N70" i="19"/>
  <c r="L70" i="19"/>
  <c r="H70" i="19"/>
  <c r="Q21" i="19"/>
  <c r="P21" i="19"/>
  <c r="O21" i="19"/>
  <c r="N21" i="19"/>
  <c r="L21" i="19"/>
  <c r="H21" i="19"/>
  <c r="Q255" i="19"/>
  <c r="P255" i="19"/>
  <c r="O255" i="19"/>
  <c r="N255" i="19"/>
  <c r="L255" i="19"/>
  <c r="H255" i="19"/>
  <c r="Q128" i="19"/>
  <c r="P128" i="19"/>
  <c r="O128" i="19"/>
  <c r="N128" i="19"/>
  <c r="L128" i="19"/>
  <c r="H128" i="19"/>
  <c r="Q3" i="19"/>
  <c r="P3" i="19"/>
  <c r="O3" i="19"/>
  <c r="N3" i="19"/>
  <c r="L3" i="19"/>
  <c r="H3" i="19"/>
  <c r="Q37" i="19"/>
  <c r="P37" i="19"/>
  <c r="O37" i="19"/>
  <c r="N37" i="19"/>
  <c r="L37" i="19"/>
  <c r="H37" i="19"/>
  <c r="Q40" i="19"/>
  <c r="P40" i="19"/>
  <c r="O40" i="19"/>
  <c r="N40" i="19"/>
  <c r="L40" i="19"/>
  <c r="H40" i="19"/>
  <c r="Q55" i="19"/>
  <c r="P55" i="19"/>
  <c r="O55" i="19"/>
  <c r="N55" i="19"/>
  <c r="L55" i="19"/>
  <c r="H55" i="19"/>
  <c r="Q51" i="19"/>
  <c r="P51" i="19"/>
  <c r="O51" i="19"/>
  <c r="N51" i="19"/>
  <c r="L51" i="19"/>
  <c r="H51" i="19"/>
  <c r="Q39" i="19"/>
  <c r="P39" i="19"/>
  <c r="O39" i="19"/>
  <c r="N39" i="19"/>
  <c r="L39" i="19"/>
  <c r="H39" i="19"/>
  <c r="Q53" i="19"/>
  <c r="P53" i="19"/>
  <c r="O53" i="19"/>
  <c r="N53" i="19"/>
  <c r="L53" i="19"/>
  <c r="H53" i="19"/>
  <c r="Q131" i="19"/>
  <c r="P131" i="19"/>
  <c r="O131" i="19"/>
  <c r="N131" i="19"/>
  <c r="L131" i="19"/>
  <c r="H131" i="19"/>
  <c r="Q226" i="19"/>
  <c r="P226" i="19"/>
  <c r="O226" i="19"/>
  <c r="N226" i="19"/>
  <c r="L226" i="19"/>
  <c r="H226" i="19"/>
  <c r="Q75" i="19"/>
  <c r="P75" i="19"/>
  <c r="O75" i="19"/>
  <c r="N75" i="19"/>
  <c r="L75" i="19"/>
  <c r="H75" i="19"/>
  <c r="Q11" i="19"/>
  <c r="P11" i="19"/>
  <c r="O11" i="19"/>
  <c r="N11" i="19"/>
  <c r="L11" i="19"/>
  <c r="H11" i="19"/>
  <c r="Q16" i="19"/>
  <c r="P16" i="19"/>
  <c r="O16" i="19"/>
  <c r="N16" i="19"/>
  <c r="L16" i="19"/>
  <c r="H16" i="19"/>
  <c r="Q12" i="19"/>
  <c r="P12" i="19"/>
  <c r="O12" i="19"/>
  <c r="N12" i="19"/>
  <c r="L12" i="19"/>
  <c r="H12" i="19"/>
  <c r="Q223" i="19"/>
  <c r="P223" i="19"/>
  <c r="O223" i="19"/>
  <c r="N223" i="19"/>
  <c r="L223" i="19"/>
  <c r="H223" i="19"/>
  <c r="Q113" i="19"/>
  <c r="P113" i="19"/>
  <c r="O113" i="19"/>
  <c r="N113" i="19"/>
  <c r="L113" i="19"/>
  <c r="H113" i="19"/>
  <c r="Q244" i="19"/>
  <c r="P244" i="19"/>
  <c r="O244" i="19"/>
  <c r="N244" i="19"/>
  <c r="L244" i="19"/>
  <c r="H244" i="19"/>
  <c r="Q111" i="19"/>
  <c r="P111" i="19"/>
  <c r="O111" i="19"/>
  <c r="N111" i="19"/>
  <c r="L111" i="19"/>
  <c r="H111" i="19"/>
  <c r="Q8" i="19"/>
  <c r="P8" i="19"/>
  <c r="O8" i="19"/>
  <c r="N8" i="19"/>
  <c r="L8" i="19"/>
  <c r="H8" i="19"/>
  <c r="Q36" i="19"/>
  <c r="P36" i="19"/>
  <c r="O36" i="19"/>
  <c r="N36" i="19"/>
  <c r="L36" i="19"/>
  <c r="H36" i="19"/>
  <c r="Q58" i="19"/>
  <c r="P58" i="19"/>
  <c r="O58" i="19"/>
  <c r="N58" i="19"/>
  <c r="L58" i="19"/>
  <c r="H58" i="19"/>
  <c r="Q83" i="19"/>
  <c r="P83" i="19"/>
  <c r="O83" i="19"/>
  <c r="N83" i="19"/>
  <c r="L83" i="19"/>
  <c r="H83" i="19"/>
  <c r="Q32" i="19"/>
  <c r="P32" i="19"/>
  <c r="O32" i="19"/>
  <c r="N32" i="19"/>
  <c r="L32" i="19"/>
  <c r="H32" i="19"/>
  <c r="Q2" i="19"/>
  <c r="P2" i="19"/>
  <c r="O2" i="19"/>
  <c r="N2" i="19"/>
  <c r="L2" i="19"/>
  <c r="H2" i="19"/>
  <c r="Q264" i="19"/>
  <c r="P264" i="19"/>
  <c r="O264" i="19"/>
  <c r="N264" i="19"/>
  <c r="L264" i="19"/>
  <c r="H264" i="19"/>
  <c r="Q256" i="19"/>
  <c r="P256" i="19"/>
  <c r="O256" i="19"/>
  <c r="N256" i="19"/>
  <c r="L256" i="19"/>
  <c r="H256" i="19"/>
  <c r="Q245" i="19"/>
  <c r="P245" i="19"/>
  <c r="O245" i="19"/>
  <c r="N245" i="19"/>
  <c r="L245" i="19"/>
  <c r="H245" i="19"/>
  <c r="Q15" i="19"/>
  <c r="P15" i="19"/>
  <c r="O15" i="19"/>
  <c r="N15" i="19"/>
  <c r="L15" i="19"/>
  <c r="H15" i="19"/>
  <c r="Q232" i="19"/>
  <c r="P232" i="19"/>
  <c r="O232" i="19"/>
  <c r="N232" i="19"/>
  <c r="L232" i="19"/>
  <c r="H232" i="19"/>
  <c r="Q221" i="19"/>
  <c r="P221" i="19"/>
  <c r="O221" i="19"/>
  <c r="N221" i="19"/>
  <c r="L221" i="19"/>
  <c r="H221" i="19"/>
  <c r="Q234" i="19"/>
  <c r="P234" i="19"/>
  <c r="O234" i="19"/>
  <c r="N234" i="19"/>
  <c r="L234" i="19"/>
  <c r="H234" i="19"/>
  <c r="Q123" i="19"/>
  <c r="P123" i="19"/>
  <c r="O123" i="19"/>
  <c r="N123" i="19"/>
  <c r="L123" i="19"/>
  <c r="H123" i="19"/>
  <c r="Q68" i="19"/>
  <c r="P68" i="19"/>
  <c r="O68" i="19"/>
  <c r="N68" i="19"/>
  <c r="L68" i="19"/>
  <c r="H68" i="19"/>
  <c r="Q74" i="19"/>
  <c r="P74" i="19"/>
  <c r="O74" i="19"/>
  <c r="N74" i="19"/>
  <c r="L74" i="19"/>
  <c r="H74" i="19"/>
  <c r="Q62" i="19"/>
  <c r="P62" i="19"/>
  <c r="O62" i="19"/>
  <c r="N62" i="19"/>
  <c r="L62" i="19"/>
  <c r="H62" i="19"/>
  <c r="Q240" i="19"/>
  <c r="P240" i="19"/>
  <c r="O240" i="19"/>
  <c r="N240" i="19"/>
  <c r="L240" i="19"/>
  <c r="H240" i="19"/>
  <c r="Q101" i="19"/>
  <c r="P101" i="19"/>
  <c r="O101" i="19"/>
  <c r="N101" i="19"/>
  <c r="L101" i="19"/>
  <c r="H101" i="19"/>
  <c r="Q47" i="19"/>
  <c r="P47" i="19"/>
  <c r="O47" i="19"/>
  <c r="N47" i="19"/>
  <c r="L47" i="19"/>
  <c r="H47" i="19"/>
  <c r="Q239" i="19"/>
  <c r="P239" i="19"/>
  <c r="O239" i="19"/>
  <c r="N239" i="19"/>
  <c r="L239" i="19"/>
  <c r="H239" i="19"/>
  <c r="Q30" i="19"/>
  <c r="P30" i="19"/>
  <c r="O30" i="19"/>
  <c r="N30" i="19"/>
  <c r="L30" i="19"/>
  <c r="H30" i="19"/>
  <c r="Q26" i="19"/>
  <c r="P26" i="19"/>
  <c r="O26" i="19"/>
  <c r="N26" i="19"/>
  <c r="L26" i="19"/>
  <c r="H26" i="19"/>
  <c r="Q77" i="19"/>
  <c r="P77" i="19"/>
  <c r="O77" i="19"/>
  <c r="N77" i="19"/>
  <c r="L77" i="19"/>
  <c r="H77" i="19"/>
  <c r="Q228" i="19"/>
  <c r="P228" i="19"/>
  <c r="O228" i="19"/>
  <c r="N228" i="19"/>
  <c r="L228" i="19"/>
  <c r="H228" i="19"/>
  <c r="Q43" i="19"/>
  <c r="P43" i="19"/>
  <c r="O43" i="19"/>
  <c r="N43" i="19"/>
  <c r="L43" i="19"/>
  <c r="H43" i="19"/>
  <c r="Q54" i="19"/>
  <c r="P54" i="19"/>
  <c r="O54" i="19"/>
  <c r="N54" i="19"/>
  <c r="L54" i="19"/>
  <c r="H54" i="19"/>
  <c r="Q108" i="19"/>
  <c r="P108" i="19"/>
  <c r="O108" i="19"/>
  <c r="N108" i="19"/>
  <c r="L108" i="19"/>
  <c r="H108" i="19"/>
  <c r="Q251" i="19"/>
  <c r="P251" i="19"/>
  <c r="O251" i="19"/>
  <c r="N251" i="19"/>
  <c r="L251" i="19"/>
  <c r="H251" i="19"/>
  <c r="Q243" i="19"/>
  <c r="P243" i="19"/>
  <c r="O243" i="19"/>
  <c r="N243" i="19"/>
  <c r="L243" i="19"/>
  <c r="H243" i="19"/>
  <c r="Q120" i="19"/>
  <c r="P120" i="19"/>
  <c r="O120" i="19"/>
  <c r="N120" i="19"/>
  <c r="L120" i="19"/>
  <c r="H120" i="19"/>
  <c r="Q230" i="19"/>
  <c r="P230" i="19"/>
  <c r="O230" i="19"/>
  <c r="N230" i="19"/>
  <c r="L230" i="19"/>
  <c r="H230" i="19"/>
  <c r="Q41" i="19"/>
  <c r="P41" i="19"/>
  <c r="O41" i="19"/>
  <c r="N41" i="19"/>
  <c r="L41" i="19"/>
  <c r="H41" i="19"/>
  <c r="Q233" i="19"/>
  <c r="P233" i="19"/>
  <c r="O233" i="19"/>
  <c r="N233" i="19"/>
  <c r="L233" i="19"/>
  <c r="H233" i="19"/>
  <c r="Q103" i="19"/>
  <c r="P103" i="19"/>
  <c r="O103" i="19"/>
  <c r="N103" i="19"/>
  <c r="L103" i="19"/>
  <c r="H103" i="19"/>
  <c r="Q86" i="19"/>
  <c r="P86" i="19"/>
  <c r="O86" i="19"/>
  <c r="N86" i="19"/>
  <c r="L86" i="19"/>
  <c r="H86" i="19"/>
  <c r="Q50" i="19"/>
  <c r="P50" i="19"/>
  <c r="O50" i="19"/>
  <c r="N50" i="19"/>
  <c r="L50" i="19"/>
  <c r="H50" i="19"/>
  <c r="Q259" i="19"/>
  <c r="P259" i="19"/>
  <c r="O259" i="19"/>
  <c r="N259" i="19"/>
  <c r="L259" i="19"/>
  <c r="H259" i="19"/>
  <c r="Q227" i="19"/>
  <c r="P227" i="19"/>
  <c r="O227" i="19"/>
  <c r="N227" i="19"/>
  <c r="L227" i="19"/>
  <c r="H227" i="19"/>
  <c r="Q236" i="19"/>
  <c r="P236" i="19"/>
  <c r="O236" i="19"/>
  <c r="N236" i="19"/>
  <c r="L236" i="19"/>
  <c r="H236" i="19"/>
  <c r="Q42" i="19"/>
  <c r="P42" i="19"/>
  <c r="O42" i="19"/>
  <c r="N42" i="19"/>
  <c r="L42" i="19"/>
  <c r="H42" i="19"/>
  <c r="Q44" i="19"/>
  <c r="P44" i="19"/>
  <c r="O44" i="19"/>
  <c r="N44" i="19"/>
  <c r="L44" i="19"/>
  <c r="H44" i="19"/>
  <c r="Q134" i="19"/>
  <c r="P134" i="19"/>
  <c r="O134" i="19"/>
  <c r="N134" i="19"/>
  <c r="L134" i="19"/>
  <c r="H134" i="19"/>
  <c r="Q28" i="19"/>
  <c r="P28" i="19"/>
  <c r="O28" i="19"/>
  <c r="N28" i="19"/>
  <c r="L28" i="19"/>
  <c r="H28" i="19"/>
  <c r="Q133" i="19"/>
  <c r="P133" i="19"/>
  <c r="O133" i="19"/>
  <c r="N133" i="19"/>
  <c r="L133" i="19"/>
  <c r="H133" i="19"/>
  <c r="Q19" i="19"/>
  <c r="P19" i="19"/>
  <c r="O19" i="19"/>
  <c r="N19" i="19"/>
  <c r="L19" i="19"/>
  <c r="H19" i="19"/>
  <c r="Q261" i="19"/>
  <c r="P261" i="19"/>
  <c r="O261" i="19"/>
  <c r="N261" i="19"/>
  <c r="L261" i="19"/>
  <c r="H261" i="19"/>
  <c r="Q260" i="19"/>
  <c r="P260" i="19"/>
  <c r="O260" i="19"/>
  <c r="N260" i="19"/>
  <c r="L260" i="19"/>
  <c r="H260" i="19"/>
  <c r="Q262" i="19"/>
  <c r="P262" i="19"/>
  <c r="O262" i="19"/>
  <c r="N262" i="19"/>
  <c r="L262" i="19"/>
  <c r="H262" i="19"/>
  <c r="Q72" i="19"/>
  <c r="P72" i="19"/>
  <c r="O72" i="19"/>
  <c r="N72" i="19"/>
  <c r="L72" i="19"/>
  <c r="H72" i="19"/>
  <c r="Q112" i="19"/>
  <c r="P112" i="19"/>
  <c r="O112" i="19"/>
  <c r="N112" i="19"/>
  <c r="L112" i="19"/>
  <c r="H112" i="19"/>
  <c r="Q59" i="19"/>
  <c r="P59" i="19"/>
  <c r="O59" i="19"/>
  <c r="N59" i="19"/>
  <c r="L59" i="19"/>
  <c r="H59" i="19"/>
  <c r="Q252" i="19"/>
  <c r="P252" i="19"/>
  <c r="O252" i="19"/>
  <c r="N252" i="19"/>
  <c r="L252" i="19"/>
  <c r="H252" i="19"/>
  <c r="Q48" i="19"/>
  <c r="P48" i="19"/>
  <c r="O48" i="19"/>
  <c r="N48" i="19"/>
  <c r="L48" i="19"/>
  <c r="H48" i="19"/>
  <c r="Q107" i="19"/>
  <c r="P107" i="19"/>
  <c r="O107" i="19"/>
  <c r="N107" i="19"/>
  <c r="L107" i="19"/>
  <c r="H107" i="19"/>
  <c r="Q73" i="19"/>
  <c r="P73" i="19"/>
  <c r="O73" i="19"/>
  <c r="N73" i="19"/>
  <c r="L73" i="19"/>
  <c r="H73" i="19"/>
  <c r="Q238" i="19"/>
  <c r="P238" i="19"/>
  <c r="O238" i="19"/>
  <c r="N238" i="19"/>
  <c r="L238" i="19"/>
  <c r="H238" i="19"/>
  <c r="Q242" i="19"/>
  <c r="P242" i="19"/>
  <c r="O242" i="19"/>
  <c r="N242" i="19"/>
  <c r="L242" i="19"/>
  <c r="H242" i="19"/>
  <c r="Q71" i="19"/>
  <c r="P71" i="19"/>
  <c r="O71" i="19"/>
  <c r="N71" i="19"/>
  <c r="L71" i="19"/>
  <c r="H71" i="19"/>
  <c r="Q258" i="19"/>
  <c r="P258" i="19"/>
  <c r="O258" i="19"/>
  <c r="N258" i="19"/>
  <c r="L258" i="19"/>
  <c r="H258" i="19"/>
  <c r="Q18" i="19"/>
  <c r="P18" i="19"/>
  <c r="O18" i="19"/>
  <c r="N18" i="19"/>
  <c r="L18" i="19"/>
  <c r="H18" i="19"/>
  <c r="Q98" i="19"/>
  <c r="P98" i="19"/>
  <c r="O98" i="19"/>
  <c r="N98" i="19"/>
  <c r="L98" i="19"/>
  <c r="H98" i="19"/>
  <c r="Q225" i="19"/>
  <c r="P225" i="19"/>
  <c r="O225" i="19"/>
  <c r="N225" i="19"/>
  <c r="L225" i="19"/>
  <c r="H225" i="19"/>
  <c r="Q254" i="19"/>
  <c r="P254" i="19"/>
  <c r="O254" i="19"/>
  <c r="N254" i="19"/>
  <c r="L254" i="19"/>
  <c r="H254" i="19"/>
  <c r="Q17" i="19"/>
  <c r="P17" i="19"/>
  <c r="O17" i="19"/>
  <c r="N17" i="19"/>
  <c r="L17" i="19"/>
  <c r="H17" i="19"/>
  <c r="Q6" i="19"/>
  <c r="P6" i="19"/>
  <c r="O6" i="19"/>
  <c r="N6" i="19"/>
  <c r="L6" i="19"/>
  <c r="H6" i="19"/>
  <c r="Q132" i="19"/>
  <c r="P132" i="19"/>
  <c r="O132" i="19"/>
  <c r="N132" i="19"/>
  <c r="L132" i="19"/>
  <c r="H132" i="19"/>
  <c r="Q250" i="19"/>
  <c r="P250" i="19"/>
  <c r="O250" i="19"/>
  <c r="N250" i="19"/>
  <c r="L250" i="19"/>
  <c r="H250" i="19"/>
  <c r="Q14" i="19"/>
  <c r="P14" i="19"/>
  <c r="O14" i="19"/>
  <c r="N14" i="19"/>
  <c r="L14" i="19"/>
  <c r="H14" i="19"/>
  <c r="Q29" i="19"/>
  <c r="P29" i="19"/>
  <c r="O29" i="19"/>
  <c r="N29" i="19"/>
  <c r="L29" i="19"/>
  <c r="H29" i="19"/>
  <c r="Q220" i="19"/>
  <c r="P220" i="19"/>
  <c r="O220" i="19"/>
  <c r="N220" i="19"/>
  <c r="L220" i="19"/>
  <c r="H220" i="19"/>
  <c r="Q263" i="19"/>
  <c r="P263" i="19"/>
  <c r="O263" i="19"/>
  <c r="N263" i="19"/>
  <c r="L263" i="19"/>
  <c r="H263" i="19"/>
  <c r="Q89" i="19"/>
  <c r="P89" i="19"/>
  <c r="O89" i="19"/>
  <c r="N89" i="19"/>
  <c r="L89" i="19"/>
  <c r="H89" i="19"/>
  <c r="Q7" i="19"/>
  <c r="P7" i="19"/>
  <c r="O7" i="19"/>
  <c r="N7" i="19"/>
  <c r="L7" i="19"/>
  <c r="H7" i="19"/>
  <c r="Q110" i="19"/>
  <c r="P110" i="19"/>
  <c r="O110" i="19"/>
  <c r="N110" i="19"/>
  <c r="L110" i="19"/>
  <c r="H110" i="19"/>
  <c r="Q104" i="19"/>
  <c r="P104" i="19"/>
  <c r="O104" i="19"/>
  <c r="N104" i="19"/>
  <c r="L104" i="19"/>
  <c r="H104" i="19"/>
  <c r="Q84" i="19"/>
  <c r="P84" i="19"/>
  <c r="O84" i="19"/>
  <c r="N84" i="19"/>
  <c r="L84" i="19"/>
  <c r="H84" i="19"/>
  <c r="Q122" i="19"/>
  <c r="P122" i="19"/>
  <c r="O122" i="19"/>
  <c r="N122" i="19"/>
  <c r="L122" i="19"/>
  <c r="H122" i="19"/>
  <c r="Q91" i="19"/>
  <c r="P91" i="19"/>
  <c r="O91" i="19"/>
  <c r="N91" i="19"/>
  <c r="L91" i="19"/>
  <c r="H91" i="19"/>
  <c r="Q130" i="19"/>
  <c r="P130" i="19"/>
  <c r="O130" i="19"/>
  <c r="N130" i="19"/>
  <c r="L130" i="19"/>
  <c r="H130" i="19"/>
  <c r="Q246" i="19"/>
  <c r="P246" i="19"/>
  <c r="O246" i="19"/>
  <c r="N246" i="19"/>
  <c r="L246" i="19"/>
  <c r="H246" i="19"/>
  <c r="Q81" i="19"/>
  <c r="P81" i="19"/>
  <c r="O81" i="19"/>
  <c r="N81" i="19"/>
  <c r="L81" i="19"/>
  <c r="H81" i="19"/>
  <c r="Q90" i="19"/>
  <c r="P90" i="19"/>
  <c r="O90" i="19"/>
  <c r="N90" i="19"/>
  <c r="L90" i="19"/>
  <c r="H90" i="19"/>
  <c r="Q20" i="19"/>
  <c r="P20" i="19"/>
  <c r="O20" i="19"/>
  <c r="N20" i="19"/>
  <c r="L20" i="19"/>
  <c r="H20" i="19"/>
  <c r="Q76" i="19"/>
  <c r="P76" i="19"/>
  <c r="O76" i="19"/>
  <c r="N76" i="19"/>
  <c r="L76" i="19"/>
  <c r="H76" i="19"/>
  <c r="Q121" i="19"/>
  <c r="P121" i="19"/>
  <c r="O121" i="19"/>
  <c r="N121" i="19"/>
  <c r="L121" i="19"/>
  <c r="H121" i="19"/>
  <c r="Q23" i="19"/>
  <c r="P23" i="19"/>
  <c r="O23" i="19"/>
  <c r="N23" i="19"/>
  <c r="L23" i="19"/>
  <c r="H23" i="19"/>
  <c r="Q257" i="19"/>
  <c r="P257" i="19"/>
  <c r="O257" i="19"/>
  <c r="N257" i="19"/>
  <c r="L257" i="19"/>
  <c r="H257" i="19"/>
  <c r="Q102" i="19"/>
  <c r="P102" i="19"/>
  <c r="O102" i="19"/>
  <c r="N102" i="19"/>
  <c r="L102" i="19"/>
  <c r="H102" i="19"/>
  <c r="Q79" i="19"/>
  <c r="P79" i="19"/>
  <c r="O79" i="19"/>
  <c r="N79" i="19"/>
  <c r="L79" i="19"/>
  <c r="H79" i="19"/>
  <c r="Q85" i="19"/>
  <c r="P85" i="19"/>
  <c r="O85" i="19"/>
  <c r="N85" i="19"/>
  <c r="L85" i="19"/>
  <c r="H85" i="19"/>
  <c r="Q253" i="19"/>
  <c r="P253" i="19"/>
  <c r="O253" i="19"/>
  <c r="N253" i="19"/>
  <c r="L253" i="19"/>
  <c r="H253" i="19"/>
  <c r="Q25" i="19"/>
  <c r="P25" i="19"/>
  <c r="O25" i="19"/>
  <c r="N25" i="19"/>
  <c r="L25" i="19"/>
  <c r="H25" i="19"/>
  <c r="Q49" i="19"/>
  <c r="P49" i="19"/>
  <c r="O49" i="19"/>
  <c r="N49" i="19"/>
  <c r="L49" i="19"/>
  <c r="H49" i="19"/>
  <c r="Q105" i="19"/>
  <c r="P105" i="19"/>
  <c r="O105" i="19"/>
  <c r="N105" i="19"/>
  <c r="L105" i="19"/>
  <c r="H105" i="19"/>
  <c r="Q126" i="19"/>
  <c r="P126" i="19"/>
  <c r="O126" i="19"/>
  <c r="N126" i="19"/>
  <c r="L126" i="19"/>
  <c r="H126" i="19"/>
  <c r="Q82" i="19"/>
  <c r="P82" i="19"/>
  <c r="O82" i="19"/>
  <c r="N82" i="19"/>
  <c r="L82" i="19"/>
  <c r="H82" i="19"/>
  <c r="Q46" i="19"/>
  <c r="P46" i="19"/>
  <c r="O46" i="19"/>
  <c r="N46" i="19"/>
  <c r="L46" i="19"/>
  <c r="H46" i="19"/>
  <c r="Q4" i="19"/>
  <c r="P4" i="19"/>
  <c r="O4" i="19"/>
  <c r="N4" i="19"/>
  <c r="L4" i="19"/>
  <c r="H4" i="19"/>
  <c r="Q125" i="19"/>
  <c r="P125" i="19"/>
  <c r="O125" i="19"/>
  <c r="N125" i="19"/>
  <c r="L125" i="19"/>
  <c r="H125" i="19"/>
  <c r="Q241" i="19"/>
  <c r="P241" i="19"/>
  <c r="O241" i="19"/>
  <c r="N241" i="19"/>
  <c r="L241" i="19"/>
  <c r="H241" i="19"/>
  <c r="Q115" i="19"/>
  <c r="P115" i="19"/>
  <c r="O115" i="19"/>
  <c r="N115" i="19"/>
  <c r="L115" i="19"/>
  <c r="H115" i="19"/>
  <c r="Q235" i="19"/>
  <c r="P235" i="19"/>
  <c r="O235" i="19"/>
  <c r="N235" i="19"/>
  <c r="L235" i="19"/>
  <c r="H235" i="19"/>
  <c r="Q222" i="19"/>
  <c r="P222" i="19"/>
  <c r="O222" i="19"/>
  <c r="N222" i="19"/>
  <c r="L222" i="19"/>
  <c r="H222" i="19"/>
  <c r="Q57" i="19"/>
  <c r="P57" i="19"/>
  <c r="O57" i="19"/>
  <c r="N57" i="19"/>
  <c r="L57" i="19"/>
  <c r="H57" i="19"/>
  <c r="Q88" i="19"/>
  <c r="P88" i="19"/>
  <c r="O88" i="19"/>
  <c r="N88" i="19"/>
  <c r="L88" i="19"/>
  <c r="H88" i="19"/>
  <c r="Q237" i="19"/>
  <c r="P237" i="19"/>
  <c r="O237" i="19"/>
  <c r="N237" i="19"/>
  <c r="L237" i="19"/>
  <c r="H237" i="19"/>
  <c r="Q116" i="19"/>
  <c r="P116" i="19"/>
  <c r="O116" i="19"/>
  <c r="N116" i="19"/>
  <c r="L116" i="19"/>
  <c r="H116" i="19"/>
  <c r="Q60" i="19"/>
  <c r="P60" i="19"/>
  <c r="O60" i="19"/>
  <c r="N60" i="19"/>
  <c r="L60" i="19"/>
  <c r="H60" i="19"/>
  <c r="Q24" i="19"/>
  <c r="P24" i="19"/>
  <c r="O24" i="19"/>
  <c r="N24" i="19"/>
  <c r="L24" i="19"/>
  <c r="H24" i="19"/>
  <c r="Q229" i="19"/>
  <c r="P229" i="19"/>
  <c r="O229" i="19"/>
  <c r="N229" i="19"/>
  <c r="L229" i="19"/>
  <c r="H229" i="19"/>
  <c r="Q127" i="19"/>
  <c r="P127" i="19"/>
  <c r="O127" i="19"/>
  <c r="N127" i="19"/>
  <c r="L127" i="19"/>
  <c r="H127" i="19"/>
  <c r="Q117" i="19"/>
  <c r="P117" i="19"/>
  <c r="O117" i="19"/>
  <c r="N117" i="19"/>
  <c r="L117" i="19"/>
  <c r="H117" i="19"/>
  <c r="Q97" i="19"/>
  <c r="P97" i="19"/>
  <c r="O97" i="19"/>
  <c r="N97" i="19"/>
  <c r="L97" i="19"/>
  <c r="H97" i="19"/>
  <c r="Q87" i="19"/>
  <c r="P87" i="19"/>
  <c r="O87" i="19"/>
  <c r="N87" i="19"/>
  <c r="L87" i="19"/>
  <c r="H87" i="19"/>
  <c r="Q80" i="19"/>
  <c r="P80" i="19"/>
  <c r="O80" i="19"/>
  <c r="N80" i="19"/>
  <c r="L80" i="19"/>
  <c r="H80" i="19"/>
  <c r="Q13" i="19"/>
  <c r="P13" i="19"/>
  <c r="O13" i="19"/>
  <c r="N13" i="19"/>
  <c r="L13" i="19"/>
  <c r="H13" i="19"/>
  <c r="Q5" i="19"/>
  <c r="P5" i="19"/>
  <c r="O5" i="19"/>
  <c r="N5" i="19"/>
  <c r="L5" i="19"/>
  <c r="H5" i="19"/>
  <c r="Q114" i="19"/>
  <c r="P114" i="19"/>
  <c r="O114" i="19"/>
  <c r="N114" i="19"/>
  <c r="L114" i="19"/>
  <c r="H114" i="19"/>
  <c r="Q31" i="19"/>
  <c r="P31" i="19"/>
  <c r="O31" i="19"/>
  <c r="N31" i="19"/>
  <c r="L31" i="19"/>
  <c r="H31" i="19"/>
  <c r="Q265" i="19"/>
  <c r="P265" i="19"/>
  <c r="O265" i="19"/>
  <c r="N265" i="19"/>
  <c r="L265" i="19"/>
  <c r="H265" i="19"/>
  <c r="Q106" i="19"/>
  <c r="P106" i="19"/>
  <c r="O106" i="19"/>
  <c r="N106" i="19"/>
  <c r="L106" i="19"/>
  <c r="H106" i="19"/>
  <c r="Q95" i="19"/>
  <c r="P95" i="19"/>
  <c r="O95" i="19"/>
  <c r="N95" i="19"/>
  <c r="L95" i="19"/>
  <c r="H95" i="19"/>
  <c r="Q61" i="19"/>
  <c r="P61" i="19"/>
  <c r="O61" i="19"/>
  <c r="N61" i="19"/>
  <c r="L61" i="19"/>
  <c r="H61" i="19"/>
  <c r="Q38" i="19"/>
  <c r="P38" i="19"/>
  <c r="O38" i="19"/>
  <c r="N38" i="19"/>
  <c r="L38" i="19"/>
  <c r="H38" i="19"/>
  <c r="Q34" i="19"/>
  <c r="P34" i="19"/>
  <c r="O34" i="19"/>
  <c r="N34" i="19"/>
  <c r="L34" i="19"/>
  <c r="H34" i="19"/>
  <c r="Q22" i="19"/>
  <c r="P22" i="19"/>
  <c r="O22" i="19"/>
  <c r="N22" i="19"/>
  <c r="L22" i="19"/>
  <c r="H22" i="19"/>
  <c r="Q10" i="19"/>
  <c r="P10" i="19"/>
  <c r="O10" i="19"/>
  <c r="N10" i="19"/>
  <c r="L10" i="19"/>
  <c r="H10" i="19"/>
  <c r="Q96" i="19"/>
  <c r="P96" i="19"/>
  <c r="O96" i="19"/>
  <c r="N96" i="19"/>
  <c r="L96" i="19"/>
  <c r="H96" i="19"/>
  <c r="Q93" i="19"/>
  <c r="P93" i="19"/>
  <c r="O93" i="19"/>
  <c r="N93" i="19"/>
  <c r="L93" i="19"/>
  <c r="H93" i="19"/>
  <c r="Q78" i="19"/>
  <c r="P78" i="19"/>
  <c r="O78" i="19"/>
  <c r="N78" i="19"/>
  <c r="L78" i="19"/>
  <c r="H78" i="19"/>
  <c r="R64" i="19" l="1"/>
  <c r="R247" i="19"/>
  <c r="R123" i="19"/>
  <c r="R244" i="19"/>
  <c r="R9" i="19"/>
  <c r="R99" i="19"/>
  <c r="R109" i="19"/>
  <c r="R248" i="19"/>
  <c r="R15" i="19"/>
  <c r="R239" i="19"/>
  <c r="R47" i="19"/>
  <c r="R74" i="19"/>
  <c r="R234" i="19"/>
  <c r="R80" i="19"/>
  <c r="R106" i="19"/>
  <c r="R265" i="19"/>
  <c r="R13" i="19"/>
  <c r="R62" i="19"/>
  <c r="R264" i="19"/>
  <c r="R83" i="19"/>
  <c r="R111" i="19"/>
  <c r="R32" i="19"/>
  <c r="R223" i="19"/>
  <c r="R231" i="19"/>
  <c r="R119" i="19"/>
  <c r="R92" i="19"/>
  <c r="R8" i="19"/>
  <c r="R132" i="19"/>
  <c r="R261" i="19"/>
  <c r="R114" i="19"/>
  <c r="R87" i="19"/>
  <c r="R30" i="19"/>
  <c r="R101" i="19"/>
  <c r="R68" i="19"/>
  <c r="R221" i="19"/>
  <c r="R245" i="19"/>
  <c r="R36" i="19"/>
  <c r="R258" i="19"/>
  <c r="R238" i="19"/>
  <c r="R252" i="19"/>
  <c r="R19" i="19"/>
  <c r="R44" i="19"/>
  <c r="R243" i="19"/>
  <c r="R77" i="19"/>
  <c r="R11" i="19"/>
  <c r="R131" i="19"/>
  <c r="R55" i="19"/>
  <c r="R37" i="19"/>
  <c r="R17" i="19"/>
  <c r="R48" i="19"/>
  <c r="R72" i="19"/>
  <c r="R86" i="19"/>
  <c r="R120" i="19"/>
  <c r="R108" i="19"/>
  <c r="R16" i="19"/>
  <c r="R128" i="19"/>
  <c r="R69" i="19"/>
  <c r="R67" i="19"/>
  <c r="R124" i="19"/>
  <c r="R10" i="19"/>
  <c r="R6" i="19"/>
  <c r="R98" i="19"/>
  <c r="R242" i="19"/>
  <c r="R107" i="19"/>
  <c r="R260" i="19"/>
  <c r="R28" i="19"/>
  <c r="R236" i="19"/>
  <c r="R50" i="19"/>
  <c r="R233" i="19"/>
  <c r="R230" i="19"/>
  <c r="R12" i="19"/>
  <c r="R39" i="19"/>
  <c r="R70" i="19"/>
  <c r="R33" i="19"/>
  <c r="R56" i="19"/>
  <c r="R31" i="19"/>
  <c r="R127" i="19"/>
  <c r="R222" i="19"/>
  <c r="R241" i="19"/>
  <c r="R102" i="19"/>
  <c r="R130" i="19"/>
  <c r="R84" i="19"/>
  <c r="R263" i="19"/>
  <c r="R225" i="19"/>
  <c r="R59" i="19"/>
  <c r="R262" i="19"/>
  <c r="R133" i="19"/>
  <c r="R42" i="19"/>
  <c r="R259" i="19"/>
  <c r="R43" i="19"/>
  <c r="R26" i="19"/>
  <c r="R75" i="19"/>
  <c r="R53" i="19"/>
  <c r="R3" i="19"/>
  <c r="R21" i="19"/>
  <c r="R45" i="19"/>
  <c r="R52" i="19"/>
  <c r="R22" i="19"/>
  <c r="R95" i="19"/>
  <c r="R229" i="19"/>
  <c r="R57" i="19"/>
  <c r="R46" i="19"/>
  <c r="R105" i="19"/>
  <c r="R25" i="19"/>
  <c r="R23" i="19"/>
  <c r="R90" i="19"/>
  <c r="R246" i="19"/>
  <c r="R110" i="19"/>
  <c r="R89" i="19"/>
  <c r="R256" i="19"/>
  <c r="R66" i="19"/>
  <c r="R61" i="19"/>
  <c r="R97" i="19"/>
  <c r="R116" i="19"/>
  <c r="R115" i="19"/>
  <c r="R4" i="19"/>
  <c r="R85" i="19"/>
  <c r="R257" i="19"/>
  <c r="R20" i="19"/>
  <c r="R7" i="19"/>
  <c r="R94" i="19"/>
  <c r="R96" i="19"/>
  <c r="R38" i="19"/>
  <c r="R60" i="19"/>
  <c r="R237" i="19"/>
  <c r="R235" i="19"/>
  <c r="R125" i="19"/>
  <c r="R126" i="19"/>
  <c r="R49" i="19"/>
  <c r="R253" i="19"/>
  <c r="R76" i="19"/>
  <c r="R81" i="19"/>
  <c r="R91" i="19"/>
  <c r="R104" i="19"/>
  <c r="R250" i="19"/>
  <c r="R18" i="19"/>
  <c r="R249" i="19"/>
  <c r="R35" i="19"/>
  <c r="R93" i="19"/>
  <c r="R29" i="19"/>
  <c r="R34" i="19"/>
  <c r="R5" i="19"/>
  <c r="R117" i="19"/>
  <c r="R24" i="19"/>
  <c r="R88" i="19"/>
  <c r="R82" i="19"/>
  <c r="R79" i="19"/>
  <c r="R121" i="19"/>
  <c r="R122" i="19"/>
  <c r="R254" i="19"/>
  <c r="R71" i="19"/>
  <c r="R73" i="19"/>
  <c r="R112" i="19"/>
  <c r="R134" i="19"/>
  <c r="R227" i="19"/>
  <c r="R103" i="19"/>
  <c r="R41" i="19"/>
  <c r="R251" i="19"/>
  <c r="R228" i="19"/>
  <c r="R240" i="19"/>
  <c r="R232" i="19"/>
  <c r="R2" i="19"/>
  <c r="R58" i="19"/>
  <c r="R113" i="19"/>
  <c r="R226" i="19"/>
  <c r="R51" i="19"/>
  <c r="R40" i="19"/>
  <c r="R255" i="19"/>
  <c r="R27" i="19"/>
  <c r="R129" i="19"/>
  <c r="R63" i="19"/>
  <c r="R65" i="19"/>
  <c r="R78" i="19"/>
  <c r="R220" i="19"/>
  <c r="R118" i="19"/>
  <c r="R14" i="19"/>
  <c r="R54" i="19"/>
  <c r="R100" i="19"/>
  <c r="F28" i="7" l="1"/>
  <c r="F27" i="7"/>
  <c r="F4" i="7"/>
  <c r="F5" i="7"/>
  <c r="F6" i="7"/>
  <c r="F7" i="7"/>
  <c r="F8" i="7"/>
  <c r="F9" i="7"/>
  <c r="F10" i="7"/>
  <c r="F11" i="7"/>
  <c r="F12" i="7"/>
  <c r="F13" i="7"/>
  <c r="F14" i="7"/>
  <c r="F15" i="7"/>
  <c r="F16" i="7"/>
  <c r="F17" i="7"/>
  <c r="F18" i="7"/>
  <c r="F19" i="7"/>
  <c r="F20" i="7"/>
  <c r="F21" i="7"/>
  <c r="F22" i="7"/>
  <c r="F23" i="7"/>
  <c r="F24" i="7"/>
  <c r="F25" i="7"/>
  <c r="F26" i="7"/>
  <c r="F3" i="7"/>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3" i="14"/>
  <c r="H28" i="16" l="1"/>
  <c r="H27" i="16"/>
  <c r="H4" i="16"/>
  <c r="H5" i="16"/>
  <c r="H6" i="16"/>
  <c r="H7" i="16"/>
  <c r="H8" i="16"/>
  <c r="H9" i="16"/>
  <c r="H10" i="16"/>
  <c r="H11" i="16"/>
  <c r="H12" i="16"/>
  <c r="H13" i="16"/>
  <c r="H14" i="16"/>
  <c r="H15" i="16"/>
  <c r="H16" i="16"/>
  <c r="H17" i="16"/>
  <c r="H18" i="16"/>
  <c r="H19" i="16"/>
  <c r="H20" i="16"/>
  <c r="H21" i="16"/>
  <c r="H22" i="16"/>
  <c r="H23" i="16"/>
  <c r="H24" i="16"/>
  <c r="H25" i="16"/>
  <c r="H26" i="16"/>
  <c r="H3" i="16"/>
  <c r="H4" i="13" l="1"/>
  <c r="H5" i="13"/>
  <c r="H6" i="13"/>
  <c r="H7" i="13"/>
  <c r="H8" i="13"/>
  <c r="H9" i="13"/>
  <c r="H10" i="13"/>
  <c r="H11" i="13"/>
  <c r="H12" i="13"/>
  <c r="H13" i="13"/>
  <c r="H14" i="13"/>
  <c r="H15" i="13"/>
  <c r="H16" i="13"/>
  <c r="H17" i="13"/>
  <c r="H18" i="13"/>
  <c r="H19" i="13"/>
  <c r="H20" i="13"/>
  <c r="H21" i="13"/>
  <c r="H22" i="13"/>
  <c r="H23" i="13"/>
  <c r="H24" i="13"/>
  <c r="H25" i="13"/>
  <c r="H26" i="13"/>
  <c r="H27" i="13"/>
  <c r="H28" i="13"/>
  <c r="H3" i="13"/>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D1711" i="1"/>
  <c r="R1399" i="1"/>
  <c r="Q1399" i="1"/>
  <c r="P1399" i="1"/>
  <c r="O1399" i="1"/>
  <c r="L1399" i="1"/>
  <c r="H1399" i="1"/>
  <c r="R1398" i="1"/>
  <c r="Q1398" i="1"/>
  <c r="S1398" i="1" s="1"/>
  <c r="P1398" i="1"/>
  <c r="O1398" i="1"/>
  <c r="L1398" i="1"/>
  <c r="H1398" i="1"/>
  <c r="R1397" i="1"/>
  <c r="Q1397" i="1"/>
  <c r="P1397" i="1"/>
  <c r="O1397" i="1"/>
  <c r="L1397" i="1"/>
  <c r="H1397" i="1"/>
  <c r="R1396" i="1"/>
  <c r="Q1396" i="1"/>
  <c r="P1396" i="1"/>
  <c r="O1396" i="1"/>
  <c r="L1396" i="1"/>
  <c r="H1396" i="1"/>
  <c r="R1395" i="1"/>
  <c r="Q1395" i="1"/>
  <c r="P1395" i="1"/>
  <c r="O1395" i="1"/>
  <c r="L1395" i="1"/>
  <c r="H1395" i="1"/>
  <c r="R1394" i="1"/>
  <c r="Q1394" i="1"/>
  <c r="P1394" i="1"/>
  <c r="O1394" i="1"/>
  <c r="L1394" i="1"/>
  <c r="H1394" i="1"/>
  <c r="R1393" i="1"/>
  <c r="Q1393" i="1"/>
  <c r="P1393" i="1"/>
  <c r="O1393" i="1"/>
  <c r="L1393" i="1"/>
  <c r="H1393" i="1"/>
  <c r="R1392" i="1"/>
  <c r="Q1392" i="1"/>
  <c r="P1392" i="1"/>
  <c r="O1392" i="1"/>
  <c r="L1392" i="1"/>
  <c r="H1392" i="1"/>
  <c r="R1391" i="1"/>
  <c r="Q1391" i="1"/>
  <c r="P1391" i="1"/>
  <c r="O1391" i="1"/>
  <c r="L1391" i="1"/>
  <c r="H1391" i="1"/>
  <c r="R1390" i="1"/>
  <c r="Q1390" i="1"/>
  <c r="P1390" i="1"/>
  <c r="O1390" i="1"/>
  <c r="L1390" i="1"/>
  <c r="H1390" i="1"/>
  <c r="R1389" i="1"/>
  <c r="Q1389" i="1"/>
  <c r="P1389" i="1"/>
  <c r="O1389" i="1"/>
  <c r="L1389" i="1"/>
  <c r="H1389" i="1"/>
  <c r="R1387" i="1"/>
  <c r="Q1387" i="1"/>
  <c r="P1387" i="1"/>
  <c r="O1387" i="1"/>
  <c r="L1387" i="1"/>
  <c r="H1387" i="1"/>
  <c r="R1386" i="1"/>
  <c r="Q1386" i="1"/>
  <c r="P1386" i="1"/>
  <c r="O1386" i="1"/>
  <c r="L1386" i="1"/>
  <c r="H1386" i="1"/>
  <c r="R1385" i="1"/>
  <c r="Q1385" i="1"/>
  <c r="P1385" i="1"/>
  <c r="O1385" i="1"/>
  <c r="L1385" i="1"/>
  <c r="H1385" i="1"/>
  <c r="R1384" i="1"/>
  <c r="Q1384" i="1"/>
  <c r="P1384" i="1"/>
  <c r="O1384" i="1"/>
  <c r="L1384" i="1"/>
  <c r="H1384" i="1"/>
  <c r="R1382" i="1"/>
  <c r="Q1382" i="1"/>
  <c r="P1382" i="1"/>
  <c r="O1382" i="1"/>
  <c r="L1382" i="1"/>
  <c r="H1382" i="1"/>
  <c r="R1381" i="1"/>
  <c r="Q1381" i="1"/>
  <c r="P1381" i="1"/>
  <c r="O1381" i="1"/>
  <c r="L1381" i="1"/>
  <c r="H1381" i="1"/>
  <c r="R1380" i="1"/>
  <c r="Q1380" i="1"/>
  <c r="P1380" i="1"/>
  <c r="O1380" i="1"/>
  <c r="L1380" i="1"/>
  <c r="H1380" i="1"/>
  <c r="R1388" i="1"/>
  <c r="Q1388" i="1"/>
  <c r="P1388" i="1"/>
  <c r="O1388" i="1"/>
  <c r="L1388" i="1"/>
  <c r="H1388" i="1"/>
  <c r="R1379" i="1"/>
  <c r="Q1379" i="1"/>
  <c r="P1379" i="1"/>
  <c r="O1379" i="1"/>
  <c r="L1379" i="1"/>
  <c r="H1379" i="1"/>
  <c r="R1378" i="1"/>
  <c r="Q1378" i="1"/>
  <c r="P1378" i="1"/>
  <c r="O1378" i="1"/>
  <c r="L1378" i="1"/>
  <c r="H1378" i="1"/>
  <c r="R1377" i="1"/>
  <c r="Q1377" i="1"/>
  <c r="P1377" i="1"/>
  <c r="O1377" i="1"/>
  <c r="L1377" i="1"/>
  <c r="H1377" i="1"/>
  <c r="R1376" i="1"/>
  <c r="Q1376" i="1"/>
  <c r="P1376" i="1"/>
  <c r="O1376" i="1"/>
  <c r="L1376" i="1"/>
  <c r="H1376" i="1"/>
  <c r="R1375" i="1"/>
  <c r="Q1375" i="1"/>
  <c r="P1375" i="1"/>
  <c r="O1375" i="1"/>
  <c r="L1375" i="1"/>
  <c r="H1375" i="1"/>
  <c r="R1374" i="1"/>
  <c r="Q1374" i="1"/>
  <c r="P1374" i="1"/>
  <c r="O1374" i="1"/>
  <c r="L1374" i="1"/>
  <c r="H1374" i="1"/>
  <c r="R1373" i="1"/>
  <c r="Q1373" i="1"/>
  <c r="P1373" i="1"/>
  <c r="O1373" i="1"/>
  <c r="L1373" i="1"/>
  <c r="H1373" i="1"/>
  <c r="R1372" i="1"/>
  <c r="Q1372" i="1"/>
  <c r="P1372" i="1"/>
  <c r="O1372" i="1"/>
  <c r="L1372" i="1"/>
  <c r="H1372" i="1"/>
  <c r="R1383" i="1"/>
  <c r="Q1383" i="1"/>
  <c r="P1383" i="1"/>
  <c r="O1383" i="1"/>
  <c r="L1383" i="1"/>
  <c r="H1383" i="1"/>
  <c r="R1371" i="1"/>
  <c r="Q1371" i="1"/>
  <c r="P1371" i="1"/>
  <c r="O1371" i="1"/>
  <c r="L1371" i="1"/>
  <c r="H1371" i="1"/>
  <c r="R1370" i="1"/>
  <c r="Q1370" i="1"/>
  <c r="P1370" i="1"/>
  <c r="O1370" i="1"/>
  <c r="L1370" i="1"/>
  <c r="H1370" i="1"/>
  <c r="R1369" i="1"/>
  <c r="Q1369" i="1"/>
  <c r="P1369" i="1"/>
  <c r="O1369" i="1"/>
  <c r="L1369" i="1"/>
  <c r="H1369" i="1"/>
  <c r="R1368" i="1"/>
  <c r="Q1368" i="1"/>
  <c r="P1368" i="1"/>
  <c r="O1368" i="1"/>
  <c r="L1368" i="1"/>
  <c r="H1368" i="1"/>
  <c r="R1367" i="1"/>
  <c r="Q1367" i="1"/>
  <c r="P1367" i="1"/>
  <c r="O1367" i="1"/>
  <c r="L1367" i="1"/>
  <c r="H1367" i="1"/>
  <c r="R1366" i="1"/>
  <c r="Q1366" i="1"/>
  <c r="P1366" i="1"/>
  <c r="O1366" i="1"/>
  <c r="L1366" i="1"/>
  <c r="H1366" i="1"/>
  <c r="R1365" i="1"/>
  <c r="Q1365" i="1"/>
  <c r="P1365" i="1"/>
  <c r="O1365" i="1"/>
  <c r="L1365" i="1"/>
  <c r="H1365" i="1"/>
  <c r="R1364" i="1"/>
  <c r="Q1364" i="1"/>
  <c r="P1364" i="1"/>
  <c r="O1364" i="1"/>
  <c r="L1364" i="1"/>
  <c r="H1364" i="1"/>
  <c r="R1363" i="1"/>
  <c r="Q1363" i="1"/>
  <c r="P1363" i="1"/>
  <c r="O1363" i="1"/>
  <c r="L1363" i="1"/>
  <c r="H1363" i="1"/>
  <c r="R1362" i="1"/>
  <c r="Q1362" i="1"/>
  <c r="P1362" i="1"/>
  <c r="O1362" i="1"/>
  <c r="L1362" i="1"/>
  <c r="H1362" i="1"/>
  <c r="R1361" i="1"/>
  <c r="Q1361" i="1"/>
  <c r="P1361" i="1"/>
  <c r="O1361" i="1"/>
  <c r="L1361" i="1"/>
  <c r="H1361" i="1"/>
  <c r="R1360" i="1"/>
  <c r="Q1360" i="1"/>
  <c r="P1360" i="1"/>
  <c r="O1360" i="1"/>
  <c r="L1360" i="1"/>
  <c r="H1360" i="1"/>
  <c r="R1359" i="1"/>
  <c r="Q1359" i="1"/>
  <c r="P1359" i="1"/>
  <c r="O1359" i="1"/>
  <c r="L1359" i="1"/>
  <c r="H1359" i="1"/>
  <c r="S1359" i="1" l="1"/>
  <c r="S1378" i="1"/>
  <c r="S1395" i="1"/>
  <c r="S1361" i="1"/>
  <c r="S1365" i="1"/>
  <c r="S1372" i="1"/>
  <c r="S1376" i="1"/>
  <c r="S1375" i="1"/>
  <c r="S1385" i="1"/>
  <c r="S1389" i="1"/>
  <c r="S1396" i="1"/>
  <c r="S1399" i="1"/>
  <c r="S1393" i="1"/>
  <c r="S1369" i="1"/>
  <c r="S1397" i="1"/>
  <c r="S1360" i="1"/>
  <c r="S1364" i="1"/>
  <c r="S1368" i="1"/>
  <c r="S1383" i="1"/>
  <c r="S1379" i="1"/>
  <c r="S1382" i="1"/>
  <c r="S1387" i="1"/>
  <c r="S1392" i="1"/>
  <c r="S1363" i="1"/>
  <c r="S1371" i="1"/>
  <c r="S1381" i="1"/>
  <c r="S1391" i="1"/>
  <c r="S1362" i="1"/>
  <c r="S1366" i="1"/>
  <c r="S1370" i="1"/>
  <c r="S1373" i="1"/>
  <c r="S1377" i="1"/>
  <c r="S1380" i="1"/>
  <c r="S1390" i="1"/>
  <c r="S1394" i="1"/>
  <c r="S1374" i="1"/>
  <c r="S1386" i="1"/>
  <c r="S1367" i="1"/>
  <c r="S1388" i="1"/>
  <c r="S1384" i="1"/>
  <c r="R1424" i="1"/>
  <c r="Q1424" i="1"/>
  <c r="P1424" i="1"/>
  <c r="O1424" i="1"/>
  <c r="L1424" i="1"/>
  <c r="H1424" i="1"/>
  <c r="R1423" i="1"/>
  <c r="Q1423" i="1"/>
  <c r="P1423" i="1"/>
  <c r="O1423" i="1"/>
  <c r="L1423" i="1"/>
  <c r="H1423" i="1"/>
  <c r="R1422" i="1"/>
  <c r="Q1422" i="1"/>
  <c r="P1422" i="1"/>
  <c r="O1422" i="1"/>
  <c r="L1422" i="1"/>
  <c r="H1422" i="1"/>
  <c r="R1421" i="1"/>
  <c r="Q1421" i="1"/>
  <c r="P1421" i="1"/>
  <c r="O1421" i="1"/>
  <c r="L1421" i="1"/>
  <c r="H1421" i="1"/>
  <c r="R1420" i="1"/>
  <c r="Q1420" i="1"/>
  <c r="P1420" i="1"/>
  <c r="O1420" i="1"/>
  <c r="L1420" i="1"/>
  <c r="H1420" i="1"/>
  <c r="R1419" i="1"/>
  <c r="Q1419" i="1"/>
  <c r="P1419" i="1"/>
  <c r="O1419" i="1"/>
  <c r="L1419" i="1"/>
  <c r="H1419" i="1"/>
  <c r="R1418" i="1"/>
  <c r="Q1418" i="1"/>
  <c r="P1418" i="1"/>
  <c r="O1418" i="1"/>
  <c r="L1418" i="1"/>
  <c r="H1418" i="1"/>
  <c r="R1417" i="1"/>
  <c r="Q1417" i="1"/>
  <c r="P1417" i="1"/>
  <c r="O1417" i="1"/>
  <c r="L1417" i="1"/>
  <c r="H1417" i="1"/>
  <c r="R1415" i="1"/>
  <c r="Q1415" i="1"/>
  <c r="P1415" i="1"/>
  <c r="O1415" i="1"/>
  <c r="L1415" i="1"/>
  <c r="H1415" i="1"/>
  <c r="R1414" i="1"/>
  <c r="Q1414" i="1"/>
  <c r="P1414" i="1"/>
  <c r="O1414" i="1"/>
  <c r="L1414" i="1"/>
  <c r="H1414" i="1"/>
  <c r="R1413" i="1"/>
  <c r="Q1413" i="1"/>
  <c r="P1413" i="1"/>
  <c r="O1413" i="1"/>
  <c r="L1413" i="1"/>
  <c r="H1413" i="1"/>
  <c r="R1412" i="1"/>
  <c r="Q1412" i="1"/>
  <c r="P1412" i="1"/>
  <c r="O1412" i="1"/>
  <c r="L1412" i="1"/>
  <c r="H1412" i="1"/>
  <c r="R1411" i="1"/>
  <c r="Q1411" i="1"/>
  <c r="P1411" i="1"/>
  <c r="O1411" i="1"/>
  <c r="L1411" i="1"/>
  <c r="H1411" i="1"/>
  <c r="R1410" i="1"/>
  <c r="Q1410" i="1"/>
  <c r="P1410" i="1"/>
  <c r="O1410" i="1"/>
  <c r="L1410" i="1"/>
  <c r="H1410" i="1"/>
  <c r="R1416" i="1"/>
  <c r="Q1416" i="1"/>
  <c r="P1416" i="1"/>
  <c r="O1416" i="1"/>
  <c r="L1416" i="1"/>
  <c r="H1416" i="1"/>
  <c r="R1409" i="1"/>
  <c r="Q1409" i="1"/>
  <c r="P1409" i="1"/>
  <c r="O1409" i="1"/>
  <c r="L1409" i="1"/>
  <c r="H1409" i="1"/>
  <c r="R1408" i="1"/>
  <c r="Q1408" i="1"/>
  <c r="P1408" i="1"/>
  <c r="O1408" i="1"/>
  <c r="L1408" i="1"/>
  <c r="H1408" i="1"/>
  <c r="R1407" i="1"/>
  <c r="Q1407" i="1"/>
  <c r="P1407" i="1"/>
  <c r="O1407" i="1"/>
  <c r="L1407" i="1"/>
  <c r="H1407" i="1"/>
  <c r="R1406" i="1"/>
  <c r="Q1406" i="1"/>
  <c r="P1406" i="1"/>
  <c r="O1406" i="1"/>
  <c r="L1406" i="1"/>
  <c r="H1406" i="1"/>
  <c r="R1405" i="1"/>
  <c r="Q1405" i="1"/>
  <c r="P1405" i="1"/>
  <c r="O1405" i="1"/>
  <c r="L1405" i="1"/>
  <c r="H1405" i="1"/>
  <c r="R1403" i="1"/>
  <c r="Q1403" i="1"/>
  <c r="P1403" i="1"/>
  <c r="O1403" i="1"/>
  <c r="L1403" i="1"/>
  <c r="H1403" i="1"/>
  <c r="R1404" i="1"/>
  <c r="Q1404" i="1"/>
  <c r="P1404" i="1"/>
  <c r="O1404" i="1"/>
  <c r="L1404" i="1"/>
  <c r="H1404" i="1"/>
  <c r="R1402" i="1"/>
  <c r="Q1402" i="1"/>
  <c r="P1402" i="1"/>
  <c r="O1402" i="1"/>
  <c r="L1402" i="1"/>
  <c r="H1402" i="1"/>
  <c r="R1401" i="1"/>
  <c r="Q1401" i="1"/>
  <c r="P1401" i="1"/>
  <c r="O1401" i="1"/>
  <c r="L1401" i="1"/>
  <c r="H1401" i="1"/>
  <c r="R1400" i="1"/>
  <c r="Q1400" i="1"/>
  <c r="P1400" i="1"/>
  <c r="O1400" i="1"/>
  <c r="L1400" i="1"/>
  <c r="H1400" i="1"/>
  <c r="S1405" i="1" l="1"/>
  <c r="S1403" i="1"/>
  <c r="S1411" i="1"/>
  <c r="S1404" i="1"/>
  <c r="S1415" i="1"/>
  <c r="S1418" i="1"/>
  <c r="S1422" i="1"/>
  <c r="S1402" i="1"/>
  <c r="S1406" i="1"/>
  <c r="S1401" i="1"/>
  <c r="S1409" i="1"/>
  <c r="S1413" i="1"/>
  <c r="S1421" i="1"/>
  <c r="S1410" i="1"/>
  <c r="S1400" i="1"/>
  <c r="S1416" i="1"/>
  <c r="S1419" i="1"/>
  <c r="S1417" i="1"/>
  <c r="S1424" i="1"/>
  <c r="S1414" i="1"/>
  <c r="S1407" i="1"/>
  <c r="S1412" i="1"/>
  <c r="S1420" i="1"/>
  <c r="S1408" i="1"/>
  <c r="S1423" i="1"/>
  <c r="R1627" i="1"/>
  <c r="Q1627" i="1"/>
  <c r="P1627" i="1"/>
  <c r="O1627" i="1"/>
  <c r="L1627" i="1"/>
  <c r="H1627" i="1"/>
  <c r="R1626" i="1"/>
  <c r="Q1626" i="1"/>
  <c r="P1626" i="1"/>
  <c r="O1626" i="1"/>
  <c r="L1626" i="1"/>
  <c r="H1626" i="1"/>
  <c r="R1625" i="1"/>
  <c r="Q1625" i="1"/>
  <c r="P1625" i="1"/>
  <c r="O1625" i="1"/>
  <c r="L1625" i="1"/>
  <c r="H1625" i="1"/>
  <c r="R1624" i="1"/>
  <c r="Q1624" i="1"/>
  <c r="P1624" i="1"/>
  <c r="O1624" i="1"/>
  <c r="L1624" i="1"/>
  <c r="H1624" i="1"/>
  <c r="R1623" i="1"/>
  <c r="Q1623" i="1"/>
  <c r="P1623" i="1"/>
  <c r="O1623" i="1"/>
  <c r="L1623" i="1"/>
  <c r="H1623" i="1"/>
  <c r="R1622" i="1"/>
  <c r="Q1622" i="1"/>
  <c r="P1622" i="1"/>
  <c r="O1622" i="1"/>
  <c r="L1622" i="1"/>
  <c r="H1622" i="1"/>
  <c r="R1621" i="1"/>
  <c r="Q1621" i="1"/>
  <c r="P1621" i="1"/>
  <c r="O1621" i="1"/>
  <c r="L1621" i="1"/>
  <c r="H1621" i="1"/>
  <c r="R1620" i="1"/>
  <c r="Q1620" i="1"/>
  <c r="P1620" i="1"/>
  <c r="O1620" i="1"/>
  <c r="L1620" i="1"/>
  <c r="H1620" i="1"/>
  <c r="R1619" i="1"/>
  <c r="Q1619" i="1"/>
  <c r="P1619" i="1"/>
  <c r="O1619" i="1"/>
  <c r="L1619" i="1"/>
  <c r="H1619" i="1"/>
  <c r="R1618" i="1"/>
  <c r="Q1618" i="1"/>
  <c r="P1618" i="1"/>
  <c r="O1618" i="1"/>
  <c r="L1618" i="1"/>
  <c r="H1618" i="1"/>
  <c r="R1616" i="1"/>
  <c r="Q1616" i="1"/>
  <c r="P1616" i="1"/>
  <c r="O1616" i="1"/>
  <c r="L1616" i="1"/>
  <c r="H1616" i="1"/>
  <c r="R1615" i="1"/>
  <c r="Q1615" i="1"/>
  <c r="P1615" i="1"/>
  <c r="O1615" i="1"/>
  <c r="L1615" i="1"/>
  <c r="H1615" i="1"/>
  <c r="R1614" i="1"/>
  <c r="Q1614" i="1"/>
  <c r="P1614" i="1"/>
  <c r="O1614" i="1"/>
  <c r="L1614" i="1"/>
  <c r="H1614" i="1"/>
  <c r="R1613" i="1"/>
  <c r="Q1613" i="1"/>
  <c r="P1613" i="1"/>
  <c r="O1613" i="1"/>
  <c r="L1613" i="1"/>
  <c r="H1613" i="1"/>
  <c r="R1612" i="1"/>
  <c r="Q1612" i="1"/>
  <c r="P1612" i="1"/>
  <c r="O1612" i="1"/>
  <c r="L1612" i="1"/>
  <c r="H1612" i="1"/>
  <c r="R1611" i="1"/>
  <c r="Q1611" i="1"/>
  <c r="P1611" i="1"/>
  <c r="O1611" i="1"/>
  <c r="L1611" i="1"/>
  <c r="H1611" i="1"/>
  <c r="R1608" i="1"/>
  <c r="Q1608" i="1"/>
  <c r="P1608" i="1"/>
  <c r="O1608" i="1"/>
  <c r="L1608" i="1"/>
  <c r="H1608" i="1"/>
  <c r="R1607" i="1"/>
  <c r="Q1607" i="1"/>
  <c r="P1607" i="1"/>
  <c r="O1607" i="1"/>
  <c r="L1607" i="1"/>
  <c r="H1607" i="1"/>
  <c r="R1606" i="1"/>
  <c r="Q1606" i="1"/>
  <c r="P1606" i="1"/>
  <c r="O1606" i="1"/>
  <c r="L1606" i="1"/>
  <c r="H1606" i="1"/>
  <c r="R1605" i="1"/>
  <c r="Q1605" i="1"/>
  <c r="P1605" i="1"/>
  <c r="O1605" i="1"/>
  <c r="L1605" i="1"/>
  <c r="H1605" i="1"/>
  <c r="R1617" i="1"/>
  <c r="Q1617" i="1"/>
  <c r="P1617" i="1"/>
  <c r="O1617" i="1"/>
  <c r="L1617" i="1"/>
  <c r="H1617" i="1"/>
  <c r="R1609" i="1"/>
  <c r="Q1609" i="1"/>
  <c r="P1609" i="1"/>
  <c r="O1609" i="1"/>
  <c r="L1609" i="1"/>
  <c r="H1609" i="1"/>
  <c r="R1604" i="1"/>
  <c r="Q1604" i="1"/>
  <c r="P1604" i="1"/>
  <c r="O1604" i="1"/>
  <c r="L1604" i="1"/>
  <c r="H1604" i="1"/>
  <c r="R1603" i="1"/>
  <c r="Q1603" i="1"/>
  <c r="P1603" i="1"/>
  <c r="O1603" i="1"/>
  <c r="L1603" i="1"/>
  <c r="H1603" i="1"/>
  <c r="R1602" i="1"/>
  <c r="Q1602" i="1"/>
  <c r="P1602" i="1"/>
  <c r="O1602" i="1"/>
  <c r="L1602" i="1"/>
  <c r="H1602" i="1"/>
  <c r="R1601" i="1"/>
  <c r="Q1601" i="1"/>
  <c r="P1601" i="1"/>
  <c r="O1601" i="1"/>
  <c r="L1601" i="1"/>
  <c r="H1601" i="1"/>
  <c r="R1600" i="1"/>
  <c r="Q1600" i="1"/>
  <c r="P1600" i="1"/>
  <c r="O1600" i="1"/>
  <c r="L1600" i="1"/>
  <c r="H1600" i="1"/>
  <c r="R1599" i="1"/>
  <c r="Q1599" i="1"/>
  <c r="P1599" i="1"/>
  <c r="O1599" i="1"/>
  <c r="L1599" i="1"/>
  <c r="H1599" i="1"/>
  <c r="R1598" i="1"/>
  <c r="Q1598" i="1"/>
  <c r="P1598" i="1"/>
  <c r="O1598" i="1"/>
  <c r="L1598" i="1"/>
  <c r="H1598" i="1"/>
  <c r="R1597" i="1"/>
  <c r="Q1597" i="1"/>
  <c r="P1597" i="1"/>
  <c r="O1597" i="1"/>
  <c r="L1597" i="1"/>
  <c r="H1597" i="1"/>
  <c r="R1596" i="1"/>
  <c r="Q1596" i="1"/>
  <c r="P1596" i="1"/>
  <c r="O1596" i="1"/>
  <c r="L1596" i="1"/>
  <c r="H1596" i="1"/>
  <c r="R1595" i="1"/>
  <c r="Q1595" i="1"/>
  <c r="P1595" i="1"/>
  <c r="O1595" i="1"/>
  <c r="L1595" i="1"/>
  <c r="H1595" i="1"/>
  <c r="R1594" i="1"/>
  <c r="Q1594" i="1"/>
  <c r="P1594" i="1"/>
  <c r="O1594" i="1"/>
  <c r="L1594" i="1"/>
  <c r="H1594" i="1"/>
  <c r="R1593" i="1"/>
  <c r="Q1593" i="1"/>
  <c r="P1593" i="1"/>
  <c r="O1593" i="1"/>
  <c r="L1593" i="1"/>
  <c r="H1593" i="1"/>
  <c r="R1592" i="1"/>
  <c r="Q1592" i="1"/>
  <c r="P1592" i="1"/>
  <c r="O1592" i="1"/>
  <c r="L1592" i="1"/>
  <c r="H1592" i="1"/>
  <c r="R1610" i="1"/>
  <c r="Q1610" i="1"/>
  <c r="P1610" i="1"/>
  <c r="O1610" i="1"/>
  <c r="L1610" i="1"/>
  <c r="H1610" i="1"/>
  <c r="R1591" i="1"/>
  <c r="Q1591" i="1"/>
  <c r="P1591" i="1"/>
  <c r="O1591" i="1"/>
  <c r="L1591" i="1"/>
  <c r="H1591" i="1"/>
  <c r="R1590" i="1"/>
  <c r="Q1590" i="1"/>
  <c r="P1590" i="1"/>
  <c r="O1590" i="1"/>
  <c r="L1590" i="1"/>
  <c r="H1590" i="1"/>
  <c r="R1589" i="1"/>
  <c r="Q1589" i="1"/>
  <c r="P1589" i="1"/>
  <c r="O1589" i="1"/>
  <c r="L1589" i="1"/>
  <c r="H1589" i="1"/>
  <c r="R1588" i="1"/>
  <c r="Q1588" i="1"/>
  <c r="P1588" i="1"/>
  <c r="O1588" i="1"/>
  <c r="L1588" i="1"/>
  <c r="H1588" i="1"/>
  <c r="R1587" i="1"/>
  <c r="Q1587" i="1"/>
  <c r="P1587" i="1"/>
  <c r="O1587" i="1"/>
  <c r="L1587" i="1"/>
  <c r="H1587" i="1"/>
  <c r="R1586" i="1"/>
  <c r="Q1586" i="1"/>
  <c r="P1586" i="1"/>
  <c r="O1586" i="1"/>
  <c r="L1586" i="1"/>
  <c r="H1586" i="1"/>
  <c r="R1585" i="1"/>
  <c r="Q1585" i="1"/>
  <c r="P1585" i="1"/>
  <c r="O1585" i="1"/>
  <c r="L1585" i="1"/>
  <c r="H1585" i="1"/>
  <c r="R1584" i="1"/>
  <c r="Q1584" i="1"/>
  <c r="P1584" i="1"/>
  <c r="O1584" i="1"/>
  <c r="L1584" i="1"/>
  <c r="H1584" i="1"/>
  <c r="R1583" i="1"/>
  <c r="Q1583" i="1"/>
  <c r="P1583" i="1"/>
  <c r="O1583" i="1"/>
  <c r="L1583" i="1"/>
  <c r="H1583" i="1"/>
  <c r="R1582" i="1"/>
  <c r="Q1582" i="1"/>
  <c r="P1582" i="1"/>
  <c r="O1582" i="1"/>
  <c r="L1582" i="1"/>
  <c r="H1582" i="1"/>
  <c r="R1581" i="1"/>
  <c r="Q1581" i="1"/>
  <c r="P1581" i="1"/>
  <c r="O1581" i="1"/>
  <c r="L1581" i="1"/>
  <c r="H1581" i="1"/>
  <c r="S1585" i="1" l="1"/>
  <c r="S1592" i="1"/>
  <c r="S1616" i="1"/>
  <c r="S1610" i="1"/>
  <c r="S1603" i="1"/>
  <c r="S1611" i="1"/>
  <c r="S1582" i="1"/>
  <c r="S1624" i="1"/>
  <c r="S1626" i="1"/>
  <c r="S1605" i="1"/>
  <c r="S1594" i="1"/>
  <c r="S1586" i="1"/>
  <c r="S1600" i="1"/>
  <c r="S1627" i="1"/>
  <c r="S1604" i="1"/>
  <c r="S1618" i="1"/>
  <c r="S1622" i="1"/>
  <c r="S1621" i="1"/>
  <c r="S1613" i="1"/>
  <c r="S1583" i="1"/>
  <c r="S1591" i="1"/>
  <c r="S1598" i="1"/>
  <c r="S1615" i="1"/>
  <c r="S1625" i="1"/>
  <c r="S1590" i="1"/>
  <c r="S1608" i="1"/>
  <c r="S1614" i="1"/>
  <c r="S1620" i="1"/>
  <c r="S1581" i="1"/>
  <c r="S1607" i="1"/>
  <c r="S1619" i="1"/>
  <c r="S1584" i="1"/>
  <c r="S1589" i="1"/>
  <c r="S1593" i="1"/>
  <c r="S1595" i="1"/>
  <c r="S1601" i="1"/>
  <c r="S1606" i="1"/>
  <c r="S1587" i="1"/>
  <c r="S1588" i="1"/>
  <c r="S1597" i="1"/>
  <c r="S1599" i="1"/>
  <c r="S1596" i="1"/>
  <c r="S1617" i="1"/>
  <c r="S1612" i="1"/>
  <c r="S1623" i="1"/>
  <c r="S1602" i="1"/>
  <c r="S1609" i="1"/>
  <c r="R1358" i="1"/>
  <c r="Q1358" i="1"/>
  <c r="P1358" i="1"/>
  <c r="O1358" i="1"/>
  <c r="L1358" i="1"/>
  <c r="H1358" i="1"/>
  <c r="R1357" i="1"/>
  <c r="Q1357" i="1"/>
  <c r="P1357" i="1"/>
  <c r="O1357" i="1"/>
  <c r="L1357" i="1"/>
  <c r="H1357" i="1"/>
  <c r="R1356" i="1"/>
  <c r="Q1356" i="1"/>
  <c r="P1356" i="1"/>
  <c r="O1356" i="1"/>
  <c r="L1356" i="1"/>
  <c r="H1356" i="1"/>
  <c r="R1355" i="1"/>
  <c r="Q1355" i="1"/>
  <c r="P1355" i="1"/>
  <c r="O1355" i="1"/>
  <c r="L1355" i="1"/>
  <c r="H1355" i="1"/>
  <c r="R1354" i="1"/>
  <c r="Q1354" i="1"/>
  <c r="P1354" i="1"/>
  <c r="O1354" i="1"/>
  <c r="L1354" i="1"/>
  <c r="H1354" i="1"/>
  <c r="R1353" i="1"/>
  <c r="Q1353" i="1"/>
  <c r="P1353" i="1"/>
  <c r="O1353" i="1"/>
  <c r="L1353" i="1"/>
  <c r="H1353" i="1"/>
  <c r="R1352" i="1"/>
  <c r="Q1352" i="1"/>
  <c r="P1352" i="1"/>
  <c r="O1352" i="1"/>
  <c r="L1352" i="1"/>
  <c r="H1352" i="1"/>
  <c r="R1351" i="1"/>
  <c r="Q1351" i="1"/>
  <c r="P1351" i="1"/>
  <c r="O1351" i="1"/>
  <c r="L1351" i="1"/>
  <c r="H1351" i="1"/>
  <c r="R1350" i="1"/>
  <c r="Q1350" i="1"/>
  <c r="P1350" i="1"/>
  <c r="O1350" i="1"/>
  <c r="L1350" i="1"/>
  <c r="H1350" i="1"/>
  <c r="R1349" i="1"/>
  <c r="Q1349" i="1"/>
  <c r="P1349" i="1"/>
  <c r="O1349" i="1"/>
  <c r="L1349" i="1"/>
  <c r="H1349" i="1"/>
  <c r="R1348" i="1"/>
  <c r="Q1348" i="1"/>
  <c r="P1348" i="1"/>
  <c r="O1348" i="1"/>
  <c r="L1348" i="1"/>
  <c r="H1348" i="1"/>
  <c r="R1347" i="1"/>
  <c r="Q1347" i="1"/>
  <c r="P1347" i="1"/>
  <c r="O1347" i="1"/>
  <c r="L1347" i="1"/>
  <c r="H1347" i="1"/>
  <c r="R1346" i="1"/>
  <c r="Q1346" i="1"/>
  <c r="P1346" i="1"/>
  <c r="O1346" i="1"/>
  <c r="L1346" i="1"/>
  <c r="H1346" i="1"/>
  <c r="R1345" i="1"/>
  <c r="Q1345" i="1"/>
  <c r="P1345" i="1"/>
  <c r="O1345" i="1"/>
  <c r="L1345" i="1"/>
  <c r="H1345" i="1"/>
  <c r="R1344" i="1"/>
  <c r="Q1344" i="1"/>
  <c r="P1344" i="1"/>
  <c r="O1344" i="1"/>
  <c r="L1344" i="1"/>
  <c r="H1344" i="1"/>
  <c r="R1343" i="1"/>
  <c r="Q1343" i="1"/>
  <c r="P1343" i="1"/>
  <c r="O1343" i="1"/>
  <c r="L1343" i="1"/>
  <c r="H1343" i="1"/>
  <c r="R1342" i="1"/>
  <c r="Q1342" i="1"/>
  <c r="P1342" i="1"/>
  <c r="O1342" i="1"/>
  <c r="L1342" i="1"/>
  <c r="H1342" i="1"/>
  <c r="R1340" i="1"/>
  <c r="Q1340" i="1"/>
  <c r="P1340" i="1"/>
  <c r="O1340" i="1"/>
  <c r="L1340" i="1"/>
  <c r="H1340" i="1"/>
  <c r="R1339" i="1"/>
  <c r="Q1339" i="1"/>
  <c r="P1339" i="1"/>
  <c r="O1339" i="1"/>
  <c r="L1339" i="1"/>
  <c r="H1339" i="1"/>
  <c r="R1338" i="1"/>
  <c r="Q1338" i="1"/>
  <c r="P1338" i="1"/>
  <c r="O1338" i="1"/>
  <c r="L1338" i="1"/>
  <c r="H1338" i="1"/>
  <c r="R1337" i="1"/>
  <c r="Q1337" i="1"/>
  <c r="P1337" i="1"/>
  <c r="O1337" i="1"/>
  <c r="L1337" i="1"/>
  <c r="H1337" i="1"/>
  <c r="R1336" i="1"/>
  <c r="Q1336" i="1"/>
  <c r="P1336" i="1"/>
  <c r="O1336" i="1"/>
  <c r="L1336" i="1"/>
  <c r="H1336" i="1"/>
  <c r="R1335" i="1"/>
  <c r="Q1335" i="1"/>
  <c r="P1335" i="1"/>
  <c r="O1335" i="1"/>
  <c r="L1335" i="1"/>
  <c r="H1335" i="1"/>
  <c r="R1334" i="1"/>
  <c r="Q1334" i="1"/>
  <c r="P1334" i="1"/>
  <c r="O1334" i="1"/>
  <c r="L1334" i="1"/>
  <c r="H1334" i="1"/>
  <c r="R1333" i="1"/>
  <c r="Q1333" i="1"/>
  <c r="P1333" i="1"/>
  <c r="O1333" i="1"/>
  <c r="L1333" i="1"/>
  <c r="H1333" i="1"/>
  <c r="R1332" i="1"/>
  <c r="Q1332" i="1"/>
  <c r="P1332" i="1"/>
  <c r="O1332" i="1"/>
  <c r="L1332" i="1"/>
  <c r="H1332" i="1"/>
  <c r="R1331" i="1"/>
  <c r="Q1331" i="1"/>
  <c r="P1331" i="1"/>
  <c r="O1331" i="1"/>
  <c r="L1331" i="1"/>
  <c r="H1331" i="1"/>
  <c r="R1330" i="1"/>
  <c r="Q1330" i="1"/>
  <c r="P1330" i="1"/>
  <c r="O1330" i="1"/>
  <c r="L1330" i="1"/>
  <c r="H1330" i="1"/>
  <c r="R1329" i="1"/>
  <c r="Q1329" i="1"/>
  <c r="P1329" i="1"/>
  <c r="O1329" i="1"/>
  <c r="L1329" i="1"/>
  <c r="H1329" i="1"/>
  <c r="R1328" i="1"/>
  <c r="Q1328" i="1"/>
  <c r="P1328" i="1"/>
  <c r="O1328" i="1"/>
  <c r="L1328" i="1"/>
  <c r="H1328" i="1"/>
  <c r="R1327" i="1"/>
  <c r="Q1327" i="1"/>
  <c r="P1327" i="1"/>
  <c r="O1327" i="1"/>
  <c r="L1327" i="1"/>
  <c r="H1327" i="1"/>
  <c r="R1326" i="1"/>
  <c r="Q1326" i="1"/>
  <c r="P1326" i="1"/>
  <c r="O1326" i="1"/>
  <c r="L1326" i="1"/>
  <c r="H1326" i="1"/>
  <c r="R1325" i="1"/>
  <c r="Q1325" i="1"/>
  <c r="P1325" i="1"/>
  <c r="O1325" i="1"/>
  <c r="L1325" i="1"/>
  <c r="H1325" i="1"/>
  <c r="R1324" i="1"/>
  <c r="Q1324" i="1"/>
  <c r="P1324" i="1"/>
  <c r="O1324" i="1"/>
  <c r="L1324" i="1"/>
  <c r="H1324" i="1"/>
  <c r="R1323" i="1"/>
  <c r="Q1323" i="1"/>
  <c r="P1323" i="1"/>
  <c r="O1323" i="1"/>
  <c r="L1323" i="1"/>
  <c r="H1323" i="1"/>
  <c r="R1322" i="1"/>
  <c r="Q1322" i="1"/>
  <c r="P1322" i="1"/>
  <c r="O1322" i="1"/>
  <c r="L1322" i="1"/>
  <c r="H1322" i="1"/>
  <c r="R1341" i="1"/>
  <c r="Q1341" i="1"/>
  <c r="P1341" i="1"/>
  <c r="O1341" i="1"/>
  <c r="L1341" i="1"/>
  <c r="H1341" i="1"/>
  <c r="R1320" i="1"/>
  <c r="Q1320" i="1"/>
  <c r="P1320" i="1"/>
  <c r="O1320" i="1"/>
  <c r="L1320" i="1"/>
  <c r="H1320" i="1"/>
  <c r="R1319" i="1"/>
  <c r="Q1319" i="1"/>
  <c r="P1319" i="1"/>
  <c r="O1319" i="1"/>
  <c r="L1319" i="1"/>
  <c r="H1319" i="1"/>
  <c r="R1318" i="1"/>
  <c r="Q1318" i="1"/>
  <c r="P1318" i="1"/>
  <c r="O1318" i="1"/>
  <c r="L1318" i="1"/>
  <c r="H1318" i="1"/>
  <c r="R1317" i="1"/>
  <c r="Q1317" i="1"/>
  <c r="P1317" i="1"/>
  <c r="O1317" i="1"/>
  <c r="L1317" i="1"/>
  <c r="H1317" i="1"/>
  <c r="R1316" i="1"/>
  <c r="Q1316" i="1"/>
  <c r="P1316" i="1"/>
  <c r="O1316" i="1"/>
  <c r="L1316" i="1"/>
  <c r="H1316" i="1"/>
  <c r="R1314" i="1"/>
  <c r="Q1314" i="1"/>
  <c r="P1314" i="1"/>
  <c r="O1314" i="1"/>
  <c r="L1314" i="1"/>
  <c r="H1314" i="1"/>
  <c r="R1315" i="1"/>
  <c r="Q1315" i="1"/>
  <c r="P1315" i="1"/>
  <c r="O1315" i="1"/>
  <c r="L1315" i="1"/>
  <c r="H1315" i="1"/>
  <c r="R1313" i="1"/>
  <c r="Q1313" i="1"/>
  <c r="P1313" i="1"/>
  <c r="O1313" i="1"/>
  <c r="L1313" i="1"/>
  <c r="H1313" i="1"/>
  <c r="R1312" i="1"/>
  <c r="Q1312" i="1"/>
  <c r="P1312" i="1"/>
  <c r="O1312" i="1"/>
  <c r="L1312" i="1"/>
  <c r="H1312" i="1"/>
  <c r="R1311" i="1"/>
  <c r="Q1311" i="1"/>
  <c r="P1311" i="1"/>
  <c r="O1311" i="1"/>
  <c r="L1311" i="1"/>
  <c r="H1311" i="1"/>
  <c r="R1310" i="1"/>
  <c r="Q1310" i="1"/>
  <c r="P1310" i="1"/>
  <c r="O1310" i="1"/>
  <c r="L1310" i="1"/>
  <c r="H1310" i="1"/>
  <c r="R1309" i="1"/>
  <c r="Q1309" i="1"/>
  <c r="P1309" i="1"/>
  <c r="O1309" i="1"/>
  <c r="L1309" i="1"/>
  <c r="H1309" i="1"/>
  <c r="R1308" i="1"/>
  <c r="Q1308" i="1"/>
  <c r="P1308" i="1"/>
  <c r="O1308" i="1"/>
  <c r="L1308" i="1"/>
  <c r="H1308" i="1"/>
  <c r="R1307" i="1"/>
  <c r="Q1307" i="1"/>
  <c r="P1307" i="1"/>
  <c r="O1307" i="1"/>
  <c r="L1307" i="1"/>
  <c r="H1307" i="1"/>
  <c r="R1321" i="1"/>
  <c r="Q1321" i="1"/>
  <c r="P1321" i="1"/>
  <c r="O1321" i="1"/>
  <c r="L1321" i="1"/>
  <c r="H1321" i="1"/>
  <c r="R1306" i="1"/>
  <c r="Q1306" i="1"/>
  <c r="P1306" i="1"/>
  <c r="O1306" i="1"/>
  <c r="L1306" i="1"/>
  <c r="H1306" i="1"/>
  <c r="R1305" i="1"/>
  <c r="Q1305" i="1"/>
  <c r="P1305" i="1"/>
  <c r="O1305" i="1"/>
  <c r="L1305" i="1"/>
  <c r="H1305" i="1"/>
  <c r="R1304" i="1"/>
  <c r="Q1304" i="1"/>
  <c r="P1304" i="1"/>
  <c r="O1304" i="1"/>
  <c r="L1304" i="1"/>
  <c r="H1304" i="1"/>
  <c r="R1303" i="1"/>
  <c r="Q1303" i="1"/>
  <c r="P1303" i="1"/>
  <c r="O1303" i="1"/>
  <c r="L1303" i="1"/>
  <c r="H1303" i="1"/>
  <c r="R1302" i="1"/>
  <c r="Q1302" i="1"/>
  <c r="P1302" i="1"/>
  <c r="O1302" i="1"/>
  <c r="L1302" i="1"/>
  <c r="H1302" i="1"/>
  <c r="R1301" i="1"/>
  <c r="Q1301" i="1"/>
  <c r="P1301" i="1"/>
  <c r="O1301" i="1"/>
  <c r="L1301" i="1"/>
  <c r="H1301" i="1"/>
  <c r="R1300" i="1"/>
  <c r="Q1300" i="1"/>
  <c r="P1300" i="1"/>
  <c r="O1300" i="1"/>
  <c r="L1300" i="1"/>
  <c r="H1300" i="1"/>
  <c r="R1299" i="1"/>
  <c r="Q1299" i="1"/>
  <c r="P1299" i="1"/>
  <c r="O1299" i="1"/>
  <c r="L1299" i="1"/>
  <c r="H1299" i="1"/>
  <c r="R1298" i="1"/>
  <c r="Q1298" i="1"/>
  <c r="P1298" i="1"/>
  <c r="O1298" i="1"/>
  <c r="L1298" i="1"/>
  <c r="H1298" i="1"/>
  <c r="R1296" i="1"/>
  <c r="Q1296" i="1"/>
  <c r="P1296" i="1"/>
  <c r="O1296" i="1"/>
  <c r="L1296" i="1"/>
  <c r="H1296" i="1"/>
  <c r="R1297" i="1"/>
  <c r="Q1297" i="1"/>
  <c r="P1297" i="1"/>
  <c r="O1297" i="1"/>
  <c r="L1297" i="1"/>
  <c r="H1297" i="1"/>
  <c r="R1295" i="1"/>
  <c r="Q1295" i="1"/>
  <c r="P1295" i="1"/>
  <c r="O1295" i="1"/>
  <c r="L1295" i="1"/>
  <c r="H1295" i="1"/>
  <c r="R1294" i="1"/>
  <c r="Q1294" i="1"/>
  <c r="P1294" i="1"/>
  <c r="O1294" i="1"/>
  <c r="L1294" i="1"/>
  <c r="H1294" i="1"/>
  <c r="R1293" i="1"/>
  <c r="Q1293" i="1"/>
  <c r="P1293" i="1"/>
  <c r="O1293" i="1"/>
  <c r="L1293" i="1"/>
  <c r="H1293" i="1"/>
  <c r="R1292" i="1"/>
  <c r="Q1292" i="1"/>
  <c r="P1292" i="1"/>
  <c r="O1292" i="1"/>
  <c r="L1292" i="1"/>
  <c r="H1292" i="1"/>
  <c r="R1291" i="1"/>
  <c r="Q1291" i="1"/>
  <c r="P1291" i="1"/>
  <c r="O1291" i="1"/>
  <c r="L1291" i="1"/>
  <c r="H1291" i="1"/>
  <c r="R1290" i="1"/>
  <c r="Q1290" i="1"/>
  <c r="P1290" i="1"/>
  <c r="O1290" i="1"/>
  <c r="L1290" i="1"/>
  <c r="H1290" i="1"/>
  <c r="R1289" i="1"/>
  <c r="Q1289" i="1"/>
  <c r="P1289" i="1"/>
  <c r="O1289" i="1"/>
  <c r="L1289" i="1"/>
  <c r="H1289" i="1"/>
  <c r="R1288" i="1"/>
  <c r="Q1288" i="1"/>
  <c r="P1288" i="1"/>
  <c r="O1288" i="1"/>
  <c r="L1288" i="1"/>
  <c r="H1288" i="1"/>
  <c r="R1287" i="1"/>
  <c r="Q1287" i="1"/>
  <c r="P1287" i="1"/>
  <c r="O1287" i="1"/>
  <c r="L1287" i="1"/>
  <c r="H1287" i="1"/>
  <c r="S1329" i="1" l="1"/>
  <c r="S1289" i="1"/>
  <c r="S1293" i="1"/>
  <c r="S1296" i="1"/>
  <c r="S1305" i="1"/>
  <c r="S1316" i="1"/>
  <c r="S1328" i="1"/>
  <c r="S1288" i="1"/>
  <c r="S1287" i="1"/>
  <c r="S1337" i="1"/>
  <c r="S1342" i="1"/>
  <c r="S1354" i="1"/>
  <c r="S1294" i="1"/>
  <c r="S1349" i="1"/>
  <c r="S1307" i="1"/>
  <c r="S1311" i="1"/>
  <c r="S1356" i="1"/>
  <c r="S1299" i="1"/>
  <c r="S1303" i="1"/>
  <c r="S1322" i="1"/>
  <c r="S1326" i="1"/>
  <c r="S1334" i="1"/>
  <c r="S1343" i="1"/>
  <c r="S1347" i="1"/>
  <c r="S1351" i="1"/>
  <c r="S1345" i="1"/>
  <c r="S1290" i="1"/>
  <c r="S1339" i="1"/>
  <c r="S1344" i="1"/>
  <c r="S1348" i="1"/>
  <c r="S1306" i="1"/>
  <c r="S1325" i="1"/>
  <c r="S1330" i="1"/>
  <c r="S1312" i="1"/>
  <c r="S1324" i="1"/>
  <c r="S1333" i="1"/>
  <c r="S1292" i="1"/>
  <c r="S1297" i="1"/>
  <c r="S1300" i="1"/>
  <c r="S1314" i="1"/>
  <c r="S1319" i="1"/>
  <c r="S1323" i="1"/>
  <c r="S1327" i="1"/>
  <c r="S1332" i="1"/>
  <c r="S1304" i="1"/>
  <c r="S1291" i="1"/>
  <c r="S1346" i="1"/>
  <c r="S1350" i="1"/>
  <c r="S1355" i="1"/>
  <c r="S1302" i="1"/>
  <c r="S1336" i="1"/>
  <c r="S1321" i="1"/>
  <c r="S1298" i="1"/>
  <c r="S1301" i="1"/>
  <c r="S1308" i="1"/>
  <c r="S1315" i="1"/>
  <c r="S1341" i="1"/>
  <c r="S1331" i="1"/>
  <c r="S1335" i="1"/>
  <c r="S1338" i="1"/>
  <c r="S1340" i="1"/>
  <c r="S1358" i="1"/>
  <c r="S1310" i="1"/>
  <c r="S1317" i="1"/>
  <c r="S1353" i="1"/>
  <c r="S1295" i="1"/>
  <c r="S1309" i="1"/>
  <c r="S1313" i="1"/>
  <c r="S1318" i="1"/>
  <c r="S1320" i="1"/>
  <c r="S1352" i="1"/>
  <c r="S1357" i="1"/>
  <c r="R1286" i="1"/>
  <c r="Q1286" i="1"/>
  <c r="P1286" i="1"/>
  <c r="O1286" i="1"/>
  <c r="L1286" i="1"/>
  <c r="H1286" i="1"/>
  <c r="R1285" i="1"/>
  <c r="Q1285" i="1"/>
  <c r="P1285" i="1"/>
  <c r="O1285" i="1"/>
  <c r="L1285" i="1"/>
  <c r="H1285" i="1"/>
  <c r="R1284" i="1"/>
  <c r="Q1284" i="1"/>
  <c r="P1284" i="1"/>
  <c r="O1284" i="1"/>
  <c r="L1284" i="1"/>
  <c r="H1284" i="1"/>
  <c r="R1283" i="1"/>
  <c r="Q1283" i="1"/>
  <c r="P1283" i="1"/>
  <c r="O1283" i="1"/>
  <c r="L1283" i="1"/>
  <c r="H1283" i="1"/>
  <c r="R1282" i="1"/>
  <c r="Q1282" i="1"/>
  <c r="P1282" i="1"/>
  <c r="O1282" i="1"/>
  <c r="L1282" i="1"/>
  <c r="H1282" i="1"/>
  <c r="R1281" i="1"/>
  <c r="Q1281" i="1"/>
  <c r="P1281" i="1"/>
  <c r="O1281" i="1"/>
  <c r="L1281" i="1"/>
  <c r="H1281" i="1"/>
  <c r="R1280" i="1"/>
  <c r="Q1280" i="1"/>
  <c r="P1280" i="1"/>
  <c r="O1280" i="1"/>
  <c r="L1280" i="1"/>
  <c r="H1280" i="1"/>
  <c r="R1279" i="1"/>
  <c r="Q1279" i="1"/>
  <c r="P1279" i="1"/>
  <c r="O1279" i="1"/>
  <c r="L1279" i="1"/>
  <c r="H1279" i="1"/>
  <c r="R1278" i="1"/>
  <c r="Q1278" i="1"/>
  <c r="P1278" i="1"/>
  <c r="O1278" i="1"/>
  <c r="L1278" i="1"/>
  <c r="H1278" i="1"/>
  <c r="R1277" i="1"/>
  <c r="Q1277" i="1"/>
  <c r="P1277" i="1"/>
  <c r="O1277" i="1"/>
  <c r="L1277" i="1"/>
  <c r="H1277" i="1"/>
  <c r="R1276" i="1"/>
  <c r="Q1276" i="1"/>
  <c r="P1276" i="1"/>
  <c r="O1276" i="1"/>
  <c r="L1276" i="1"/>
  <c r="H1276" i="1"/>
  <c r="R1275" i="1"/>
  <c r="Q1275" i="1"/>
  <c r="P1275" i="1"/>
  <c r="O1275" i="1"/>
  <c r="L1275" i="1"/>
  <c r="H1275" i="1"/>
  <c r="R1274" i="1"/>
  <c r="Q1274" i="1"/>
  <c r="P1274" i="1"/>
  <c r="O1274" i="1"/>
  <c r="L1274" i="1"/>
  <c r="H1274" i="1"/>
  <c r="R1273" i="1"/>
  <c r="Q1273" i="1"/>
  <c r="P1273" i="1"/>
  <c r="O1273" i="1"/>
  <c r="L1273" i="1"/>
  <c r="H1273" i="1"/>
  <c r="R1272" i="1"/>
  <c r="Q1272" i="1"/>
  <c r="P1272" i="1"/>
  <c r="O1272" i="1"/>
  <c r="L1272" i="1"/>
  <c r="H1272" i="1"/>
  <c r="R1271" i="1"/>
  <c r="Q1271" i="1"/>
  <c r="P1271" i="1"/>
  <c r="O1271" i="1"/>
  <c r="L1271" i="1"/>
  <c r="H1271" i="1"/>
  <c r="R1270" i="1"/>
  <c r="Q1270" i="1"/>
  <c r="P1270" i="1"/>
  <c r="O1270" i="1"/>
  <c r="L1270" i="1"/>
  <c r="H1270" i="1"/>
  <c r="R1269" i="1"/>
  <c r="Q1269" i="1"/>
  <c r="P1269" i="1"/>
  <c r="O1269" i="1"/>
  <c r="L1269" i="1"/>
  <c r="H1269" i="1"/>
  <c r="R1268" i="1"/>
  <c r="Q1268" i="1"/>
  <c r="P1268" i="1"/>
  <c r="O1268" i="1"/>
  <c r="L1268" i="1"/>
  <c r="H1268" i="1"/>
  <c r="R1267" i="1"/>
  <c r="Q1267" i="1"/>
  <c r="P1267" i="1"/>
  <c r="O1267" i="1"/>
  <c r="L1267" i="1"/>
  <c r="H1267" i="1"/>
  <c r="R1266" i="1"/>
  <c r="Q1266" i="1"/>
  <c r="P1266" i="1"/>
  <c r="O1266" i="1"/>
  <c r="L1266" i="1"/>
  <c r="H1266" i="1"/>
  <c r="R1265" i="1"/>
  <c r="Q1265" i="1"/>
  <c r="P1265" i="1"/>
  <c r="O1265" i="1"/>
  <c r="L1265" i="1"/>
  <c r="H1265" i="1"/>
  <c r="R1264" i="1"/>
  <c r="Q1264" i="1"/>
  <c r="P1264" i="1"/>
  <c r="O1264" i="1"/>
  <c r="L1264" i="1"/>
  <c r="H1264" i="1"/>
  <c r="R1262" i="1"/>
  <c r="Q1262" i="1"/>
  <c r="P1262" i="1"/>
  <c r="O1262" i="1"/>
  <c r="L1262" i="1"/>
  <c r="H1262" i="1"/>
  <c r="R1261" i="1"/>
  <c r="Q1261" i="1"/>
  <c r="P1261" i="1"/>
  <c r="O1261" i="1"/>
  <c r="L1261" i="1"/>
  <c r="H1261" i="1"/>
  <c r="R1260" i="1"/>
  <c r="Q1260" i="1"/>
  <c r="P1260" i="1"/>
  <c r="O1260" i="1"/>
  <c r="L1260" i="1"/>
  <c r="H1260" i="1"/>
  <c r="R1259" i="1"/>
  <c r="Q1259" i="1"/>
  <c r="P1259" i="1"/>
  <c r="O1259" i="1"/>
  <c r="L1259" i="1"/>
  <c r="H1259" i="1"/>
  <c r="R1258" i="1"/>
  <c r="Q1258" i="1"/>
  <c r="P1258" i="1"/>
  <c r="O1258" i="1"/>
  <c r="L1258" i="1"/>
  <c r="H1258" i="1"/>
  <c r="R1257" i="1"/>
  <c r="Q1257" i="1"/>
  <c r="P1257" i="1"/>
  <c r="O1257" i="1"/>
  <c r="L1257" i="1"/>
  <c r="H1257" i="1"/>
  <c r="R1256" i="1"/>
  <c r="Q1256" i="1"/>
  <c r="P1256" i="1"/>
  <c r="O1256" i="1"/>
  <c r="L1256" i="1"/>
  <c r="H1256" i="1"/>
  <c r="R1255" i="1"/>
  <c r="Q1255" i="1"/>
  <c r="P1255" i="1"/>
  <c r="O1255" i="1"/>
  <c r="L1255" i="1"/>
  <c r="H1255" i="1"/>
  <c r="R1254" i="1"/>
  <c r="Q1254" i="1"/>
  <c r="P1254" i="1"/>
  <c r="O1254" i="1"/>
  <c r="L1254" i="1"/>
  <c r="H1254" i="1"/>
  <c r="R1253" i="1"/>
  <c r="Q1253" i="1"/>
  <c r="P1253" i="1"/>
  <c r="O1253" i="1"/>
  <c r="L1253" i="1"/>
  <c r="H1253" i="1"/>
  <c r="R1252" i="1"/>
  <c r="Q1252" i="1"/>
  <c r="P1252" i="1"/>
  <c r="O1252" i="1"/>
  <c r="L1252" i="1"/>
  <c r="H1252" i="1"/>
  <c r="R1251" i="1"/>
  <c r="Q1251" i="1"/>
  <c r="P1251" i="1"/>
  <c r="O1251" i="1"/>
  <c r="L1251" i="1"/>
  <c r="H1251" i="1"/>
  <c r="R1250" i="1"/>
  <c r="Q1250" i="1"/>
  <c r="P1250" i="1"/>
  <c r="O1250" i="1"/>
  <c r="L1250" i="1"/>
  <c r="H1250" i="1"/>
  <c r="R1249" i="1"/>
  <c r="Q1249" i="1"/>
  <c r="P1249" i="1"/>
  <c r="O1249" i="1"/>
  <c r="L1249" i="1"/>
  <c r="H1249" i="1"/>
  <c r="R1247" i="1"/>
  <c r="Q1247" i="1"/>
  <c r="P1247" i="1"/>
  <c r="O1247" i="1"/>
  <c r="L1247" i="1"/>
  <c r="H1247" i="1"/>
  <c r="R1246" i="1"/>
  <c r="Q1246" i="1"/>
  <c r="P1246" i="1"/>
  <c r="O1246" i="1"/>
  <c r="L1246" i="1"/>
  <c r="H1246" i="1"/>
  <c r="R1245" i="1"/>
  <c r="Q1245" i="1"/>
  <c r="P1245" i="1"/>
  <c r="O1245" i="1"/>
  <c r="L1245" i="1"/>
  <c r="H1245" i="1"/>
  <c r="R1244" i="1"/>
  <c r="Q1244" i="1"/>
  <c r="P1244" i="1"/>
  <c r="O1244" i="1"/>
  <c r="L1244" i="1"/>
  <c r="H1244" i="1"/>
  <c r="R1243" i="1"/>
  <c r="Q1243" i="1"/>
  <c r="P1243" i="1"/>
  <c r="O1243" i="1"/>
  <c r="L1243" i="1"/>
  <c r="H1243" i="1"/>
  <c r="R1242" i="1"/>
  <c r="Q1242" i="1"/>
  <c r="P1242" i="1"/>
  <c r="O1242" i="1"/>
  <c r="L1242" i="1"/>
  <c r="H1242" i="1"/>
  <c r="R1241" i="1"/>
  <c r="Q1241" i="1"/>
  <c r="P1241" i="1"/>
  <c r="O1241" i="1"/>
  <c r="L1241" i="1"/>
  <c r="H1241" i="1"/>
  <c r="R1240" i="1"/>
  <c r="Q1240" i="1"/>
  <c r="P1240" i="1"/>
  <c r="O1240" i="1"/>
  <c r="L1240" i="1"/>
  <c r="H1240" i="1"/>
  <c r="R1263" i="1"/>
  <c r="Q1263" i="1"/>
  <c r="P1263" i="1"/>
  <c r="O1263" i="1"/>
  <c r="L1263" i="1"/>
  <c r="H1263" i="1"/>
  <c r="R1239" i="1"/>
  <c r="Q1239" i="1"/>
  <c r="P1239" i="1"/>
  <c r="O1239" i="1"/>
  <c r="L1239" i="1"/>
  <c r="H1239" i="1"/>
  <c r="R1238" i="1"/>
  <c r="Q1238" i="1"/>
  <c r="P1238" i="1"/>
  <c r="O1238" i="1"/>
  <c r="L1238" i="1"/>
  <c r="H1238" i="1"/>
  <c r="R1237" i="1"/>
  <c r="Q1237" i="1"/>
  <c r="P1237" i="1"/>
  <c r="O1237" i="1"/>
  <c r="L1237" i="1"/>
  <c r="H1237" i="1"/>
  <c r="R1236" i="1"/>
  <c r="Q1236" i="1"/>
  <c r="P1236" i="1"/>
  <c r="O1236" i="1"/>
  <c r="L1236" i="1"/>
  <c r="H1236" i="1"/>
  <c r="R1235" i="1"/>
  <c r="Q1235" i="1"/>
  <c r="P1235" i="1"/>
  <c r="O1235" i="1"/>
  <c r="L1235" i="1"/>
  <c r="H1235" i="1"/>
  <c r="R1234" i="1"/>
  <c r="Q1234" i="1"/>
  <c r="P1234" i="1"/>
  <c r="O1234" i="1"/>
  <c r="L1234" i="1"/>
  <c r="H1234" i="1"/>
  <c r="R1233" i="1"/>
  <c r="Q1233" i="1"/>
  <c r="P1233" i="1"/>
  <c r="O1233" i="1"/>
  <c r="L1233" i="1"/>
  <c r="H1233" i="1"/>
  <c r="R1232" i="1"/>
  <c r="Q1232" i="1"/>
  <c r="P1232" i="1"/>
  <c r="O1232" i="1"/>
  <c r="L1232" i="1"/>
  <c r="H1232" i="1"/>
  <c r="R1231" i="1"/>
  <c r="Q1231" i="1"/>
  <c r="P1231" i="1"/>
  <c r="O1231" i="1"/>
  <c r="L1231" i="1"/>
  <c r="H1231" i="1"/>
  <c r="R1230" i="1"/>
  <c r="Q1230" i="1"/>
  <c r="P1230" i="1"/>
  <c r="O1230" i="1"/>
  <c r="L1230" i="1"/>
  <c r="H1230" i="1"/>
  <c r="R1228" i="1"/>
  <c r="Q1228" i="1"/>
  <c r="P1228" i="1"/>
  <c r="O1228" i="1"/>
  <c r="L1228" i="1"/>
  <c r="H1228" i="1"/>
  <c r="R1229" i="1"/>
  <c r="Q1229" i="1"/>
  <c r="P1229" i="1"/>
  <c r="O1229" i="1"/>
  <c r="L1229" i="1"/>
  <c r="H1229" i="1"/>
  <c r="R1226" i="1"/>
  <c r="Q1226" i="1"/>
  <c r="P1226" i="1"/>
  <c r="O1226" i="1"/>
  <c r="L1226" i="1"/>
  <c r="H1226" i="1"/>
  <c r="R1225" i="1"/>
  <c r="Q1225" i="1"/>
  <c r="P1225" i="1"/>
  <c r="O1225" i="1"/>
  <c r="L1225" i="1"/>
  <c r="H1225" i="1"/>
  <c r="R1224" i="1"/>
  <c r="Q1224" i="1"/>
  <c r="P1224" i="1"/>
  <c r="O1224" i="1"/>
  <c r="L1224" i="1"/>
  <c r="H1224" i="1"/>
  <c r="R1248" i="1"/>
  <c r="Q1248" i="1"/>
  <c r="P1248" i="1"/>
  <c r="O1248" i="1"/>
  <c r="L1248" i="1"/>
  <c r="H1248" i="1"/>
  <c r="R1223" i="1"/>
  <c r="Q1223" i="1"/>
  <c r="P1223" i="1"/>
  <c r="O1223" i="1"/>
  <c r="L1223" i="1"/>
  <c r="H1223" i="1"/>
  <c r="R1222" i="1"/>
  <c r="Q1222" i="1"/>
  <c r="P1222" i="1"/>
  <c r="O1222" i="1"/>
  <c r="L1222" i="1"/>
  <c r="H1222" i="1"/>
  <c r="R1221" i="1"/>
  <c r="Q1221" i="1"/>
  <c r="P1221" i="1"/>
  <c r="O1221" i="1"/>
  <c r="L1221" i="1"/>
  <c r="H1221" i="1"/>
  <c r="R1220" i="1"/>
  <c r="Q1220" i="1"/>
  <c r="P1220" i="1"/>
  <c r="O1220" i="1"/>
  <c r="L1220" i="1"/>
  <c r="H1220" i="1"/>
  <c r="R1219" i="1"/>
  <c r="Q1219" i="1"/>
  <c r="P1219" i="1"/>
  <c r="O1219" i="1"/>
  <c r="L1219" i="1"/>
  <c r="H1219" i="1"/>
  <c r="R1227" i="1"/>
  <c r="Q1227" i="1"/>
  <c r="P1227" i="1"/>
  <c r="O1227" i="1"/>
  <c r="L1227" i="1"/>
  <c r="H1227" i="1"/>
  <c r="R1218" i="1"/>
  <c r="Q1218" i="1"/>
  <c r="P1218" i="1"/>
  <c r="O1218" i="1"/>
  <c r="L1218" i="1"/>
  <c r="H1218" i="1"/>
  <c r="R1217" i="1"/>
  <c r="Q1217" i="1"/>
  <c r="P1217" i="1"/>
  <c r="O1217" i="1"/>
  <c r="L1217" i="1"/>
  <c r="H1217" i="1"/>
  <c r="R1216" i="1"/>
  <c r="Q1216" i="1"/>
  <c r="P1216" i="1"/>
  <c r="O1216" i="1"/>
  <c r="L1216" i="1"/>
  <c r="H1216" i="1"/>
  <c r="R1215" i="1"/>
  <c r="Q1215" i="1"/>
  <c r="P1215" i="1"/>
  <c r="O1215" i="1"/>
  <c r="L1215" i="1"/>
  <c r="H1215" i="1"/>
  <c r="R1214" i="1"/>
  <c r="Q1214" i="1"/>
  <c r="P1214" i="1"/>
  <c r="O1214" i="1"/>
  <c r="L1214" i="1"/>
  <c r="H1214" i="1"/>
  <c r="R1213" i="1"/>
  <c r="Q1213" i="1"/>
  <c r="P1213" i="1"/>
  <c r="O1213" i="1"/>
  <c r="L1213" i="1"/>
  <c r="H1213" i="1"/>
  <c r="R1212" i="1"/>
  <c r="Q1212" i="1"/>
  <c r="P1212" i="1"/>
  <c r="O1212" i="1"/>
  <c r="L1212" i="1"/>
  <c r="H1212" i="1"/>
  <c r="R1211" i="1"/>
  <c r="Q1211" i="1"/>
  <c r="P1211" i="1"/>
  <c r="O1211" i="1"/>
  <c r="L1211" i="1"/>
  <c r="H1211" i="1"/>
  <c r="R1210" i="1"/>
  <c r="Q1210" i="1"/>
  <c r="P1210" i="1"/>
  <c r="O1210" i="1"/>
  <c r="L1210" i="1"/>
  <c r="H1210" i="1"/>
  <c r="R1209" i="1"/>
  <c r="Q1209" i="1"/>
  <c r="P1209" i="1"/>
  <c r="O1209" i="1"/>
  <c r="L1209" i="1"/>
  <c r="H1209" i="1"/>
  <c r="R1208" i="1"/>
  <c r="Q1208" i="1"/>
  <c r="P1208" i="1"/>
  <c r="O1208" i="1"/>
  <c r="L1208" i="1"/>
  <c r="H1208" i="1"/>
  <c r="R1207" i="1"/>
  <c r="Q1207" i="1"/>
  <c r="P1207" i="1"/>
  <c r="O1207" i="1"/>
  <c r="L1207" i="1"/>
  <c r="H1207" i="1"/>
  <c r="R1204" i="1"/>
  <c r="Q1204" i="1"/>
  <c r="P1204" i="1"/>
  <c r="O1204" i="1"/>
  <c r="L1204" i="1"/>
  <c r="H1204" i="1"/>
  <c r="R1206" i="1"/>
  <c r="Q1206" i="1"/>
  <c r="P1206" i="1"/>
  <c r="O1206" i="1"/>
  <c r="L1206" i="1"/>
  <c r="H1206" i="1"/>
  <c r="R1205" i="1"/>
  <c r="Q1205" i="1"/>
  <c r="P1205" i="1"/>
  <c r="O1205" i="1"/>
  <c r="L1205" i="1"/>
  <c r="H1205" i="1"/>
  <c r="R1203" i="1"/>
  <c r="Q1203" i="1"/>
  <c r="P1203" i="1"/>
  <c r="O1203" i="1"/>
  <c r="L1203" i="1"/>
  <c r="H1203" i="1"/>
  <c r="R1202" i="1"/>
  <c r="Q1202" i="1"/>
  <c r="P1202" i="1"/>
  <c r="O1202" i="1"/>
  <c r="L1202" i="1"/>
  <c r="H1202" i="1"/>
  <c r="R1201" i="1"/>
  <c r="Q1201" i="1"/>
  <c r="P1201" i="1"/>
  <c r="O1201" i="1"/>
  <c r="L1201" i="1"/>
  <c r="H1201" i="1"/>
  <c r="R1200" i="1"/>
  <c r="Q1200" i="1"/>
  <c r="P1200" i="1"/>
  <c r="O1200" i="1"/>
  <c r="L1200" i="1"/>
  <c r="H1200" i="1"/>
  <c r="R1199" i="1"/>
  <c r="Q1199" i="1"/>
  <c r="P1199" i="1"/>
  <c r="O1199" i="1"/>
  <c r="L1199" i="1"/>
  <c r="H1199" i="1"/>
  <c r="R1198" i="1"/>
  <c r="Q1198" i="1"/>
  <c r="P1198" i="1"/>
  <c r="O1198" i="1"/>
  <c r="L1198" i="1"/>
  <c r="H1198" i="1"/>
  <c r="R1197" i="1"/>
  <c r="Q1197" i="1"/>
  <c r="P1197" i="1"/>
  <c r="O1197" i="1"/>
  <c r="L1197" i="1"/>
  <c r="H1197" i="1"/>
  <c r="S1213" i="1" l="1"/>
  <c r="S1243" i="1"/>
  <c r="S1247" i="1"/>
  <c r="S1252" i="1"/>
  <c r="S1200" i="1"/>
  <c r="S1205" i="1"/>
  <c r="S1212" i="1"/>
  <c r="S1228" i="1"/>
  <c r="S1237" i="1"/>
  <c r="S1257" i="1"/>
  <c r="S1270" i="1"/>
  <c r="S1278" i="1"/>
  <c r="S1207" i="1"/>
  <c r="S1234" i="1"/>
  <c r="S1245" i="1"/>
  <c r="S1250" i="1"/>
  <c r="S1198" i="1"/>
  <c r="S1204" i="1"/>
  <c r="S1210" i="1"/>
  <c r="S1263" i="1"/>
  <c r="S1254" i="1"/>
  <c r="S1214" i="1"/>
  <c r="S1218" i="1"/>
  <c r="S1240" i="1"/>
  <c r="S1286" i="1"/>
  <c r="S1197" i="1"/>
  <c r="S1206" i="1"/>
  <c r="S1217" i="1"/>
  <c r="S1220" i="1"/>
  <c r="S1269" i="1"/>
  <c r="S1281" i="1"/>
  <c r="S1216" i="1"/>
  <c r="S1219" i="1"/>
  <c r="S1223" i="1"/>
  <c r="S1246" i="1"/>
  <c r="S1255" i="1"/>
  <c r="S1264" i="1"/>
  <c r="S1284" i="1"/>
  <c r="S1211" i="1"/>
  <c r="S1199" i="1"/>
  <c r="S1203" i="1"/>
  <c r="S1215" i="1"/>
  <c r="S1226" i="1"/>
  <c r="S1235" i="1"/>
  <c r="S1256" i="1"/>
  <c r="S1260" i="1"/>
  <c r="S1277" i="1"/>
  <c r="S1239" i="1"/>
  <c r="S1285" i="1"/>
  <c r="S1202" i="1"/>
  <c r="S1225" i="1"/>
  <c r="S1280" i="1"/>
  <c r="S1241" i="1"/>
  <c r="S1258" i="1"/>
  <c r="S1262" i="1"/>
  <c r="S1271" i="1"/>
  <c r="S1279" i="1"/>
  <c r="S1283" i="1"/>
  <c r="S1229" i="1"/>
  <c r="S1232" i="1"/>
  <c r="S1266" i="1"/>
  <c r="S1274" i="1"/>
  <c r="S1282" i="1"/>
  <c r="S1242" i="1"/>
  <c r="S1251" i="1"/>
  <c r="S1261" i="1"/>
  <c r="S1265" i="1"/>
  <c r="S1276" i="1"/>
  <c r="S1227" i="1"/>
  <c r="S1224" i="1"/>
  <c r="S1238" i="1"/>
  <c r="S1244" i="1"/>
  <c r="S1268" i="1"/>
  <c r="S1208" i="1"/>
  <c r="S1248" i="1"/>
  <c r="S1231" i="1"/>
  <c r="S1267" i="1"/>
  <c r="S1273" i="1"/>
  <c r="S1209" i="1"/>
  <c r="S1201" i="1"/>
  <c r="S1221" i="1"/>
  <c r="S1222" i="1"/>
  <c r="S1230" i="1"/>
  <c r="S1233" i="1"/>
  <c r="S1236" i="1"/>
  <c r="S1249" i="1"/>
  <c r="S1253" i="1"/>
  <c r="S1259" i="1"/>
  <c r="S1272" i="1"/>
  <c r="S1275" i="1"/>
  <c r="R1196" i="1"/>
  <c r="Q1196" i="1"/>
  <c r="P1196" i="1"/>
  <c r="O1196" i="1"/>
  <c r="L1196" i="1"/>
  <c r="H1196" i="1"/>
  <c r="R1195" i="1"/>
  <c r="Q1195" i="1"/>
  <c r="P1195" i="1"/>
  <c r="O1195" i="1"/>
  <c r="L1195" i="1"/>
  <c r="H1195" i="1"/>
  <c r="R1194" i="1"/>
  <c r="Q1194" i="1"/>
  <c r="P1194" i="1"/>
  <c r="O1194" i="1"/>
  <c r="L1194" i="1"/>
  <c r="H1194" i="1"/>
  <c r="R1193" i="1"/>
  <c r="Q1193" i="1"/>
  <c r="P1193" i="1"/>
  <c r="O1193" i="1"/>
  <c r="L1193" i="1"/>
  <c r="H1193" i="1"/>
  <c r="R1192" i="1"/>
  <c r="Q1192" i="1"/>
  <c r="P1192" i="1"/>
  <c r="O1192" i="1"/>
  <c r="L1192" i="1"/>
  <c r="H1192" i="1"/>
  <c r="R1191" i="1"/>
  <c r="Q1191" i="1"/>
  <c r="P1191" i="1"/>
  <c r="O1191" i="1"/>
  <c r="L1191" i="1"/>
  <c r="H1191" i="1"/>
  <c r="R1190" i="1"/>
  <c r="Q1190" i="1"/>
  <c r="P1190" i="1"/>
  <c r="O1190" i="1"/>
  <c r="L1190" i="1"/>
  <c r="H1190" i="1"/>
  <c r="R1189" i="1"/>
  <c r="Q1189" i="1"/>
  <c r="P1189" i="1"/>
  <c r="O1189" i="1"/>
  <c r="L1189" i="1"/>
  <c r="H1189" i="1"/>
  <c r="R1188" i="1"/>
  <c r="Q1188" i="1"/>
  <c r="P1188" i="1"/>
  <c r="O1188" i="1"/>
  <c r="L1188" i="1"/>
  <c r="H1188" i="1"/>
  <c r="R1187" i="1"/>
  <c r="Q1187" i="1"/>
  <c r="P1187" i="1"/>
  <c r="O1187" i="1"/>
  <c r="L1187" i="1"/>
  <c r="H1187" i="1"/>
  <c r="R1186" i="1"/>
  <c r="Q1186" i="1"/>
  <c r="P1186" i="1"/>
  <c r="O1186" i="1"/>
  <c r="L1186" i="1"/>
  <c r="H1186" i="1"/>
  <c r="R1185" i="1"/>
  <c r="Q1185" i="1"/>
  <c r="P1185" i="1"/>
  <c r="O1185" i="1"/>
  <c r="L1185" i="1"/>
  <c r="H1185" i="1"/>
  <c r="R1184" i="1"/>
  <c r="Q1184" i="1"/>
  <c r="P1184" i="1"/>
  <c r="O1184" i="1"/>
  <c r="L1184" i="1"/>
  <c r="H1184" i="1"/>
  <c r="R1183" i="1"/>
  <c r="Q1183" i="1"/>
  <c r="P1183" i="1"/>
  <c r="O1183" i="1"/>
  <c r="L1183" i="1"/>
  <c r="H1183" i="1"/>
  <c r="R1182" i="1"/>
  <c r="Q1182" i="1"/>
  <c r="P1182" i="1"/>
  <c r="O1182" i="1"/>
  <c r="L1182" i="1"/>
  <c r="H1182" i="1"/>
  <c r="R1181" i="1"/>
  <c r="Q1181" i="1"/>
  <c r="P1181" i="1"/>
  <c r="O1181" i="1"/>
  <c r="L1181" i="1"/>
  <c r="H1181" i="1"/>
  <c r="R1180" i="1"/>
  <c r="Q1180" i="1"/>
  <c r="P1180" i="1"/>
  <c r="O1180" i="1"/>
  <c r="L1180" i="1"/>
  <c r="H1180" i="1"/>
  <c r="R1179" i="1"/>
  <c r="Q1179" i="1"/>
  <c r="P1179" i="1"/>
  <c r="O1179" i="1"/>
  <c r="L1179" i="1"/>
  <c r="H1179" i="1"/>
  <c r="R1178" i="1"/>
  <c r="Q1178" i="1"/>
  <c r="P1178" i="1"/>
  <c r="O1178" i="1"/>
  <c r="L1178" i="1"/>
  <c r="H1178" i="1"/>
  <c r="R1177" i="1"/>
  <c r="Q1177" i="1"/>
  <c r="P1177" i="1"/>
  <c r="O1177" i="1"/>
  <c r="L1177" i="1"/>
  <c r="H1177" i="1"/>
  <c r="R1176" i="1"/>
  <c r="Q1176" i="1"/>
  <c r="P1176" i="1"/>
  <c r="O1176" i="1"/>
  <c r="L1176" i="1"/>
  <c r="H1176" i="1"/>
  <c r="R1175" i="1"/>
  <c r="Q1175" i="1"/>
  <c r="P1175" i="1"/>
  <c r="O1175" i="1"/>
  <c r="L1175" i="1"/>
  <c r="H1175" i="1"/>
  <c r="R1174" i="1"/>
  <c r="Q1174" i="1"/>
  <c r="P1174" i="1"/>
  <c r="O1174" i="1"/>
  <c r="L1174" i="1"/>
  <c r="H1174" i="1"/>
  <c r="R1173" i="1"/>
  <c r="Q1173" i="1"/>
  <c r="P1173" i="1"/>
  <c r="O1173" i="1"/>
  <c r="L1173" i="1"/>
  <c r="H1173" i="1"/>
  <c r="R1172" i="1"/>
  <c r="Q1172" i="1"/>
  <c r="P1172" i="1"/>
  <c r="O1172" i="1"/>
  <c r="L1172" i="1"/>
  <c r="H1172" i="1"/>
  <c r="R1171" i="1"/>
  <c r="Q1171" i="1"/>
  <c r="P1171" i="1"/>
  <c r="O1171" i="1"/>
  <c r="L1171" i="1"/>
  <c r="H1171" i="1"/>
  <c r="R1170" i="1"/>
  <c r="Q1170" i="1"/>
  <c r="P1170" i="1"/>
  <c r="O1170" i="1"/>
  <c r="L1170" i="1"/>
  <c r="H1170" i="1"/>
  <c r="R1169" i="1"/>
  <c r="Q1169" i="1"/>
  <c r="P1169" i="1"/>
  <c r="O1169" i="1"/>
  <c r="L1169" i="1"/>
  <c r="H1169" i="1"/>
  <c r="R1168" i="1"/>
  <c r="Q1168" i="1"/>
  <c r="P1168" i="1"/>
  <c r="O1168" i="1"/>
  <c r="L1168" i="1"/>
  <c r="H1168" i="1"/>
  <c r="R1167" i="1"/>
  <c r="Q1167" i="1"/>
  <c r="P1167" i="1"/>
  <c r="O1167" i="1"/>
  <c r="L1167" i="1"/>
  <c r="H1167" i="1"/>
  <c r="R1166" i="1"/>
  <c r="Q1166" i="1"/>
  <c r="P1166" i="1"/>
  <c r="O1166" i="1"/>
  <c r="L1166" i="1"/>
  <c r="H1166" i="1"/>
  <c r="R1165" i="1"/>
  <c r="Q1165" i="1"/>
  <c r="P1165" i="1"/>
  <c r="O1165" i="1"/>
  <c r="L1165" i="1"/>
  <c r="H1165" i="1"/>
  <c r="R1164" i="1"/>
  <c r="Q1164" i="1"/>
  <c r="P1164" i="1"/>
  <c r="O1164" i="1"/>
  <c r="L1164" i="1"/>
  <c r="H1164" i="1"/>
  <c r="R1163" i="1"/>
  <c r="Q1163" i="1"/>
  <c r="P1163" i="1"/>
  <c r="O1163" i="1"/>
  <c r="L1163" i="1"/>
  <c r="H1163" i="1"/>
  <c r="R1162" i="1"/>
  <c r="Q1162" i="1"/>
  <c r="P1162" i="1"/>
  <c r="O1162" i="1"/>
  <c r="L1162" i="1"/>
  <c r="H1162" i="1"/>
  <c r="R1161" i="1"/>
  <c r="Q1161" i="1"/>
  <c r="P1161" i="1"/>
  <c r="O1161" i="1"/>
  <c r="L1161" i="1"/>
  <c r="H1161" i="1"/>
  <c r="S1180" i="1" l="1"/>
  <c r="S1184" i="1"/>
  <c r="S1161" i="1"/>
  <c r="S1167" i="1"/>
  <c r="S1171" i="1"/>
  <c r="S1189" i="1"/>
  <c r="S1195" i="1"/>
  <c r="S1192" i="1"/>
  <c r="S1164" i="1"/>
  <c r="S1162" i="1"/>
  <c r="S1178" i="1"/>
  <c r="S1182" i="1"/>
  <c r="S1186" i="1"/>
  <c r="S1185" i="1"/>
  <c r="S1194" i="1"/>
  <c r="S1188" i="1"/>
  <c r="S1166" i="1"/>
  <c r="S1183" i="1"/>
  <c r="S1173" i="1"/>
  <c r="S1177" i="1"/>
  <c r="S1190" i="1"/>
  <c r="S1172" i="1"/>
  <c r="S1176" i="1"/>
  <c r="S1193" i="1"/>
  <c r="S1169" i="1"/>
  <c r="S1163" i="1"/>
  <c r="S1168" i="1"/>
  <c r="S1170" i="1"/>
  <c r="S1174" i="1"/>
  <c r="S1191" i="1"/>
  <c r="S1196" i="1"/>
  <c r="S1165" i="1"/>
  <c r="S1175" i="1"/>
  <c r="S1179" i="1"/>
  <c r="S1181" i="1"/>
  <c r="S1187" i="1"/>
  <c r="R1160" i="1"/>
  <c r="Q1160" i="1"/>
  <c r="P1160" i="1"/>
  <c r="O1160" i="1"/>
  <c r="L1160" i="1"/>
  <c r="H1160" i="1"/>
  <c r="R1159" i="1"/>
  <c r="Q1159" i="1"/>
  <c r="P1159" i="1"/>
  <c r="O1159" i="1"/>
  <c r="L1159" i="1"/>
  <c r="H1159" i="1"/>
  <c r="R1158" i="1"/>
  <c r="Q1158" i="1"/>
  <c r="P1158" i="1"/>
  <c r="O1158" i="1"/>
  <c r="L1158" i="1"/>
  <c r="H1158" i="1"/>
  <c r="R1157" i="1"/>
  <c r="Q1157" i="1"/>
  <c r="P1157" i="1"/>
  <c r="O1157" i="1"/>
  <c r="L1157" i="1"/>
  <c r="H1157" i="1"/>
  <c r="R1156" i="1"/>
  <c r="Q1156" i="1"/>
  <c r="P1156" i="1"/>
  <c r="O1156" i="1"/>
  <c r="L1156" i="1"/>
  <c r="H1156" i="1"/>
  <c r="R1155" i="1"/>
  <c r="Q1155" i="1"/>
  <c r="P1155" i="1"/>
  <c r="O1155" i="1"/>
  <c r="L1155" i="1"/>
  <c r="H1155" i="1"/>
  <c r="R1154" i="1"/>
  <c r="Q1154" i="1"/>
  <c r="P1154" i="1"/>
  <c r="O1154" i="1"/>
  <c r="L1154" i="1"/>
  <c r="H1154" i="1"/>
  <c r="R1153" i="1"/>
  <c r="Q1153" i="1"/>
  <c r="P1153" i="1"/>
  <c r="O1153" i="1"/>
  <c r="L1153" i="1"/>
  <c r="H1153" i="1"/>
  <c r="R1152" i="1"/>
  <c r="Q1152" i="1"/>
  <c r="P1152" i="1"/>
  <c r="O1152" i="1"/>
  <c r="L1152" i="1"/>
  <c r="H1152" i="1"/>
  <c r="R1151" i="1"/>
  <c r="Q1151" i="1"/>
  <c r="P1151" i="1"/>
  <c r="O1151" i="1"/>
  <c r="L1151" i="1"/>
  <c r="H1151" i="1"/>
  <c r="R1150" i="1"/>
  <c r="Q1150" i="1"/>
  <c r="P1150" i="1"/>
  <c r="O1150" i="1"/>
  <c r="L1150" i="1"/>
  <c r="H1150" i="1"/>
  <c r="R1149" i="1"/>
  <c r="Q1149" i="1"/>
  <c r="P1149" i="1"/>
  <c r="O1149" i="1"/>
  <c r="L1149" i="1"/>
  <c r="H1149" i="1"/>
  <c r="R1148" i="1"/>
  <c r="Q1148" i="1"/>
  <c r="P1148" i="1"/>
  <c r="O1148" i="1"/>
  <c r="L1148" i="1"/>
  <c r="H1148" i="1"/>
  <c r="R1147" i="1"/>
  <c r="Q1147" i="1"/>
  <c r="P1147" i="1"/>
  <c r="O1147" i="1"/>
  <c r="L1147" i="1"/>
  <c r="H1147" i="1"/>
  <c r="R1146" i="1"/>
  <c r="Q1146" i="1"/>
  <c r="P1146" i="1"/>
  <c r="O1146" i="1"/>
  <c r="L1146" i="1"/>
  <c r="H1146" i="1"/>
  <c r="R1145" i="1"/>
  <c r="Q1145" i="1"/>
  <c r="P1145" i="1"/>
  <c r="O1145" i="1"/>
  <c r="L1145" i="1"/>
  <c r="H1145" i="1"/>
  <c r="R1144" i="1"/>
  <c r="Q1144" i="1"/>
  <c r="P1144" i="1"/>
  <c r="O1144" i="1"/>
  <c r="L1144" i="1"/>
  <c r="H1144" i="1"/>
  <c r="R1143" i="1"/>
  <c r="Q1143" i="1"/>
  <c r="P1143" i="1"/>
  <c r="O1143" i="1"/>
  <c r="L1143" i="1"/>
  <c r="H1143" i="1"/>
  <c r="R1142" i="1"/>
  <c r="Q1142" i="1"/>
  <c r="P1142" i="1"/>
  <c r="O1142" i="1"/>
  <c r="L1142" i="1"/>
  <c r="H1142" i="1"/>
  <c r="R1141" i="1"/>
  <c r="Q1141" i="1"/>
  <c r="P1141" i="1"/>
  <c r="O1141" i="1"/>
  <c r="L1141" i="1"/>
  <c r="H1141" i="1"/>
  <c r="R1140" i="1"/>
  <c r="Q1140" i="1"/>
  <c r="P1140" i="1"/>
  <c r="O1140" i="1"/>
  <c r="L1140" i="1"/>
  <c r="H1140" i="1"/>
  <c r="R1139" i="1"/>
  <c r="Q1139" i="1"/>
  <c r="P1139" i="1"/>
  <c r="O1139" i="1"/>
  <c r="L1139" i="1"/>
  <c r="H1139" i="1"/>
  <c r="R1138" i="1"/>
  <c r="Q1138" i="1"/>
  <c r="P1138" i="1"/>
  <c r="O1138" i="1"/>
  <c r="L1138" i="1"/>
  <c r="H1138" i="1"/>
  <c r="R1137" i="1"/>
  <c r="Q1137" i="1"/>
  <c r="P1137" i="1"/>
  <c r="O1137" i="1"/>
  <c r="L1137" i="1"/>
  <c r="H1137" i="1"/>
  <c r="R1136" i="1"/>
  <c r="Q1136" i="1"/>
  <c r="P1136" i="1"/>
  <c r="O1136" i="1"/>
  <c r="L1136" i="1"/>
  <c r="H1136" i="1"/>
  <c r="R1134" i="1"/>
  <c r="Q1134" i="1"/>
  <c r="P1134" i="1"/>
  <c r="O1134" i="1"/>
  <c r="L1134" i="1"/>
  <c r="H1134" i="1"/>
  <c r="R1133" i="1"/>
  <c r="Q1133" i="1"/>
  <c r="P1133" i="1"/>
  <c r="O1133" i="1"/>
  <c r="L1133" i="1"/>
  <c r="H1133" i="1"/>
  <c r="R1132" i="1"/>
  <c r="Q1132" i="1"/>
  <c r="P1132" i="1"/>
  <c r="O1132" i="1"/>
  <c r="L1132" i="1"/>
  <c r="H1132" i="1"/>
  <c r="R1131" i="1"/>
  <c r="Q1131" i="1"/>
  <c r="P1131" i="1"/>
  <c r="O1131" i="1"/>
  <c r="L1131" i="1"/>
  <c r="H1131" i="1"/>
  <c r="R1130" i="1"/>
  <c r="Q1130" i="1"/>
  <c r="P1130" i="1"/>
  <c r="O1130" i="1"/>
  <c r="L1130" i="1"/>
  <c r="H1130" i="1"/>
  <c r="R1129" i="1"/>
  <c r="Q1129" i="1"/>
  <c r="P1129" i="1"/>
  <c r="O1129" i="1"/>
  <c r="L1129" i="1"/>
  <c r="H1129" i="1"/>
  <c r="R1128" i="1"/>
  <c r="Q1128" i="1"/>
  <c r="P1128" i="1"/>
  <c r="O1128" i="1"/>
  <c r="L1128" i="1"/>
  <c r="H1128" i="1"/>
  <c r="R1127" i="1"/>
  <c r="Q1127" i="1"/>
  <c r="P1127" i="1"/>
  <c r="O1127" i="1"/>
  <c r="L1127" i="1"/>
  <c r="H1127" i="1"/>
  <c r="R1126" i="1"/>
  <c r="Q1126" i="1"/>
  <c r="P1126" i="1"/>
  <c r="O1126" i="1"/>
  <c r="L1126" i="1"/>
  <c r="H1126" i="1"/>
  <c r="R1125" i="1"/>
  <c r="Q1125" i="1"/>
  <c r="P1125" i="1"/>
  <c r="O1125" i="1"/>
  <c r="L1125" i="1"/>
  <c r="H1125" i="1"/>
  <c r="R1124" i="1"/>
  <c r="Q1124" i="1"/>
  <c r="P1124" i="1"/>
  <c r="O1124" i="1"/>
  <c r="L1124" i="1"/>
  <c r="H1124" i="1"/>
  <c r="R1123" i="1"/>
  <c r="Q1123" i="1"/>
  <c r="P1123" i="1"/>
  <c r="O1123" i="1"/>
  <c r="L1123" i="1"/>
  <c r="H1123" i="1"/>
  <c r="R1122" i="1"/>
  <c r="Q1122" i="1"/>
  <c r="P1122" i="1"/>
  <c r="O1122" i="1"/>
  <c r="L1122" i="1"/>
  <c r="H1122" i="1"/>
  <c r="R1121" i="1"/>
  <c r="Q1121" i="1"/>
  <c r="P1121" i="1"/>
  <c r="O1121" i="1"/>
  <c r="L1121" i="1"/>
  <c r="H1121" i="1"/>
  <c r="R1120" i="1"/>
  <c r="Q1120" i="1"/>
  <c r="P1120" i="1"/>
  <c r="O1120" i="1"/>
  <c r="L1120" i="1"/>
  <c r="H1120" i="1"/>
  <c r="R1119" i="1"/>
  <c r="Q1119" i="1"/>
  <c r="P1119" i="1"/>
  <c r="O1119" i="1"/>
  <c r="L1119" i="1"/>
  <c r="H1119" i="1"/>
  <c r="R1118" i="1"/>
  <c r="Q1118" i="1"/>
  <c r="P1118" i="1"/>
  <c r="O1118" i="1"/>
  <c r="L1118" i="1"/>
  <c r="H1118" i="1"/>
  <c r="R1117" i="1"/>
  <c r="Q1117" i="1"/>
  <c r="P1117" i="1"/>
  <c r="O1117" i="1"/>
  <c r="L1117" i="1"/>
  <c r="H1117" i="1"/>
  <c r="R1116" i="1"/>
  <c r="Q1116" i="1"/>
  <c r="P1116" i="1"/>
  <c r="O1116" i="1"/>
  <c r="L1116" i="1"/>
  <c r="H1116" i="1"/>
  <c r="R1115" i="1"/>
  <c r="Q1115" i="1"/>
  <c r="P1115" i="1"/>
  <c r="O1115" i="1"/>
  <c r="L1115" i="1"/>
  <c r="H1115" i="1"/>
  <c r="R1114" i="1"/>
  <c r="Q1114" i="1"/>
  <c r="P1114" i="1"/>
  <c r="O1114" i="1"/>
  <c r="L1114" i="1"/>
  <c r="H1114" i="1"/>
  <c r="R1113" i="1"/>
  <c r="Q1113" i="1"/>
  <c r="P1113" i="1"/>
  <c r="O1113" i="1"/>
  <c r="L1113" i="1"/>
  <c r="H1113" i="1"/>
  <c r="R1112" i="1"/>
  <c r="Q1112" i="1"/>
  <c r="P1112" i="1"/>
  <c r="O1112" i="1"/>
  <c r="L1112" i="1"/>
  <c r="H1112" i="1"/>
  <c r="R1111" i="1"/>
  <c r="Q1111" i="1"/>
  <c r="P1111" i="1"/>
  <c r="O1111" i="1"/>
  <c r="L1111" i="1"/>
  <c r="H1111" i="1"/>
  <c r="R1110" i="1"/>
  <c r="Q1110" i="1"/>
  <c r="P1110" i="1"/>
  <c r="O1110" i="1"/>
  <c r="L1110" i="1"/>
  <c r="H1110" i="1"/>
  <c r="R1109" i="1"/>
  <c r="Q1109" i="1"/>
  <c r="P1109" i="1"/>
  <c r="O1109" i="1"/>
  <c r="L1109" i="1"/>
  <c r="H1109" i="1"/>
  <c r="R1108" i="1"/>
  <c r="Q1108" i="1"/>
  <c r="P1108" i="1"/>
  <c r="O1108" i="1"/>
  <c r="L1108" i="1"/>
  <c r="H1108" i="1"/>
  <c r="R1107" i="1"/>
  <c r="Q1107" i="1"/>
  <c r="P1107" i="1"/>
  <c r="O1107" i="1"/>
  <c r="L1107" i="1"/>
  <c r="H1107" i="1"/>
  <c r="R1106" i="1"/>
  <c r="Q1106" i="1"/>
  <c r="P1106" i="1"/>
  <c r="O1106" i="1"/>
  <c r="L1106" i="1"/>
  <c r="H1106" i="1"/>
  <c r="R1105" i="1"/>
  <c r="Q1105" i="1"/>
  <c r="P1105" i="1"/>
  <c r="O1105" i="1"/>
  <c r="L1105" i="1"/>
  <c r="H1105" i="1"/>
  <c r="R1135" i="1"/>
  <c r="Q1135" i="1"/>
  <c r="P1135" i="1"/>
  <c r="O1135" i="1"/>
  <c r="L1135" i="1"/>
  <c r="H1135" i="1"/>
  <c r="R1104" i="1"/>
  <c r="Q1104" i="1"/>
  <c r="P1104" i="1"/>
  <c r="O1104" i="1"/>
  <c r="L1104" i="1"/>
  <c r="H1104" i="1"/>
  <c r="R1103" i="1"/>
  <c r="Q1103" i="1"/>
  <c r="P1103" i="1"/>
  <c r="O1103" i="1"/>
  <c r="L1103" i="1"/>
  <c r="H1103" i="1"/>
  <c r="R1102" i="1"/>
  <c r="Q1102" i="1"/>
  <c r="P1102" i="1"/>
  <c r="O1102" i="1"/>
  <c r="L1102" i="1"/>
  <c r="H1102" i="1"/>
  <c r="R1101" i="1"/>
  <c r="Q1101" i="1"/>
  <c r="P1101" i="1"/>
  <c r="O1101" i="1"/>
  <c r="L1101" i="1"/>
  <c r="H1101" i="1"/>
  <c r="R1100" i="1"/>
  <c r="Q1100" i="1"/>
  <c r="P1100" i="1"/>
  <c r="O1100" i="1"/>
  <c r="L1100" i="1"/>
  <c r="H1100" i="1"/>
  <c r="R1099" i="1"/>
  <c r="Q1099" i="1"/>
  <c r="P1099" i="1"/>
  <c r="O1099" i="1"/>
  <c r="L1099" i="1"/>
  <c r="H1099" i="1"/>
  <c r="R1098" i="1"/>
  <c r="Q1098" i="1"/>
  <c r="P1098" i="1"/>
  <c r="O1098" i="1"/>
  <c r="L1098" i="1"/>
  <c r="H1098" i="1"/>
  <c r="R1097" i="1"/>
  <c r="Q1097" i="1"/>
  <c r="P1097" i="1"/>
  <c r="O1097" i="1"/>
  <c r="L1097" i="1"/>
  <c r="H1097" i="1"/>
  <c r="R1096" i="1"/>
  <c r="Q1096" i="1"/>
  <c r="P1096" i="1"/>
  <c r="O1096" i="1"/>
  <c r="L1096" i="1"/>
  <c r="H1096" i="1"/>
  <c r="R1095" i="1"/>
  <c r="Q1095" i="1"/>
  <c r="P1095" i="1"/>
  <c r="O1095" i="1"/>
  <c r="L1095" i="1"/>
  <c r="H1095" i="1"/>
  <c r="R1094" i="1"/>
  <c r="Q1094" i="1"/>
  <c r="P1094" i="1"/>
  <c r="O1094" i="1"/>
  <c r="L1094" i="1"/>
  <c r="H1094" i="1"/>
  <c r="R1093" i="1"/>
  <c r="Q1093" i="1"/>
  <c r="P1093" i="1"/>
  <c r="O1093" i="1"/>
  <c r="L1093" i="1"/>
  <c r="H1093" i="1"/>
  <c r="R1091" i="1"/>
  <c r="Q1091" i="1"/>
  <c r="P1091" i="1"/>
  <c r="O1091" i="1"/>
  <c r="L1091" i="1"/>
  <c r="H1091" i="1"/>
  <c r="R1090" i="1"/>
  <c r="Q1090" i="1"/>
  <c r="P1090" i="1"/>
  <c r="O1090" i="1"/>
  <c r="L1090" i="1"/>
  <c r="H1090" i="1"/>
  <c r="R1089" i="1"/>
  <c r="Q1089" i="1"/>
  <c r="P1089" i="1"/>
  <c r="O1089" i="1"/>
  <c r="L1089" i="1"/>
  <c r="H1089" i="1"/>
  <c r="R1088" i="1"/>
  <c r="Q1088" i="1"/>
  <c r="P1088" i="1"/>
  <c r="O1088" i="1"/>
  <c r="L1088" i="1"/>
  <c r="H1088" i="1"/>
  <c r="R1087" i="1"/>
  <c r="Q1087" i="1"/>
  <c r="P1087" i="1"/>
  <c r="O1087" i="1"/>
  <c r="L1087" i="1"/>
  <c r="H1087" i="1"/>
  <c r="R1086" i="1"/>
  <c r="Q1086" i="1"/>
  <c r="P1086" i="1"/>
  <c r="O1086" i="1"/>
  <c r="L1086" i="1"/>
  <c r="H1086" i="1"/>
  <c r="R1085" i="1"/>
  <c r="Q1085" i="1"/>
  <c r="P1085" i="1"/>
  <c r="O1085" i="1"/>
  <c r="L1085" i="1"/>
  <c r="H1085" i="1"/>
  <c r="R1084" i="1"/>
  <c r="Q1084" i="1"/>
  <c r="P1084" i="1"/>
  <c r="O1084" i="1"/>
  <c r="L1084" i="1"/>
  <c r="H1084" i="1"/>
  <c r="R1083" i="1"/>
  <c r="Q1083" i="1"/>
  <c r="P1083" i="1"/>
  <c r="O1083" i="1"/>
  <c r="L1083" i="1"/>
  <c r="H1083" i="1"/>
  <c r="R1082" i="1"/>
  <c r="Q1082" i="1"/>
  <c r="P1082" i="1"/>
  <c r="O1082" i="1"/>
  <c r="L1082" i="1"/>
  <c r="H1082" i="1"/>
  <c r="R1081" i="1"/>
  <c r="Q1081" i="1"/>
  <c r="P1081" i="1"/>
  <c r="O1081" i="1"/>
  <c r="L1081" i="1"/>
  <c r="H1081" i="1"/>
  <c r="R1080" i="1"/>
  <c r="Q1080" i="1"/>
  <c r="P1080" i="1"/>
  <c r="O1080" i="1"/>
  <c r="L1080" i="1"/>
  <c r="H1080" i="1"/>
  <c r="R1079" i="1"/>
  <c r="Q1079" i="1"/>
  <c r="P1079" i="1"/>
  <c r="O1079" i="1"/>
  <c r="L1079" i="1"/>
  <c r="H1079" i="1"/>
  <c r="R1078" i="1"/>
  <c r="Q1078" i="1"/>
  <c r="P1078" i="1"/>
  <c r="O1078" i="1"/>
  <c r="L1078" i="1"/>
  <c r="H1078" i="1"/>
  <c r="R1092" i="1"/>
  <c r="Q1092" i="1"/>
  <c r="P1092" i="1"/>
  <c r="O1092" i="1"/>
  <c r="L1092" i="1"/>
  <c r="H1092" i="1"/>
  <c r="R1077" i="1"/>
  <c r="Q1077" i="1"/>
  <c r="P1077" i="1"/>
  <c r="O1077" i="1"/>
  <c r="L1077" i="1"/>
  <c r="H1077" i="1"/>
  <c r="R1076" i="1"/>
  <c r="Q1076" i="1"/>
  <c r="P1076" i="1"/>
  <c r="O1076" i="1"/>
  <c r="L1076" i="1"/>
  <c r="H1076" i="1"/>
  <c r="R1075" i="1"/>
  <c r="Q1075" i="1"/>
  <c r="P1075" i="1"/>
  <c r="O1075" i="1"/>
  <c r="L1075" i="1"/>
  <c r="H1075" i="1"/>
  <c r="R1074" i="1"/>
  <c r="Q1074" i="1"/>
  <c r="P1074" i="1"/>
  <c r="O1074" i="1"/>
  <c r="L1074" i="1"/>
  <c r="H1074" i="1"/>
  <c r="R1073" i="1"/>
  <c r="Q1073" i="1"/>
  <c r="P1073" i="1"/>
  <c r="O1073" i="1"/>
  <c r="L1073" i="1"/>
  <c r="H1073" i="1"/>
  <c r="R1072" i="1"/>
  <c r="Q1072" i="1"/>
  <c r="P1072" i="1"/>
  <c r="O1072" i="1"/>
  <c r="L1072" i="1"/>
  <c r="H1072" i="1"/>
  <c r="R1071" i="1"/>
  <c r="Q1071" i="1"/>
  <c r="P1071" i="1"/>
  <c r="O1071" i="1"/>
  <c r="L1071" i="1"/>
  <c r="H1071" i="1"/>
  <c r="R1070" i="1"/>
  <c r="Q1070" i="1"/>
  <c r="P1070" i="1"/>
  <c r="O1070" i="1"/>
  <c r="L1070" i="1"/>
  <c r="H1070" i="1"/>
  <c r="R1069" i="1"/>
  <c r="Q1069" i="1"/>
  <c r="P1069" i="1"/>
  <c r="O1069" i="1"/>
  <c r="L1069" i="1"/>
  <c r="H1069" i="1"/>
  <c r="R1068" i="1"/>
  <c r="Q1068" i="1"/>
  <c r="P1068" i="1"/>
  <c r="O1068" i="1"/>
  <c r="L1068" i="1"/>
  <c r="H1068" i="1"/>
  <c r="R1067" i="1"/>
  <c r="Q1067" i="1"/>
  <c r="P1067" i="1"/>
  <c r="O1067" i="1"/>
  <c r="L1067" i="1"/>
  <c r="H1067" i="1"/>
  <c r="R1066" i="1"/>
  <c r="Q1066" i="1"/>
  <c r="P1066" i="1"/>
  <c r="O1066" i="1"/>
  <c r="L1066" i="1"/>
  <c r="H1066" i="1"/>
  <c r="R1065" i="1"/>
  <c r="Q1065" i="1"/>
  <c r="P1065" i="1"/>
  <c r="O1065" i="1"/>
  <c r="L1065" i="1"/>
  <c r="H1065" i="1"/>
  <c r="R1064" i="1"/>
  <c r="Q1064" i="1"/>
  <c r="P1064" i="1"/>
  <c r="O1064" i="1"/>
  <c r="L1064" i="1"/>
  <c r="H1064" i="1"/>
  <c r="R1063" i="1"/>
  <c r="Q1063" i="1"/>
  <c r="P1063" i="1"/>
  <c r="O1063" i="1"/>
  <c r="L1063" i="1"/>
  <c r="H1063" i="1"/>
  <c r="R1062" i="1"/>
  <c r="Q1062" i="1"/>
  <c r="P1062" i="1"/>
  <c r="O1062" i="1"/>
  <c r="L1062" i="1"/>
  <c r="H1062" i="1"/>
  <c r="R1061" i="1"/>
  <c r="Q1061" i="1"/>
  <c r="P1061" i="1"/>
  <c r="O1061" i="1"/>
  <c r="L1061" i="1"/>
  <c r="H1061" i="1"/>
  <c r="R1060" i="1"/>
  <c r="Q1060" i="1"/>
  <c r="P1060" i="1"/>
  <c r="O1060" i="1"/>
  <c r="L1060" i="1"/>
  <c r="H1060" i="1"/>
  <c r="R1059" i="1"/>
  <c r="Q1059" i="1"/>
  <c r="P1059" i="1"/>
  <c r="O1059" i="1"/>
  <c r="L1059" i="1"/>
  <c r="H1059" i="1"/>
  <c r="R1058" i="1"/>
  <c r="Q1058" i="1"/>
  <c r="P1058" i="1"/>
  <c r="O1058" i="1"/>
  <c r="L1058" i="1"/>
  <c r="H1058" i="1"/>
  <c r="S1061" i="1" l="1"/>
  <c r="S1077" i="1"/>
  <c r="S1062" i="1"/>
  <c r="S1089" i="1"/>
  <c r="S1109" i="1"/>
  <c r="S1121" i="1"/>
  <c r="S1150" i="1"/>
  <c r="S1158" i="1"/>
  <c r="S1132" i="1"/>
  <c r="S1157" i="1"/>
  <c r="S1140" i="1"/>
  <c r="S1067" i="1"/>
  <c r="S1071" i="1"/>
  <c r="S1103" i="1"/>
  <c r="S1113" i="1"/>
  <c r="S1095" i="1"/>
  <c r="S1120" i="1"/>
  <c r="S1146" i="1"/>
  <c r="S1083" i="1"/>
  <c r="S1087" i="1"/>
  <c r="S1096" i="1"/>
  <c r="S1104" i="1"/>
  <c r="S1131" i="1"/>
  <c r="S1079" i="1"/>
  <c r="S1075" i="1"/>
  <c r="S1110" i="1"/>
  <c r="S1114" i="1"/>
  <c r="S1122" i="1"/>
  <c r="S1156" i="1"/>
  <c r="S1063" i="1"/>
  <c r="S1139" i="1"/>
  <c r="S1143" i="1"/>
  <c r="S1074" i="1"/>
  <c r="S1092" i="1"/>
  <c r="S1105" i="1"/>
  <c r="S1065" i="1"/>
  <c r="S1069" i="1"/>
  <c r="S1088" i="1"/>
  <c r="S1116" i="1"/>
  <c r="S1137" i="1"/>
  <c r="S1125" i="1"/>
  <c r="S1152" i="1"/>
  <c r="S1078" i="1"/>
  <c r="S1107" i="1"/>
  <c r="S1111" i="1"/>
  <c r="S1138" i="1"/>
  <c r="S1142" i="1"/>
  <c r="S1151" i="1"/>
  <c r="S1155" i="1"/>
  <c r="S1090" i="1"/>
  <c r="S1119" i="1"/>
  <c r="S1159" i="1"/>
  <c r="S1060" i="1"/>
  <c r="S1064" i="1"/>
  <c r="S1080" i="1"/>
  <c r="S1094" i="1"/>
  <c r="S1098" i="1"/>
  <c r="S1102" i="1"/>
  <c r="S1106" i="1"/>
  <c r="S1118" i="1"/>
  <c r="S1123" i="1"/>
  <c r="S1136" i="1"/>
  <c r="S1141" i="1"/>
  <c r="S1059" i="1"/>
  <c r="S1072" i="1"/>
  <c r="S1084" i="1"/>
  <c r="S1101" i="1"/>
  <c r="S1135" i="1"/>
  <c r="S1126" i="1"/>
  <c r="S1134" i="1"/>
  <c r="S1093" i="1"/>
  <c r="S1076" i="1"/>
  <c r="S1081" i="1"/>
  <c r="S1097" i="1"/>
  <c r="S1100" i="1"/>
  <c r="S1112" i="1"/>
  <c r="S1115" i="1"/>
  <c r="S1130" i="1"/>
  <c r="S1147" i="1"/>
  <c r="S1108" i="1"/>
  <c r="S1124" i="1"/>
  <c r="S1144" i="1"/>
  <c r="S1149" i="1"/>
  <c r="S1153" i="1"/>
  <c r="S1160" i="1"/>
  <c r="S1066" i="1"/>
  <c r="S1058" i="1"/>
  <c r="S1070" i="1"/>
  <c r="S1085" i="1"/>
  <c r="S1117" i="1"/>
  <c r="S1129" i="1"/>
  <c r="S1133" i="1"/>
  <c r="S1148" i="1"/>
  <c r="S1154" i="1"/>
  <c r="S1068" i="1"/>
  <c r="S1073" i="1"/>
  <c r="S1086" i="1"/>
  <c r="S1091" i="1"/>
  <c r="S1099" i="1"/>
  <c r="S1127" i="1"/>
  <c r="S1128" i="1"/>
  <c r="S1082" i="1"/>
  <c r="S1145" i="1"/>
  <c r="R1057" i="1"/>
  <c r="Q1057" i="1"/>
  <c r="P1057" i="1"/>
  <c r="O1057" i="1"/>
  <c r="L1057" i="1"/>
  <c r="H1057" i="1"/>
  <c r="R1056" i="1"/>
  <c r="Q1056" i="1"/>
  <c r="P1056" i="1"/>
  <c r="O1056" i="1"/>
  <c r="L1056" i="1"/>
  <c r="H1056" i="1"/>
  <c r="R1055" i="1"/>
  <c r="Q1055" i="1"/>
  <c r="P1055" i="1"/>
  <c r="O1055" i="1"/>
  <c r="L1055" i="1"/>
  <c r="H1055" i="1"/>
  <c r="R1054" i="1"/>
  <c r="Q1054" i="1"/>
  <c r="P1054" i="1"/>
  <c r="O1054" i="1"/>
  <c r="L1054" i="1"/>
  <c r="H1054" i="1"/>
  <c r="R1053" i="1"/>
  <c r="Q1053" i="1"/>
  <c r="P1053" i="1"/>
  <c r="O1053" i="1"/>
  <c r="L1053" i="1"/>
  <c r="H1053" i="1"/>
  <c r="R1052" i="1"/>
  <c r="Q1052" i="1"/>
  <c r="P1052" i="1"/>
  <c r="O1052" i="1"/>
  <c r="L1052" i="1"/>
  <c r="H1052" i="1"/>
  <c r="R1051" i="1"/>
  <c r="Q1051" i="1"/>
  <c r="P1051" i="1"/>
  <c r="O1051" i="1"/>
  <c r="L1051" i="1"/>
  <c r="H1051" i="1"/>
  <c r="R1050" i="1"/>
  <c r="Q1050" i="1"/>
  <c r="P1050" i="1"/>
  <c r="O1050" i="1"/>
  <c r="L1050" i="1"/>
  <c r="H1050" i="1"/>
  <c r="R1049" i="1"/>
  <c r="Q1049" i="1"/>
  <c r="P1049" i="1"/>
  <c r="O1049" i="1"/>
  <c r="L1049" i="1"/>
  <c r="H1049" i="1"/>
  <c r="R1048" i="1"/>
  <c r="Q1048" i="1"/>
  <c r="P1048" i="1"/>
  <c r="O1048" i="1"/>
  <c r="L1048" i="1"/>
  <c r="H1048" i="1"/>
  <c r="R1047" i="1"/>
  <c r="Q1047" i="1"/>
  <c r="P1047" i="1"/>
  <c r="O1047" i="1"/>
  <c r="L1047" i="1"/>
  <c r="H1047" i="1"/>
  <c r="R1046" i="1"/>
  <c r="Q1046" i="1"/>
  <c r="P1046" i="1"/>
  <c r="O1046" i="1"/>
  <c r="L1046" i="1"/>
  <c r="H1046" i="1"/>
  <c r="R1045" i="1"/>
  <c r="Q1045" i="1"/>
  <c r="P1045" i="1"/>
  <c r="O1045" i="1"/>
  <c r="L1045" i="1"/>
  <c r="H1045" i="1"/>
  <c r="R1044" i="1"/>
  <c r="Q1044" i="1"/>
  <c r="P1044" i="1"/>
  <c r="O1044" i="1"/>
  <c r="L1044" i="1"/>
  <c r="H1044" i="1"/>
  <c r="R1043" i="1"/>
  <c r="Q1043" i="1"/>
  <c r="P1043" i="1"/>
  <c r="O1043" i="1"/>
  <c r="L1043" i="1"/>
  <c r="H1043" i="1"/>
  <c r="R1042" i="1"/>
  <c r="Q1042" i="1"/>
  <c r="P1042" i="1"/>
  <c r="O1042" i="1"/>
  <c r="L1042" i="1"/>
  <c r="H1042" i="1"/>
  <c r="R1041" i="1"/>
  <c r="Q1041" i="1"/>
  <c r="P1041" i="1"/>
  <c r="O1041" i="1"/>
  <c r="L1041" i="1"/>
  <c r="H1041" i="1"/>
  <c r="R1040" i="1"/>
  <c r="Q1040" i="1"/>
  <c r="P1040" i="1"/>
  <c r="O1040" i="1"/>
  <c r="L1040" i="1"/>
  <c r="H1040" i="1"/>
  <c r="R1039" i="1"/>
  <c r="Q1039" i="1"/>
  <c r="P1039" i="1"/>
  <c r="O1039" i="1"/>
  <c r="L1039" i="1"/>
  <c r="H1039" i="1"/>
  <c r="R1038" i="1"/>
  <c r="Q1038" i="1"/>
  <c r="P1038" i="1"/>
  <c r="O1038" i="1"/>
  <c r="L1038" i="1"/>
  <c r="H1038" i="1"/>
  <c r="S1055" i="1" l="1"/>
  <c r="S1038" i="1"/>
  <c r="S1054" i="1"/>
  <c r="S1039" i="1"/>
  <c r="S1051" i="1"/>
  <c r="S1056" i="1"/>
  <c r="S1043" i="1"/>
  <c r="S1046" i="1"/>
  <c r="S1041" i="1"/>
  <c r="S1049" i="1"/>
  <c r="S1053" i="1"/>
  <c r="S1047" i="1"/>
  <c r="S1052" i="1"/>
  <c r="S1050" i="1"/>
  <c r="S1040" i="1"/>
  <c r="S1045" i="1"/>
  <c r="S1057" i="1"/>
  <c r="S1042" i="1"/>
  <c r="S1044" i="1"/>
  <c r="S1048" i="1"/>
  <c r="R991" i="1"/>
  <c r="Q991" i="1"/>
  <c r="P991" i="1"/>
  <c r="O991" i="1"/>
  <c r="L991" i="1"/>
  <c r="H991" i="1"/>
  <c r="R990" i="1"/>
  <c r="Q990" i="1"/>
  <c r="P990" i="1"/>
  <c r="O990" i="1"/>
  <c r="L990" i="1"/>
  <c r="H990" i="1"/>
  <c r="R989" i="1"/>
  <c r="Q989" i="1"/>
  <c r="P989" i="1"/>
  <c r="O989" i="1"/>
  <c r="L989" i="1"/>
  <c r="H989" i="1"/>
  <c r="R988" i="1"/>
  <c r="Q988" i="1"/>
  <c r="P988" i="1"/>
  <c r="O988" i="1"/>
  <c r="L988" i="1"/>
  <c r="H988" i="1"/>
  <c r="R987" i="1"/>
  <c r="Q987" i="1"/>
  <c r="P987" i="1"/>
  <c r="O987" i="1"/>
  <c r="L987" i="1"/>
  <c r="H987" i="1"/>
  <c r="R986" i="1"/>
  <c r="Q986" i="1"/>
  <c r="P986" i="1"/>
  <c r="O986" i="1"/>
  <c r="L986" i="1"/>
  <c r="H986" i="1"/>
  <c r="R985" i="1"/>
  <c r="Q985" i="1"/>
  <c r="P985" i="1"/>
  <c r="O985" i="1"/>
  <c r="L985" i="1"/>
  <c r="H985" i="1"/>
  <c r="R984" i="1"/>
  <c r="Q984" i="1"/>
  <c r="P984" i="1"/>
  <c r="O984" i="1"/>
  <c r="L984" i="1"/>
  <c r="H984" i="1"/>
  <c r="R983" i="1"/>
  <c r="Q983" i="1"/>
  <c r="P983" i="1"/>
  <c r="O983" i="1"/>
  <c r="L983" i="1"/>
  <c r="H983" i="1"/>
  <c r="R982" i="1"/>
  <c r="Q982" i="1"/>
  <c r="P982" i="1"/>
  <c r="O982" i="1"/>
  <c r="L982" i="1"/>
  <c r="H982" i="1"/>
  <c r="R981" i="1"/>
  <c r="Q981" i="1"/>
  <c r="P981" i="1"/>
  <c r="O981" i="1"/>
  <c r="L981" i="1"/>
  <c r="H981" i="1"/>
  <c r="R980" i="1"/>
  <c r="Q980" i="1"/>
  <c r="P980" i="1"/>
  <c r="O980" i="1"/>
  <c r="L980" i="1"/>
  <c r="H980" i="1"/>
  <c r="R979" i="1"/>
  <c r="Q979" i="1"/>
  <c r="P979" i="1"/>
  <c r="O979" i="1"/>
  <c r="L979" i="1"/>
  <c r="H979" i="1"/>
  <c r="R978" i="1"/>
  <c r="Q978" i="1"/>
  <c r="P978" i="1"/>
  <c r="O978" i="1"/>
  <c r="L978" i="1"/>
  <c r="H978" i="1"/>
  <c r="R977" i="1"/>
  <c r="Q977" i="1"/>
  <c r="P977" i="1"/>
  <c r="O977" i="1"/>
  <c r="L977" i="1"/>
  <c r="H977" i="1"/>
  <c r="R976" i="1"/>
  <c r="Q976" i="1"/>
  <c r="P976" i="1"/>
  <c r="O976" i="1"/>
  <c r="L976" i="1"/>
  <c r="H976" i="1"/>
  <c r="R975" i="1"/>
  <c r="Q975" i="1"/>
  <c r="P975" i="1"/>
  <c r="O975" i="1"/>
  <c r="L975" i="1"/>
  <c r="H975" i="1"/>
  <c r="R974" i="1"/>
  <c r="Q974" i="1"/>
  <c r="P974" i="1"/>
  <c r="O974" i="1"/>
  <c r="L974" i="1"/>
  <c r="H974" i="1"/>
  <c r="R973" i="1"/>
  <c r="Q973" i="1"/>
  <c r="P973" i="1"/>
  <c r="O973" i="1"/>
  <c r="L973" i="1"/>
  <c r="H973" i="1"/>
  <c r="R972" i="1"/>
  <c r="Q972" i="1"/>
  <c r="P972" i="1"/>
  <c r="O972" i="1"/>
  <c r="L972" i="1"/>
  <c r="H972" i="1"/>
  <c r="R971" i="1"/>
  <c r="Q971" i="1"/>
  <c r="P971" i="1"/>
  <c r="O971" i="1"/>
  <c r="L971" i="1"/>
  <c r="H971" i="1"/>
  <c r="R970" i="1"/>
  <c r="Q970" i="1"/>
  <c r="P970" i="1"/>
  <c r="O970" i="1"/>
  <c r="L970" i="1"/>
  <c r="H970" i="1"/>
  <c r="S984" i="1" l="1"/>
  <c r="S973" i="1"/>
  <c r="S989" i="1"/>
  <c r="S971" i="1"/>
  <c r="S988" i="1"/>
  <c r="S986" i="1"/>
  <c r="S977" i="1"/>
  <c r="S987" i="1"/>
  <c r="S990" i="1"/>
  <c r="S985" i="1"/>
  <c r="S972" i="1"/>
  <c r="S976" i="1"/>
  <c r="S980" i="1"/>
  <c r="S974" i="1"/>
  <c r="S978" i="1"/>
  <c r="S970" i="1"/>
  <c r="S975" i="1"/>
  <c r="S981" i="1"/>
  <c r="S991" i="1"/>
  <c r="S979" i="1"/>
  <c r="S982" i="1"/>
  <c r="S983" i="1"/>
  <c r="R1037" i="1"/>
  <c r="Q1037" i="1"/>
  <c r="P1037" i="1"/>
  <c r="O1037" i="1"/>
  <c r="L1037" i="1"/>
  <c r="H1037" i="1"/>
  <c r="R1036" i="1"/>
  <c r="Q1036" i="1"/>
  <c r="P1036" i="1"/>
  <c r="O1036" i="1"/>
  <c r="L1036" i="1"/>
  <c r="H1036" i="1"/>
  <c r="R1035" i="1"/>
  <c r="Q1035" i="1"/>
  <c r="P1035" i="1"/>
  <c r="O1035" i="1"/>
  <c r="L1035" i="1"/>
  <c r="H1035" i="1"/>
  <c r="R1034" i="1"/>
  <c r="Q1034" i="1"/>
  <c r="P1034" i="1"/>
  <c r="O1034" i="1"/>
  <c r="L1034" i="1"/>
  <c r="H1034" i="1"/>
  <c r="R1033" i="1"/>
  <c r="Q1033" i="1"/>
  <c r="P1033" i="1"/>
  <c r="O1033" i="1"/>
  <c r="L1033" i="1"/>
  <c r="H1033" i="1"/>
  <c r="R1032" i="1"/>
  <c r="Q1032" i="1"/>
  <c r="P1032" i="1"/>
  <c r="O1032" i="1"/>
  <c r="L1032" i="1"/>
  <c r="H1032" i="1"/>
  <c r="R1031" i="1"/>
  <c r="Q1031" i="1"/>
  <c r="P1031" i="1"/>
  <c r="O1031" i="1"/>
  <c r="L1031" i="1"/>
  <c r="H1031" i="1"/>
  <c r="R1030" i="1"/>
  <c r="Q1030" i="1"/>
  <c r="P1030" i="1"/>
  <c r="O1030" i="1"/>
  <c r="L1030" i="1"/>
  <c r="H1030" i="1"/>
  <c r="R1029" i="1"/>
  <c r="Q1029" i="1"/>
  <c r="P1029" i="1"/>
  <c r="O1029" i="1"/>
  <c r="L1029" i="1"/>
  <c r="H1029" i="1"/>
  <c r="R1028" i="1"/>
  <c r="Q1028" i="1"/>
  <c r="P1028" i="1"/>
  <c r="O1028" i="1"/>
  <c r="L1028" i="1"/>
  <c r="H1028" i="1"/>
  <c r="R1027" i="1"/>
  <c r="Q1027" i="1"/>
  <c r="P1027" i="1"/>
  <c r="O1027" i="1"/>
  <c r="L1027" i="1"/>
  <c r="H1027" i="1"/>
  <c r="R1026" i="1"/>
  <c r="Q1026" i="1"/>
  <c r="P1026" i="1"/>
  <c r="O1026" i="1"/>
  <c r="L1026" i="1"/>
  <c r="H1026" i="1"/>
  <c r="R1025" i="1"/>
  <c r="Q1025" i="1"/>
  <c r="P1025" i="1"/>
  <c r="O1025" i="1"/>
  <c r="L1025" i="1"/>
  <c r="H1025" i="1"/>
  <c r="R1024" i="1"/>
  <c r="Q1024" i="1"/>
  <c r="P1024" i="1"/>
  <c r="O1024" i="1"/>
  <c r="L1024" i="1"/>
  <c r="H1024" i="1"/>
  <c r="R1023" i="1"/>
  <c r="Q1023" i="1"/>
  <c r="P1023" i="1"/>
  <c r="O1023" i="1"/>
  <c r="L1023" i="1"/>
  <c r="H1023" i="1"/>
  <c r="R1022" i="1"/>
  <c r="Q1022" i="1"/>
  <c r="P1022" i="1"/>
  <c r="O1022" i="1"/>
  <c r="L1022" i="1"/>
  <c r="H1022" i="1"/>
  <c r="R1021" i="1"/>
  <c r="Q1021" i="1"/>
  <c r="P1021" i="1"/>
  <c r="O1021" i="1"/>
  <c r="L1021" i="1"/>
  <c r="H1021" i="1"/>
  <c r="R1020" i="1"/>
  <c r="Q1020" i="1"/>
  <c r="P1020" i="1"/>
  <c r="O1020" i="1"/>
  <c r="L1020" i="1"/>
  <c r="H1020" i="1"/>
  <c r="R1019" i="1"/>
  <c r="Q1019" i="1"/>
  <c r="P1019" i="1"/>
  <c r="O1019" i="1"/>
  <c r="L1019" i="1"/>
  <c r="H1019" i="1"/>
  <c r="R1018" i="1"/>
  <c r="Q1018" i="1"/>
  <c r="P1018" i="1"/>
  <c r="O1018" i="1"/>
  <c r="L1018" i="1"/>
  <c r="H1018" i="1"/>
  <c r="R1017" i="1"/>
  <c r="Q1017" i="1"/>
  <c r="P1017" i="1"/>
  <c r="O1017" i="1"/>
  <c r="L1017" i="1"/>
  <c r="H1017" i="1"/>
  <c r="S1030" i="1" l="1"/>
  <c r="S1034" i="1"/>
  <c r="S1027" i="1"/>
  <c r="S1025" i="1"/>
  <c r="S1029" i="1"/>
  <c r="S1017" i="1"/>
  <c r="S1032" i="1"/>
  <c r="S1028" i="1"/>
  <c r="S1019" i="1"/>
  <c r="S1033" i="1"/>
  <c r="S1035" i="1"/>
  <c r="S1036" i="1"/>
  <c r="S1021" i="1"/>
  <c r="S1022" i="1"/>
  <c r="S1023" i="1"/>
  <c r="S1024" i="1"/>
  <c r="S1026" i="1"/>
  <c r="S1037" i="1"/>
  <c r="S1018" i="1"/>
  <c r="S1020" i="1"/>
  <c r="S1031" i="1"/>
  <c r="R1016" i="1"/>
  <c r="Q1016" i="1"/>
  <c r="P1016" i="1"/>
  <c r="O1016" i="1"/>
  <c r="L1016" i="1"/>
  <c r="H1016" i="1"/>
  <c r="R1015" i="1"/>
  <c r="Q1015" i="1"/>
  <c r="P1015" i="1"/>
  <c r="O1015" i="1"/>
  <c r="L1015" i="1"/>
  <c r="H1015" i="1"/>
  <c r="R1014" i="1"/>
  <c r="Q1014" i="1"/>
  <c r="P1014" i="1"/>
  <c r="O1014" i="1"/>
  <c r="L1014" i="1"/>
  <c r="H1014" i="1"/>
  <c r="R1013" i="1"/>
  <c r="Q1013" i="1"/>
  <c r="P1013" i="1"/>
  <c r="O1013" i="1"/>
  <c r="L1013" i="1"/>
  <c r="H1013" i="1"/>
  <c r="R1012" i="1"/>
  <c r="Q1012" i="1"/>
  <c r="P1012" i="1"/>
  <c r="O1012" i="1"/>
  <c r="L1012" i="1"/>
  <c r="H1012" i="1"/>
  <c r="R1011" i="1"/>
  <c r="Q1011" i="1"/>
  <c r="P1011" i="1"/>
  <c r="O1011" i="1"/>
  <c r="L1011" i="1"/>
  <c r="H1011" i="1"/>
  <c r="R1010" i="1"/>
  <c r="Q1010" i="1"/>
  <c r="P1010" i="1"/>
  <c r="O1010" i="1"/>
  <c r="L1010" i="1"/>
  <c r="H1010" i="1"/>
  <c r="R1009" i="1"/>
  <c r="Q1009" i="1"/>
  <c r="P1009" i="1"/>
  <c r="O1009" i="1"/>
  <c r="L1009" i="1"/>
  <c r="H1009" i="1"/>
  <c r="R1008" i="1"/>
  <c r="Q1008" i="1"/>
  <c r="P1008" i="1"/>
  <c r="O1008" i="1"/>
  <c r="L1008" i="1"/>
  <c r="H1008" i="1"/>
  <c r="R1007" i="1"/>
  <c r="Q1007" i="1"/>
  <c r="P1007" i="1"/>
  <c r="O1007" i="1"/>
  <c r="L1007" i="1"/>
  <c r="H1007" i="1"/>
  <c r="R1006" i="1"/>
  <c r="Q1006" i="1"/>
  <c r="P1006" i="1"/>
  <c r="O1006" i="1"/>
  <c r="L1006" i="1"/>
  <c r="H1006" i="1"/>
  <c r="R1005" i="1"/>
  <c r="Q1005" i="1"/>
  <c r="P1005" i="1"/>
  <c r="O1005" i="1"/>
  <c r="L1005" i="1"/>
  <c r="H1005" i="1"/>
  <c r="R1004" i="1"/>
  <c r="Q1004" i="1"/>
  <c r="P1004" i="1"/>
  <c r="O1004" i="1"/>
  <c r="L1004" i="1"/>
  <c r="H1004" i="1"/>
  <c r="R1003" i="1"/>
  <c r="Q1003" i="1"/>
  <c r="P1003" i="1"/>
  <c r="O1003" i="1"/>
  <c r="L1003" i="1"/>
  <c r="H1003" i="1"/>
  <c r="R1002" i="1"/>
  <c r="Q1002" i="1"/>
  <c r="P1002" i="1"/>
  <c r="O1002" i="1"/>
  <c r="L1002" i="1"/>
  <c r="H1002" i="1"/>
  <c r="R1001" i="1"/>
  <c r="Q1001" i="1"/>
  <c r="P1001" i="1"/>
  <c r="O1001" i="1"/>
  <c r="L1001" i="1"/>
  <c r="H1001" i="1"/>
  <c r="R1000" i="1"/>
  <c r="Q1000" i="1"/>
  <c r="P1000" i="1"/>
  <c r="O1000" i="1"/>
  <c r="L1000" i="1"/>
  <c r="H1000" i="1"/>
  <c r="R999" i="1"/>
  <c r="Q999" i="1"/>
  <c r="P999" i="1"/>
  <c r="O999" i="1"/>
  <c r="L999" i="1"/>
  <c r="H999" i="1"/>
  <c r="R998" i="1"/>
  <c r="Q998" i="1"/>
  <c r="P998" i="1"/>
  <c r="O998" i="1"/>
  <c r="L998" i="1"/>
  <c r="H998" i="1"/>
  <c r="R997" i="1"/>
  <c r="Q997" i="1"/>
  <c r="P997" i="1"/>
  <c r="O997" i="1"/>
  <c r="L997" i="1"/>
  <c r="H997" i="1"/>
  <c r="R996" i="1"/>
  <c r="Q996" i="1"/>
  <c r="P996" i="1"/>
  <c r="O996" i="1"/>
  <c r="L996" i="1"/>
  <c r="H996" i="1"/>
  <c r="R995" i="1"/>
  <c r="Q995" i="1"/>
  <c r="P995" i="1"/>
  <c r="O995" i="1"/>
  <c r="L995" i="1"/>
  <c r="H995" i="1"/>
  <c r="R994" i="1"/>
  <c r="Q994" i="1"/>
  <c r="P994" i="1"/>
  <c r="O994" i="1"/>
  <c r="L994" i="1"/>
  <c r="H994" i="1"/>
  <c r="R993" i="1"/>
  <c r="Q993" i="1"/>
  <c r="P993" i="1"/>
  <c r="O993" i="1"/>
  <c r="L993" i="1"/>
  <c r="H993" i="1"/>
  <c r="R992" i="1"/>
  <c r="Q992" i="1"/>
  <c r="P992" i="1"/>
  <c r="O992" i="1"/>
  <c r="L992" i="1"/>
  <c r="H992" i="1"/>
  <c r="S1013" i="1" l="1"/>
  <c r="S1015" i="1"/>
  <c r="S994" i="1"/>
  <c r="S998" i="1"/>
  <c r="S993" i="1"/>
  <c r="S1008" i="1"/>
  <c r="S999" i="1"/>
  <c r="S1001" i="1"/>
  <c r="S1004" i="1"/>
  <c r="S1010" i="1"/>
  <c r="S996" i="1"/>
  <c r="S1000" i="1"/>
  <c r="S1003" i="1"/>
  <c r="S1007" i="1"/>
  <c r="S1002" i="1"/>
  <c r="S1006" i="1"/>
  <c r="S1012" i="1"/>
  <c r="S992" i="1"/>
  <c r="S997" i="1"/>
  <c r="S1005" i="1"/>
  <c r="S995" i="1"/>
  <c r="S1009" i="1"/>
  <c r="S1011" i="1"/>
  <c r="S1014" i="1"/>
  <c r="S1016" i="1"/>
  <c r="R969" i="1"/>
  <c r="Q969" i="1"/>
  <c r="P969" i="1"/>
  <c r="O969" i="1"/>
  <c r="L969" i="1"/>
  <c r="H969" i="1"/>
  <c r="R968" i="1"/>
  <c r="Q968" i="1"/>
  <c r="P968" i="1"/>
  <c r="O968" i="1"/>
  <c r="L968" i="1"/>
  <c r="H968" i="1"/>
  <c r="R967" i="1"/>
  <c r="Q967" i="1"/>
  <c r="P967" i="1"/>
  <c r="O967" i="1"/>
  <c r="L967" i="1"/>
  <c r="H967" i="1"/>
  <c r="R966" i="1"/>
  <c r="Q966" i="1"/>
  <c r="P966" i="1"/>
  <c r="O966" i="1"/>
  <c r="L966" i="1"/>
  <c r="H966" i="1"/>
  <c r="R965" i="1"/>
  <c r="Q965" i="1"/>
  <c r="P965" i="1"/>
  <c r="O965" i="1"/>
  <c r="L965" i="1"/>
  <c r="H965" i="1"/>
  <c r="R964" i="1"/>
  <c r="Q964" i="1"/>
  <c r="P964" i="1"/>
  <c r="O964" i="1"/>
  <c r="L964" i="1"/>
  <c r="H964" i="1"/>
  <c r="R963" i="1"/>
  <c r="Q963" i="1"/>
  <c r="P963" i="1"/>
  <c r="O963" i="1"/>
  <c r="L963" i="1"/>
  <c r="H963" i="1"/>
  <c r="R962" i="1"/>
  <c r="Q962" i="1"/>
  <c r="P962" i="1"/>
  <c r="O962" i="1"/>
  <c r="L962" i="1"/>
  <c r="H962" i="1"/>
  <c r="R961" i="1"/>
  <c r="Q961" i="1"/>
  <c r="P961" i="1"/>
  <c r="O961" i="1"/>
  <c r="L961" i="1"/>
  <c r="H961" i="1"/>
  <c r="R960" i="1"/>
  <c r="Q960" i="1"/>
  <c r="P960" i="1"/>
  <c r="O960" i="1"/>
  <c r="L960" i="1"/>
  <c r="H960" i="1"/>
  <c r="R959" i="1"/>
  <c r="Q959" i="1"/>
  <c r="P959" i="1"/>
  <c r="O959" i="1"/>
  <c r="L959" i="1"/>
  <c r="H959" i="1"/>
  <c r="R958" i="1"/>
  <c r="Q958" i="1"/>
  <c r="P958" i="1"/>
  <c r="O958" i="1"/>
  <c r="L958" i="1"/>
  <c r="H958" i="1"/>
  <c r="R957" i="1"/>
  <c r="Q957" i="1"/>
  <c r="P957" i="1"/>
  <c r="O957" i="1"/>
  <c r="L957" i="1"/>
  <c r="H957" i="1"/>
  <c r="R956" i="1"/>
  <c r="Q956" i="1"/>
  <c r="P956" i="1"/>
  <c r="O956" i="1"/>
  <c r="L956" i="1"/>
  <c r="H956" i="1"/>
  <c r="R955" i="1"/>
  <c r="Q955" i="1"/>
  <c r="P955" i="1"/>
  <c r="O955" i="1"/>
  <c r="L955" i="1"/>
  <c r="H955" i="1"/>
  <c r="R954" i="1"/>
  <c r="Q954" i="1"/>
  <c r="P954" i="1"/>
  <c r="O954" i="1"/>
  <c r="L954" i="1"/>
  <c r="H954" i="1"/>
  <c r="R953" i="1"/>
  <c r="Q953" i="1"/>
  <c r="P953" i="1"/>
  <c r="O953" i="1"/>
  <c r="L953" i="1"/>
  <c r="H953" i="1"/>
  <c r="R952" i="1"/>
  <c r="Q952" i="1"/>
  <c r="P952" i="1"/>
  <c r="O952" i="1"/>
  <c r="L952" i="1"/>
  <c r="H952" i="1"/>
  <c r="R951" i="1"/>
  <c r="Q951" i="1"/>
  <c r="P951" i="1"/>
  <c r="O951" i="1"/>
  <c r="L951" i="1"/>
  <c r="H951" i="1"/>
  <c r="R950" i="1"/>
  <c r="Q950" i="1"/>
  <c r="P950" i="1"/>
  <c r="O950" i="1"/>
  <c r="L950" i="1"/>
  <c r="H950" i="1"/>
  <c r="R949" i="1"/>
  <c r="Q949" i="1"/>
  <c r="P949" i="1"/>
  <c r="O949" i="1"/>
  <c r="L949" i="1"/>
  <c r="H949" i="1"/>
  <c r="R948" i="1"/>
  <c r="Q948" i="1"/>
  <c r="P948" i="1"/>
  <c r="O948" i="1"/>
  <c r="L948" i="1"/>
  <c r="H948" i="1"/>
  <c r="R947" i="1"/>
  <c r="Q947" i="1"/>
  <c r="P947" i="1"/>
  <c r="O947" i="1"/>
  <c r="L947" i="1"/>
  <c r="H947" i="1"/>
  <c r="R946" i="1"/>
  <c r="Q946" i="1"/>
  <c r="P946" i="1"/>
  <c r="O946" i="1"/>
  <c r="L946" i="1"/>
  <c r="H946" i="1"/>
  <c r="R945" i="1"/>
  <c r="Q945" i="1"/>
  <c r="P945" i="1"/>
  <c r="O945" i="1"/>
  <c r="L945" i="1"/>
  <c r="H945" i="1"/>
  <c r="R944" i="1"/>
  <c r="Q944" i="1"/>
  <c r="P944" i="1"/>
  <c r="O944" i="1"/>
  <c r="L944" i="1"/>
  <c r="H944" i="1"/>
  <c r="R943" i="1"/>
  <c r="Q943" i="1"/>
  <c r="P943" i="1"/>
  <c r="O943" i="1"/>
  <c r="L943" i="1"/>
  <c r="H943" i="1"/>
  <c r="R942" i="1"/>
  <c r="Q942" i="1"/>
  <c r="P942" i="1"/>
  <c r="O942" i="1"/>
  <c r="L942" i="1"/>
  <c r="H942" i="1"/>
  <c r="R941" i="1"/>
  <c r="Q941" i="1"/>
  <c r="P941" i="1"/>
  <c r="O941" i="1"/>
  <c r="L941" i="1"/>
  <c r="H941" i="1"/>
  <c r="R940" i="1"/>
  <c r="Q940" i="1"/>
  <c r="P940" i="1"/>
  <c r="O940" i="1"/>
  <c r="L940" i="1"/>
  <c r="H940" i="1"/>
  <c r="R939" i="1"/>
  <c r="Q939" i="1"/>
  <c r="P939" i="1"/>
  <c r="O939" i="1"/>
  <c r="L939" i="1"/>
  <c r="H939" i="1"/>
  <c r="R938" i="1"/>
  <c r="Q938" i="1"/>
  <c r="P938" i="1"/>
  <c r="O938" i="1"/>
  <c r="L938" i="1"/>
  <c r="H938" i="1"/>
  <c r="R937" i="1"/>
  <c r="Q937" i="1"/>
  <c r="P937" i="1"/>
  <c r="O937" i="1"/>
  <c r="L937" i="1"/>
  <c r="H937" i="1"/>
  <c r="R936" i="1"/>
  <c r="Q936" i="1"/>
  <c r="P936" i="1"/>
  <c r="O936" i="1"/>
  <c r="L936" i="1"/>
  <c r="H936" i="1"/>
  <c r="R935" i="1"/>
  <c r="Q935" i="1"/>
  <c r="P935" i="1"/>
  <c r="O935" i="1"/>
  <c r="L935" i="1"/>
  <c r="H935" i="1"/>
  <c r="R934" i="1"/>
  <c r="Q934" i="1"/>
  <c r="P934" i="1"/>
  <c r="O934" i="1"/>
  <c r="L934" i="1"/>
  <c r="H934" i="1"/>
  <c r="R932" i="1"/>
  <c r="Q932" i="1"/>
  <c r="P932" i="1"/>
  <c r="O932" i="1"/>
  <c r="L932" i="1"/>
  <c r="H932" i="1"/>
  <c r="R931" i="1"/>
  <c r="Q931" i="1"/>
  <c r="P931" i="1"/>
  <c r="O931" i="1"/>
  <c r="L931" i="1"/>
  <c r="H931" i="1"/>
  <c r="R930" i="1"/>
  <c r="Q930" i="1"/>
  <c r="P930" i="1"/>
  <c r="O930" i="1"/>
  <c r="L930" i="1"/>
  <c r="H930" i="1"/>
  <c r="R929" i="1"/>
  <c r="Q929" i="1"/>
  <c r="P929" i="1"/>
  <c r="O929" i="1"/>
  <c r="L929" i="1"/>
  <c r="H929" i="1"/>
  <c r="R928" i="1"/>
  <c r="Q928" i="1"/>
  <c r="P928" i="1"/>
  <c r="O928" i="1"/>
  <c r="L928" i="1"/>
  <c r="H928" i="1"/>
  <c r="R927" i="1"/>
  <c r="Q927" i="1"/>
  <c r="P927" i="1"/>
  <c r="O927" i="1"/>
  <c r="L927" i="1"/>
  <c r="H927" i="1"/>
  <c r="R926" i="1"/>
  <c r="Q926" i="1"/>
  <c r="P926" i="1"/>
  <c r="O926" i="1"/>
  <c r="L926" i="1"/>
  <c r="H926" i="1"/>
  <c r="R925" i="1"/>
  <c r="Q925" i="1"/>
  <c r="P925" i="1"/>
  <c r="O925" i="1"/>
  <c r="L925" i="1"/>
  <c r="H925" i="1"/>
  <c r="R924" i="1"/>
  <c r="Q924" i="1"/>
  <c r="P924" i="1"/>
  <c r="O924" i="1"/>
  <c r="L924" i="1"/>
  <c r="H924" i="1"/>
  <c r="R923" i="1"/>
  <c r="Q923" i="1"/>
  <c r="P923" i="1"/>
  <c r="O923" i="1"/>
  <c r="L923" i="1"/>
  <c r="H923" i="1"/>
  <c r="R922" i="1"/>
  <c r="Q922" i="1"/>
  <c r="P922" i="1"/>
  <c r="O922" i="1"/>
  <c r="L922" i="1"/>
  <c r="H922" i="1"/>
  <c r="R921" i="1"/>
  <c r="Q921" i="1"/>
  <c r="P921" i="1"/>
  <c r="O921" i="1"/>
  <c r="L921" i="1"/>
  <c r="H921" i="1"/>
  <c r="R920" i="1"/>
  <c r="Q920" i="1"/>
  <c r="P920" i="1"/>
  <c r="O920" i="1"/>
  <c r="L920" i="1"/>
  <c r="H920" i="1"/>
  <c r="R919" i="1"/>
  <c r="Q919" i="1"/>
  <c r="P919" i="1"/>
  <c r="O919" i="1"/>
  <c r="L919" i="1"/>
  <c r="H919" i="1"/>
  <c r="R918" i="1"/>
  <c r="Q918" i="1"/>
  <c r="P918" i="1"/>
  <c r="O918" i="1"/>
  <c r="L918" i="1"/>
  <c r="H918" i="1"/>
  <c r="R917" i="1"/>
  <c r="Q917" i="1"/>
  <c r="P917" i="1"/>
  <c r="O917" i="1"/>
  <c r="L917" i="1"/>
  <c r="H917" i="1"/>
  <c r="R916" i="1"/>
  <c r="Q916" i="1"/>
  <c r="P916" i="1"/>
  <c r="O916" i="1"/>
  <c r="L916" i="1"/>
  <c r="H916" i="1"/>
  <c r="R915" i="1"/>
  <c r="Q915" i="1"/>
  <c r="P915" i="1"/>
  <c r="O915" i="1"/>
  <c r="L915" i="1"/>
  <c r="H915" i="1"/>
  <c r="R914" i="1"/>
  <c r="Q914" i="1"/>
  <c r="P914" i="1"/>
  <c r="O914" i="1"/>
  <c r="L914" i="1"/>
  <c r="H914" i="1"/>
  <c r="R913" i="1"/>
  <c r="Q913" i="1"/>
  <c r="P913" i="1"/>
  <c r="O913" i="1"/>
  <c r="L913" i="1"/>
  <c r="H913" i="1"/>
  <c r="R912" i="1"/>
  <c r="Q912" i="1"/>
  <c r="P912" i="1"/>
  <c r="O912" i="1"/>
  <c r="L912" i="1"/>
  <c r="H912" i="1"/>
  <c r="R911" i="1"/>
  <c r="Q911" i="1"/>
  <c r="P911" i="1"/>
  <c r="O911" i="1"/>
  <c r="L911" i="1"/>
  <c r="H911" i="1"/>
  <c r="R910" i="1"/>
  <c r="Q910" i="1"/>
  <c r="P910" i="1"/>
  <c r="O910" i="1"/>
  <c r="L910" i="1"/>
  <c r="H910" i="1"/>
  <c r="R908" i="1"/>
  <c r="Q908" i="1"/>
  <c r="P908" i="1"/>
  <c r="O908" i="1"/>
  <c r="L908" i="1"/>
  <c r="H908" i="1"/>
  <c r="R907" i="1"/>
  <c r="Q907" i="1"/>
  <c r="P907" i="1"/>
  <c r="O907" i="1"/>
  <c r="L907" i="1"/>
  <c r="H907" i="1"/>
  <c r="R906" i="1"/>
  <c r="Q906" i="1"/>
  <c r="P906" i="1"/>
  <c r="O906" i="1"/>
  <c r="L906" i="1"/>
  <c r="H906" i="1"/>
  <c r="R905" i="1"/>
  <c r="Q905" i="1"/>
  <c r="P905" i="1"/>
  <c r="O905" i="1"/>
  <c r="L905" i="1"/>
  <c r="H905" i="1"/>
  <c r="R904" i="1"/>
  <c r="Q904" i="1"/>
  <c r="P904" i="1"/>
  <c r="O904" i="1"/>
  <c r="L904" i="1"/>
  <c r="H904" i="1"/>
  <c r="R903" i="1"/>
  <c r="Q903" i="1"/>
  <c r="P903" i="1"/>
  <c r="O903" i="1"/>
  <c r="L903" i="1"/>
  <c r="H903" i="1"/>
  <c r="R902" i="1"/>
  <c r="Q902" i="1"/>
  <c r="P902" i="1"/>
  <c r="O902" i="1"/>
  <c r="L902" i="1"/>
  <c r="H902" i="1"/>
  <c r="R901" i="1"/>
  <c r="Q901" i="1"/>
  <c r="P901" i="1"/>
  <c r="O901" i="1"/>
  <c r="L901" i="1"/>
  <c r="H901" i="1"/>
  <c r="R900" i="1"/>
  <c r="Q900" i="1"/>
  <c r="P900" i="1"/>
  <c r="O900" i="1"/>
  <c r="L900" i="1"/>
  <c r="H900" i="1"/>
  <c r="R899" i="1"/>
  <c r="Q899" i="1"/>
  <c r="P899" i="1"/>
  <c r="O899" i="1"/>
  <c r="L899" i="1"/>
  <c r="H899" i="1"/>
  <c r="R898" i="1"/>
  <c r="Q898" i="1"/>
  <c r="P898" i="1"/>
  <c r="O898" i="1"/>
  <c r="L898" i="1"/>
  <c r="H898" i="1"/>
  <c r="R897" i="1"/>
  <c r="Q897" i="1"/>
  <c r="P897" i="1"/>
  <c r="O897" i="1"/>
  <c r="L897" i="1"/>
  <c r="H897" i="1"/>
  <c r="R896" i="1"/>
  <c r="Q896" i="1"/>
  <c r="P896" i="1"/>
  <c r="O896" i="1"/>
  <c r="L896" i="1"/>
  <c r="H896" i="1"/>
  <c r="R895" i="1"/>
  <c r="Q895" i="1"/>
  <c r="P895" i="1"/>
  <c r="O895" i="1"/>
  <c r="L895" i="1"/>
  <c r="H895" i="1"/>
  <c r="R894" i="1"/>
  <c r="Q894" i="1"/>
  <c r="P894" i="1"/>
  <c r="O894" i="1"/>
  <c r="L894" i="1"/>
  <c r="H894" i="1"/>
  <c r="R893" i="1"/>
  <c r="Q893" i="1"/>
  <c r="P893" i="1"/>
  <c r="O893" i="1"/>
  <c r="L893" i="1"/>
  <c r="H893" i="1"/>
  <c r="R892" i="1"/>
  <c r="Q892" i="1"/>
  <c r="P892" i="1"/>
  <c r="O892" i="1"/>
  <c r="L892" i="1"/>
  <c r="H892" i="1"/>
  <c r="R891" i="1"/>
  <c r="Q891" i="1"/>
  <c r="P891" i="1"/>
  <c r="O891" i="1"/>
  <c r="L891" i="1"/>
  <c r="H891" i="1"/>
  <c r="R890" i="1"/>
  <c r="Q890" i="1"/>
  <c r="P890" i="1"/>
  <c r="O890" i="1"/>
  <c r="L890" i="1"/>
  <c r="H890" i="1"/>
  <c r="R933" i="1"/>
  <c r="Q933" i="1"/>
  <c r="P933" i="1"/>
  <c r="O933" i="1"/>
  <c r="L933" i="1"/>
  <c r="H933" i="1"/>
  <c r="R889" i="1"/>
  <c r="Q889" i="1"/>
  <c r="P889" i="1"/>
  <c r="O889" i="1"/>
  <c r="L889" i="1"/>
  <c r="H889" i="1"/>
  <c r="R888" i="1"/>
  <c r="Q888" i="1"/>
  <c r="P888" i="1"/>
  <c r="O888" i="1"/>
  <c r="L888" i="1"/>
  <c r="H888" i="1"/>
  <c r="R887" i="1"/>
  <c r="Q887" i="1"/>
  <c r="P887" i="1"/>
  <c r="O887" i="1"/>
  <c r="L887" i="1"/>
  <c r="H887" i="1"/>
  <c r="R886" i="1"/>
  <c r="Q886" i="1"/>
  <c r="P886" i="1"/>
  <c r="O886" i="1"/>
  <c r="L886" i="1"/>
  <c r="H886" i="1"/>
  <c r="R885" i="1"/>
  <c r="Q885" i="1"/>
  <c r="P885" i="1"/>
  <c r="O885" i="1"/>
  <c r="L885" i="1"/>
  <c r="H885" i="1"/>
  <c r="R884" i="1"/>
  <c r="Q884" i="1"/>
  <c r="P884" i="1"/>
  <c r="O884" i="1"/>
  <c r="L884" i="1"/>
  <c r="H884" i="1"/>
  <c r="R883" i="1"/>
  <c r="Q883" i="1"/>
  <c r="P883" i="1"/>
  <c r="O883" i="1"/>
  <c r="L883" i="1"/>
  <c r="H883" i="1"/>
  <c r="R882" i="1"/>
  <c r="Q882" i="1"/>
  <c r="P882" i="1"/>
  <c r="O882" i="1"/>
  <c r="L882" i="1"/>
  <c r="H882" i="1"/>
  <c r="R881" i="1"/>
  <c r="Q881" i="1"/>
  <c r="P881" i="1"/>
  <c r="O881" i="1"/>
  <c r="L881" i="1"/>
  <c r="H881" i="1"/>
  <c r="R880" i="1"/>
  <c r="Q880" i="1"/>
  <c r="P880" i="1"/>
  <c r="O880" i="1"/>
  <c r="L880" i="1"/>
  <c r="H880" i="1"/>
  <c r="R879" i="1"/>
  <c r="Q879" i="1"/>
  <c r="P879" i="1"/>
  <c r="O879" i="1"/>
  <c r="L879" i="1"/>
  <c r="H879" i="1"/>
  <c r="R878" i="1"/>
  <c r="Q878" i="1"/>
  <c r="P878" i="1"/>
  <c r="O878" i="1"/>
  <c r="L878" i="1"/>
  <c r="H878" i="1"/>
  <c r="R876" i="1"/>
  <c r="Q876" i="1"/>
  <c r="P876" i="1"/>
  <c r="O876" i="1"/>
  <c r="L876" i="1"/>
  <c r="H876" i="1"/>
  <c r="R875" i="1"/>
  <c r="Q875" i="1"/>
  <c r="P875" i="1"/>
  <c r="O875" i="1"/>
  <c r="L875" i="1"/>
  <c r="H875" i="1"/>
  <c r="R877" i="1"/>
  <c r="Q877" i="1"/>
  <c r="P877" i="1"/>
  <c r="O877" i="1"/>
  <c r="L877" i="1"/>
  <c r="H877" i="1"/>
  <c r="R874" i="1"/>
  <c r="Q874" i="1"/>
  <c r="P874" i="1"/>
  <c r="O874" i="1"/>
  <c r="L874" i="1"/>
  <c r="H874" i="1"/>
  <c r="R872" i="1"/>
  <c r="Q872" i="1"/>
  <c r="P872" i="1"/>
  <c r="O872" i="1"/>
  <c r="L872" i="1"/>
  <c r="H872" i="1"/>
  <c r="R871" i="1"/>
  <c r="Q871" i="1"/>
  <c r="P871" i="1"/>
  <c r="O871" i="1"/>
  <c r="L871" i="1"/>
  <c r="H871" i="1"/>
  <c r="R870" i="1"/>
  <c r="Q870" i="1"/>
  <c r="P870" i="1"/>
  <c r="O870" i="1"/>
  <c r="L870" i="1"/>
  <c r="H870" i="1"/>
  <c r="R869" i="1"/>
  <c r="Q869" i="1"/>
  <c r="P869" i="1"/>
  <c r="O869" i="1"/>
  <c r="L869" i="1"/>
  <c r="H869" i="1"/>
  <c r="R868" i="1"/>
  <c r="Q868" i="1"/>
  <c r="P868" i="1"/>
  <c r="O868" i="1"/>
  <c r="L868" i="1"/>
  <c r="H868" i="1"/>
  <c r="R867" i="1"/>
  <c r="Q867" i="1"/>
  <c r="P867" i="1"/>
  <c r="O867" i="1"/>
  <c r="L867" i="1"/>
  <c r="H867" i="1"/>
  <c r="R866" i="1"/>
  <c r="Q866" i="1"/>
  <c r="P866" i="1"/>
  <c r="O866" i="1"/>
  <c r="L866" i="1"/>
  <c r="H866" i="1"/>
  <c r="R909" i="1"/>
  <c r="Q909" i="1"/>
  <c r="P909" i="1"/>
  <c r="O909" i="1"/>
  <c r="L909" i="1"/>
  <c r="H909" i="1"/>
  <c r="R865" i="1"/>
  <c r="Q865" i="1"/>
  <c r="P865" i="1"/>
  <c r="O865" i="1"/>
  <c r="L865" i="1"/>
  <c r="H865" i="1"/>
  <c r="R864" i="1"/>
  <c r="Q864" i="1"/>
  <c r="P864" i="1"/>
  <c r="O864" i="1"/>
  <c r="L864" i="1"/>
  <c r="H864" i="1"/>
  <c r="R863" i="1"/>
  <c r="Q863" i="1"/>
  <c r="P863" i="1"/>
  <c r="O863" i="1"/>
  <c r="L863" i="1"/>
  <c r="H863" i="1"/>
  <c r="R862" i="1"/>
  <c r="Q862" i="1"/>
  <c r="P862" i="1"/>
  <c r="O862" i="1"/>
  <c r="L862" i="1"/>
  <c r="H862" i="1"/>
  <c r="R861" i="1"/>
  <c r="Q861" i="1"/>
  <c r="P861" i="1"/>
  <c r="O861" i="1"/>
  <c r="L861" i="1"/>
  <c r="H861" i="1"/>
  <c r="R860" i="1"/>
  <c r="Q860" i="1"/>
  <c r="P860" i="1"/>
  <c r="O860" i="1"/>
  <c r="L860" i="1"/>
  <c r="H860" i="1"/>
  <c r="R859" i="1"/>
  <c r="Q859" i="1"/>
  <c r="P859" i="1"/>
  <c r="O859" i="1"/>
  <c r="L859" i="1"/>
  <c r="H859" i="1"/>
  <c r="R858" i="1"/>
  <c r="Q858" i="1"/>
  <c r="P858" i="1"/>
  <c r="O858" i="1"/>
  <c r="L858" i="1"/>
  <c r="H858" i="1"/>
  <c r="R857" i="1"/>
  <c r="Q857" i="1"/>
  <c r="P857" i="1"/>
  <c r="O857" i="1"/>
  <c r="L857" i="1"/>
  <c r="H857" i="1"/>
  <c r="R856" i="1"/>
  <c r="Q856" i="1"/>
  <c r="P856" i="1"/>
  <c r="O856" i="1"/>
  <c r="L856" i="1"/>
  <c r="H856" i="1"/>
  <c r="R855" i="1"/>
  <c r="Q855" i="1"/>
  <c r="P855" i="1"/>
  <c r="O855" i="1"/>
  <c r="L855" i="1"/>
  <c r="H855" i="1"/>
  <c r="R854" i="1"/>
  <c r="Q854" i="1"/>
  <c r="P854" i="1"/>
  <c r="O854" i="1"/>
  <c r="L854" i="1"/>
  <c r="H854" i="1"/>
  <c r="R853" i="1"/>
  <c r="Q853" i="1"/>
  <c r="P853" i="1"/>
  <c r="O853" i="1"/>
  <c r="L853" i="1"/>
  <c r="H853" i="1"/>
  <c r="R852" i="1"/>
  <c r="Q852" i="1"/>
  <c r="P852" i="1"/>
  <c r="O852" i="1"/>
  <c r="L852" i="1"/>
  <c r="H852" i="1"/>
  <c r="R851" i="1"/>
  <c r="Q851" i="1"/>
  <c r="P851" i="1"/>
  <c r="O851" i="1"/>
  <c r="L851" i="1"/>
  <c r="H851" i="1"/>
  <c r="R873" i="1"/>
  <c r="Q873" i="1"/>
  <c r="P873" i="1"/>
  <c r="O873" i="1"/>
  <c r="L873" i="1"/>
  <c r="H873" i="1"/>
  <c r="R850" i="1"/>
  <c r="Q850" i="1"/>
  <c r="P850" i="1"/>
  <c r="O850" i="1"/>
  <c r="L850" i="1"/>
  <c r="H850" i="1"/>
  <c r="R849" i="1"/>
  <c r="Q849" i="1"/>
  <c r="P849" i="1"/>
  <c r="O849" i="1"/>
  <c r="L849" i="1"/>
  <c r="H849" i="1"/>
  <c r="R848" i="1"/>
  <c r="Q848" i="1"/>
  <c r="P848" i="1"/>
  <c r="O848" i="1"/>
  <c r="L848" i="1"/>
  <c r="H848" i="1"/>
  <c r="R847" i="1"/>
  <c r="Q847" i="1"/>
  <c r="P847" i="1"/>
  <c r="O847" i="1"/>
  <c r="L847" i="1"/>
  <c r="H847" i="1"/>
  <c r="R846" i="1"/>
  <c r="Q846" i="1"/>
  <c r="P846" i="1"/>
  <c r="O846" i="1"/>
  <c r="L846" i="1"/>
  <c r="H846" i="1"/>
  <c r="R845" i="1"/>
  <c r="Q845" i="1"/>
  <c r="P845" i="1"/>
  <c r="O845" i="1"/>
  <c r="L845" i="1"/>
  <c r="H845" i="1"/>
  <c r="R844" i="1"/>
  <c r="Q844" i="1"/>
  <c r="P844" i="1"/>
  <c r="O844" i="1"/>
  <c r="L844" i="1"/>
  <c r="H844" i="1"/>
  <c r="R843" i="1"/>
  <c r="Q843" i="1"/>
  <c r="P843" i="1"/>
  <c r="O843" i="1"/>
  <c r="L843" i="1"/>
  <c r="H843" i="1"/>
  <c r="R842" i="1"/>
  <c r="Q842" i="1"/>
  <c r="P842" i="1"/>
  <c r="O842" i="1"/>
  <c r="L842" i="1"/>
  <c r="H842" i="1"/>
  <c r="R841" i="1"/>
  <c r="Q841" i="1"/>
  <c r="P841" i="1"/>
  <c r="O841" i="1"/>
  <c r="L841" i="1"/>
  <c r="H841" i="1"/>
  <c r="R840" i="1"/>
  <c r="Q840" i="1"/>
  <c r="P840" i="1"/>
  <c r="O840" i="1"/>
  <c r="L840" i="1"/>
  <c r="H840" i="1"/>
  <c r="R839" i="1"/>
  <c r="Q839" i="1"/>
  <c r="P839" i="1"/>
  <c r="O839" i="1"/>
  <c r="L839" i="1"/>
  <c r="H839" i="1"/>
  <c r="R838" i="1"/>
  <c r="Q838" i="1"/>
  <c r="P838" i="1"/>
  <c r="O838" i="1"/>
  <c r="L838" i="1"/>
  <c r="H838" i="1"/>
  <c r="R837" i="1"/>
  <c r="Q837" i="1"/>
  <c r="P837" i="1"/>
  <c r="O837" i="1"/>
  <c r="L837" i="1"/>
  <c r="H837" i="1"/>
  <c r="R836" i="1"/>
  <c r="Q836" i="1"/>
  <c r="P836" i="1"/>
  <c r="O836" i="1"/>
  <c r="L836" i="1"/>
  <c r="H836" i="1"/>
  <c r="R835" i="1"/>
  <c r="Q835" i="1"/>
  <c r="P835" i="1"/>
  <c r="O835" i="1"/>
  <c r="L835" i="1"/>
  <c r="H835" i="1"/>
  <c r="R834" i="1"/>
  <c r="Q834" i="1"/>
  <c r="P834" i="1"/>
  <c r="O834" i="1"/>
  <c r="L834" i="1"/>
  <c r="H834" i="1"/>
  <c r="R833" i="1"/>
  <c r="Q833" i="1"/>
  <c r="P833" i="1"/>
  <c r="O833" i="1"/>
  <c r="L833" i="1"/>
  <c r="H833" i="1"/>
  <c r="R832" i="1"/>
  <c r="Q832" i="1"/>
  <c r="P832" i="1"/>
  <c r="O832" i="1"/>
  <c r="L832" i="1"/>
  <c r="H832" i="1"/>
  <c r="R831" i="1"/>
  <c r="Q831" i="1"/>
  <c r="P831" i="1"/>
  <c r="O831" i="1"/>
  <c r="L831" i="1"/>
  <c r="H831" i="1"/>
  <c r="R830" i="1"/>
  <c r="Q830" i="1"/>
  <c r="P830" i="1"/>
  <c r="O830" i="1"/>
  <c r="L830" i="1"/>
  <c r="H830" i="1"/>
  <c r="R829" i="1"/>
  <c r="Q829" i="1"/>
  <c r="P829" i="1"/>
  <c r="O829" i="1"/>
  <c r="L829" i="1"/>
  <c r="H829" i="1"/>
  <c r="R828" i="1"/>
  <c r="Q828" i="1"/>
  <c r="P828" i="1"/>
  <c r="O828" i="1"/>
  <c r="L828" i="1"/>
  <c r="H828" i="1"/>
  <c r="R827" i="1"/>
  <c r="Q827" i="1"/>
  <c r="P827" i="1"/>
  <c r="O827" i="1"/>
  <c r="L827" i="1"/>
  <c r="H827" i="1"/>
  <c r="R826" i="1"/>
  <c r="Q826" i="1"/>
  <c r="P826" i="1"/>
  <c r="O826" i="1"/>
  <c r="L826" i="1"/>
  <c r="H826" i="1"/>
  <c r="R825" i="1"/>
  <c r="Q825" i="1"/>
  <c r="P825" i="1"/>
  <c r="O825" i="1"/>
  <c r="L825" i="1"/>
  <c r="H825" i="1"/>
  <c r="R824" i="1"/>
  <c r="Q824" i="1"/>
  <c r="P824" i="1"/>
  <c r="O824" i="1"/>
  <c r="L824" i="1"/>
  <c r="H824" i="1"/>
  <c r="R823" i="1"/>
  <c r="Q823" i="1"/>
  <c r="P823" i="1"/>
  <c r="O823" i="1"/>
  <c r="L823" i="1"/>
  <c r="H823" i="1"/>
  <c r="R822" i="1"/>
  <c r="Q822" i="1"/>
  <c r="P822" i="1"/>
  <c r="O822" i="1"/>
  <c r="L822" i="1"/>
  <c r="H822" i="1"/>
  <c r="R821" i="1"/>
  <c r="Q821" i="1"/>
  <c r="P821" i="1"/>
  <c r="O821" i="1"/>
  <c r="L821" i="1"/>
  <c r="H821" i="1"/>
  <c r="R820" i="1"/>
  <c r="Q820" i="1"/>
  <c r="P820" i="1"/>
  <c r="O820" i="1"/>
  <c r="L820" i="1"/>
  <c r="H820" i="1"/>
  <c r="R819" i="1"/>
  <c r="Q819" i="1"/>
  <c r="P819" i="1"/>
  <c r="O819" i="1"/>
  <c r="L819" i="1"/>
  <c r="H819" i="1"/>
  <c r="R818" i="1"/>
  <c r="Q818" i="1"/>
  <c r="P818" i="1"/>
  <c r="O818" i="1"/>
  <c r="L818" i="1"/>
  <c r="H818" i="1"/>
  <c r="R817" i="1"/>
  <c r="Q817" i="1"/>
  <c r="P817" i="1"/>
  <c r="O817" i="1"/>
  <c r="L817" i="1"/>
  <c r="H817" i="1"/>
  <c r="R816" i="1"/>
  <c r="Q816" i="1"/>
  <c r="P816" i="1"/>
  <c r="O816" i="1"/>
  <c r="L816" i="1"/>
  <c r="H816" i="1"/>
  <c r="R815" i="1"/>
  <c r="Q815" i="1"/>
  <c r="P815" i="1"/>
  <c r="O815" i="1"/>
  <c r="L815" i="1"/>
  <c r="H815" i="1"/>
  <c r="R814" i="1"/>
  <c r="Q814" i="1"/>
  <c r="P814" i="1"/>
  <c r="O814" i="1"/>
  <c r="L814" i="1"/>
  <c r="H814" i="1"/>
  <c r="R813" i="1"/>
  <c r="Q813" i="1"/>
  <c r="P813" i="1"/>
  <c r="O813" i="1"/>
  <c r="L813" i="1"/>
  <c r="H813" i="1"/>
  <c r="S932" i="1" l="1"/>
  <c r="S937" i="1"/>
  <c r="S945" i="1"/>
  <c r="S949" i="1"/>
  <c r="S957" i="1"/>
  <c r="S961" i="1"/>
  <c r="S965" i="1"/>
  <c r="S815" i="1"/>
  <c r="S827" i="1"/>
  <c r="S831" i="1"/>
  <c r="S835" i="1"/>
  <c r="S839" i="1"/>
  <c r="S847" i="1"/>
  <c r="S873" i="1"/>
  <c r="S858" i="1"/>
  <c r="S862" i="1"/>
  <c r="S909" i="1"/>
  <c r="S886" i="1"/>
  <c r="S933" i="1"/>
  <c r="S814" i="1"/>
  <c r="S818" i="1"/>
  <c r="S822" i="1"/>
  <c r="S826" i="1"/>
  <c r="S834" i="1"/>
  <c r="S868" i="1"/>
  <c r="S889" i="1"/>
  <c r="S892" i="1"/>
  <c r="S817" i="1"/>
  <c r="S832" i="1"/>
  <c r="S840" i="1"/>
  <c r="S870" i="1"/>
  <c r="S877" i="1"/>
  <c r="S879" i="1"/>
  <c r="S968" i="1"/>
  <c r="S825" i="1"/>
  <c r="S829" i="1"/>
  <c r="S841" i="1"/>
  <c r="S888" i="1"/>
  <c r="S895" i="1"/>
  <c r="S891" i="1"/>
  <c r="S903" i="1"/>
  <c r="S907" i="1"/>
  <c r="S931" i="1"/>
  <c r="S901" i="1"/>
  <c r="S910" i="1"/>
  <c r="S955" i="1"/>
  <c r="S959" i="1"/>
  <c r="S852" i="1"/>
  <c r="S864" i="1"/>
  <c r="S880" i="1"/>
  <c r="S954" i="1"/>
  <c r="S928" i="1"/>
  <c r="S966" i="1"/>
  <c r="S906" i="1"/>
  <c r="S911" i="1"/>
  <c r="S936" i="1"/>
  <c r="S948" i="1"/>
  <c r="S964" i="1"/>
  <c r="S914" i="1"/>
  <c r="S876" i="1"/>
  <c r="S896" i="1"/>
  <c r="S908" i="1"/>
  <c r="S917" i="1"/>
  <c r="S921" i="1"/>
  <c r="S929" i="1"/>
  <c r="S938" i="1"/>
  <c r="S946" i="1"/>
  <c r="S963" i="1"/>
  <c r="S967" i="1"/>
  <c r="S819" i="1"/>
  <c r="S823" i="1"/>
  <c r="S952" i="1"/>
  <c r="S843" i="1"/>
  <c r="S869" i="1"/>
  <c r="S887" i="1"/>
  <c r="S890" i="1"/>
  <c r="S925" i="1"/>
  <c r="S934" i="1"/>
  <c r="S939" i="1"/>
  <c r="S943" i="1"/>
  <c r="S947" i="1"/>
  <c r="S956" i="1"/>
  <c r="S842" i="1"/>
  <c r="S846" i="1"/>
  <c r="S850" i="1"/>
  <c r="S853" i="1"/>
  <c r="S865" i="1"/>
  <c r="S878" i="1"/>
  <c r="S894" i="1"/>
  <c r="S912" i="1"/>
  <c r="S916" i="1"/>
  <c r="S920" i="1"/>
  <c r="S924" i="1"/>
  <c r="S833" i="1"/>
  <c r="S845" i="1"/>
  <c r="S856" i="1"/>
  <c r="S867" i="1"/>
  <c r="S872" i="1"/>
  <c r="S885" i="1"/>
  <c r="S902" i="1"/>
  <c r="S915" i="1"/>
  <c r="S919" i="1"/>
  <c r="S927" i="1"/>
  <c r="S950" i="1"/>
  <c r="S836" i="1"/>
  <c r="S844" i="1"/>
  <c r="S848" i="1"/>
  <c r="S859" i="1"/>
  <c r="S871" i="1"/>
  <c r="S875" i="1"/>
  <c r="S918" i="1"/>
  <c r="S930" i="1"/>
  <c r="S953" i="1"/>
  <c r="S958" i="1"/>
  <c r="S962" i="1"/>
  <c r="S821" i="1"/>
  <c r="S838" i="1"/>
  <c r="S861" i="1"/>
  <c r="S882" i="1"/>
  <c r="S898" i="1"/>
  <c r="S900" i="1"/>
  <c r="S913" i="1"/>
  <c r="S926" i="1"/>
  <c r="S816" i="1"/>
  <c r="S820" i="1"/>
  <c r="S828" i="1"/>
  <c r="S837" i="1"/>
  <c r="S849" i="1"/>
  <c r="S851" i="1"/>
  <c r="S855" i="1"/>
  <c r="S857" i="1"/>
  <c r="S863" i="1"/>
  <c r="S874" i="1"/>
  <c r="S881" i="1"/>
  <c r="S893" i="1"/>
  <c r="S899" i="1"/>
  <c r="S904" i="1"/>
  <c r="S941" i="1"/>
  <c r="S942" i="1"/>
  <c r="S824" i="1"/>
  <c r="S884" i="1"/>
  <c r="S923" i="1"/>
  <c r="S944" i="1"/>
  <c r="S951" i="1"/>
  <c r="S960" i="1"/>
  <c r="S813" i="1"/>
  <c r="S830" i="1"/>
  <c r="S854" i="1"/>
  <c r="S860" i="1"/>
  <c r="S897" i="1"/>
  <c r="S922" i="1"/>
  <c r="S940" i="1"/>
  <c r="S969" i="1"/>
  <c r="S866" i="1"/>
  <c r="S883" i="1"/>
  <c r="S905" i="1"/>
  <c r="S935" i="1"/>
  <c r="R812" i="1"/>
  <c r="Q812" i="1"/>
  <c r="P812" i="1"/>
  <c r="O812" i="1"/>
  <c r="L812" i="1"/>
  <c r="H812" i="1"/>
  <c r="R811" i="1"/>
  <c r="Q811" i="1"/>
  <c r="P811" i="1"/>
  <c r="O811" i="1"/>
  <c r="L811" i="1"/>
  <c r="H811" i="1"/>
  <c r="R810" i="1"/>
  <c r="Q810" i="1"/>
  <c r="P810" i="1"/>
  <c r="O810" i="1"/>
  <c r="L810" i="1"/>
  <c r="H810" i="1"/>
  <c r="R809" i="1"/>
  <c r="Q809" i="1"/>
  <c r="P809" i="1"/>
  <c r="O809" i="1"/>
  <c r="L809" i="1"/>
  <c r="H809" i="1"/>
  <c r="R808" i="1"/>
  <c r="Q808" i="1"/>
  <c r="P808" i="1"/>
  <c r="O808" i="1"/>
  <c r="L808" i="1"/>
  <c r="H808" i="1"/>
  <c r="S811" i="1" l="1"/>
  <c r="S810" i="1"/>
  <c r="S808" i="1"/>
  <c r="S812" i="1"/>
  <c r="S809" i="1"/>
  <c r="R807" i="1" l="1"/>
  <c r="Q807" i="1"/>
  <c r="P807" i="1"/>
  <c r="O807" i="1"/>
  <c r="L807" i="1"/>
  <c r="H807" i="1"/>
  <c r="R806" i="1"/>
  <c r="Q806" i="1"/>
  <c r="P806" i="1"/>
  <c r="O806" i="1"/>
  <c r="L806" i="1"/>
  <c r="H806" i="1"/>
  <c r="R805" i="1"/>
  <c r="Q805" i="1"/>
  <c r="P805" i="1"/>
  <c r="O805" i="1"/>
  <c r="L805" i="1"/>
  <c r="H805" i="1"/>
  <c r="R804" i="1"/>
  <c r="Q804" i="1"/>
  <c r="P804" i="1"/>
  <c r="O804" i="1"/>
  <c r="L804" i="1"/>
  <c r="H804" i="1"/>
  <c r="R803" i="1"/>
  <c r="Q803" i="1"/>
  <c r="P803" i="1"/>
  <c r="O803" i="1"/>
  <c r="L803" i="1"/>
  <c r="H803" i="1"/>
  <c r="R802" i="1"/>
  <c r="Q802" i="1"/>
  <c r="P802" i="1"/>
  <c r="O802" i="1"/>
  <c r="L802" i="1"/>
  <c r="H802" i="1"/>
  <c r="R801" i="1"/>
  <c r="Q801" i="1"/>
  <c r="P801" i="1"/>
  <c r="O801" i="1"/>
  <c r="L801" i="1"/>
  <c r="H801" i="1"/>
  <c r="R800" i="1"/>
  <c r="Q800" i="1"/>
  <c r="P800" i="1"/>
  <c r="O800" i="1"/>
  <c r="L800" i="1"/>
  <c r="H800" i="1"/>
  <c r="R799" i="1"/>
  <c r="Q799" i="1"/>
  <c r="P799" i="1"/>
  <c r="O799" i="1"/>
  <c r="L799" i="1"/>
  <c r="H799" i="1"/>
  <c r="R798" i="1"/>
  <c r="Q798" i="1"/>
  <c r="P798" i="1"/>
  <c r="O798" i="1"/>
  <c r="L798" i="1"/>
  <c r="H798" i="1"/>
  <c r="R797" i="1"/>
  <c r="Q797" i="1"/>
  <c r="P797" i="1"/>
  <c r="O797" i="1"/>
  <c r="L797" i="1"/>
  <c r="H797" i="1"/>
  <c r="R796" i="1"/>
  <c r="Q796" i="1"/>
  <c r="P796" i="1"/>
  <c r="O796" i="1"/>
  <c r="L796" i="1"/>
  <c r="H796" i="1"/>
  <c r="R795" i="1"/>
  <c r="Q795" i="1"/>
  <c r="P795" i="1"/>
  <c r="O795" i="1"/>
  <c r="L795" i="1"/>
  <c r="H795" i="1"/>
  <c r="R794" i="1"/>
  <c r="Q794" i="1"/>
  <c r="P794" i="1"/>
  <c r="O794" i="1"/>
  <c r="L794" i="1"/>
  <c r="H794" i="1"/>
  <c r="R793" i="1"/>
  <c r="Q793" i="1"/>
  <c r="P793" i="1"/>
  <c r="O793" i="1"/>
  <c r="L793" i="1"/>
  <c r="H793" i="1"/>
  <c r="R792" i="1"/>
  <c r="Q792" i="1"/>
  <c r="P792" i="1"/>
  <c r="O792" i="1"/>
  <c r="L792" i="1"/>
  <c r="H792" i="1"/>
  <c r="R791" i="1"/>
  <c r="Q791" i="1"/>
  <c r="P791" i="1"/>
  <c r="O791" i="1"/>
  <c r="L791" i="1"/>
  <c r="H791" i="1"/>
  <c r="R789" i="1"/>
  <c r="Q789" i="1"/>
  <c r="P789" i="1"/>
  <c r="O789" i="1"/>
  <c r="L789" i="1"/>
  <c r="H789" i="1"/>
  <c r="R788" i="1"/>
  <c r="Q788" i="1"/>
  <c r="P788" i="1"/>
  <c r="O788" i="1"/>
  <c r="L788" i="1"/>
  <c r="H788" i="1"/>
  <c r="R787" i="1"/>
  <c r="Q787" i="1"/>
  <c r="P787" i="1"/>
  <c r="O787" i="1"/>
  <c r="L787" i="1"/>
  <c r="H787" i="1"/>
  <c r="R786" i="1"/>
  <c r="Q786" i="1"/>
  <c r="P786" i="1"/>
  <c r="O786" i="1"/>
  <c r="L786" i="1"/>
  <c r="H786" i="1"/>
  <c r="R785" i="1"/>
  <c r="Q785" i="1"/>
  <c r="P785" i="1"/>
  <c r="O785" i="1"/>
  <c r="L785" i="1"/>
  <c r="H785" i="1"/>
  <c r="R784" i="1"/>
  <c r="Q784" i="1"/>
  <c r="P784" i="1"/>
  <c r="O784" i="1"/>
  <c r="L784" i="1"/>
  <c r="H784" i="1"/>
  <c r="R783" i="1"/>
  <c r="Q783" i="1"/>
  <c r="P783" i="1"/>
  <c r="O783" i="1"/>
  <c r="L783" i="1"/>
  <c r="H783" i="1"/>
  <c r="R782" i="1"/>
  <c r="Q782" i="1"/>
  <c r="P782" i="1"/>
  <c r="O782" i="1"/>
  <c r="L782" i="1"/>
  <c r="H782" i="1"/>
  <c r="R781" i="1"/>
  <c r="Q781" i="1"/>
  <c r="P781" i="1"/>
  <c r="O781" i="1"/>
  <c r="L781" i="1"/>
  <c r="H781" i="1"/>
  <c r="R780" i="1"/>
  <c r="Q780" i="1"/>
  <c r="P780" i="1"/>
  <c r="O780" i="1"/>
  <c r="L780" i="1"/>
  <c r="H780" i="1"/>
  <c r="R779" i="1"/>
  <c r="Q779" i="1"/>
  <c r="P779" i="1"/>
  <c r="O779" i="1"/>
  <c r="L779" i="1"/>
  <c r="H779" i="1"/>
  <c r="R778" i="1"/>
  <c r="Q778" i="1"/>
  <c r="P778" i="1"/>
  <c r="O778" i="1"/>
  <c r="L778" i="1"/>
  <c r="H778" i="1"/>
  <c r="R777" i="1"/>
  <c r="Q777" i="1"/>
  <c r="P777" i="1"/>
  <c r="O777" i="1"/>
  <c r="L777" i="1"/>
  <c r="H777" i="1"/>
  <c r="R776" i="1"/>
  <c r="Q776" i="1"/>
  <c r="P776" i="1"/>
  <c r="O776" i="1"/>
  <c r="L776" i="1"/>
  <c r="H776" i="1"/>
  <c r="R774" i="1"/>
  <c r="Q774" i="1"/>
  <c r="P774" i="1"/>
  <c r="O774" i="1"/>
  <c r="L774" i="1"/>
  <c r="H774" i="1"/>
  <c r="R773" i="1"/>
  <c r="Q773" i="1"/>
  <c r="P773" i="1"/>
  <c r="O773" i="1"/>
  <c r="L773" i="1"/>
  <c r="H773" i="1"/>
  <c r="R772" i="1"/>
  <c r="Q772" i="1"/>
  <c r="P772" i="1"/>
  <c r="O772" i="1"/>
  <c r="L772" i="1"/>
  <c r="H772" i="1"/>
  <c r="R771" i="1"/>
  <c r="Q771" i="1"/>
  <c r="P771" i="1"/>
  <c r="O771" i="1"/>
  <c r="L771" i="1"/>
  <c r="H771" i="1"/>
  <c r="R770" i="1"/>
  <c r="Q770" i="1"/>
  <c r="P770" i="1"/>
  <c r="O770" i="1"/>
  <c r="L770" i="1"/>
  <c r="H770" i="1"/>
  <c r="R769" i="1"/>
  <c r="Q769" i="1"/>
  <c r="P769" i="1"/>
  <c r="O769" i="1"/>
  <c r="L769" i="1"/>
  <c r="H769" i="1"/>
  <c r="R768" i="1"/>
  <c r="Q768" i="1"/>
  <c r="P768" i="1"/>
  <c r="O768" i="1"/>
  <c r="L768" i="1"/>
  <c r="H768" i="1"/>
  <c r="R767" i="1"/>
  <c r="Q767" i="1"/>
  <c r="P767" i="1"/>
  <c r="O767" i="1"/>
  <c r="L767" i="1"/>
  <c r="H767" i="1"/>
  <c r="R766" i="1"/>
  <c r="Q766" i="1"/>
  <c r="P766" i="1"/>
  <c r="O766" i="1"/>
  <c r="L766" i="1"/>
  <c r="H766" i="1"/>
  <c r="R790" i="1"/>
  <c r="Q790" i="1"/>
  <c r="P790" i="1"/>
  <c r="O790" i="1"/>
  <c r="L790" i="1"/>
  <c r="H790" i="1"/>
  <c r="R765" i="1"/>
  <c r="Q765" i="1"/>
  <c r="P765" i="1"/>
  <c r="O765" i="1"/>
  <c r="L765" i="1"/>
  <c r="H765" i="1"/>
  <c r="R764" i="1"/>
  <c r="Q764" i="1"/>
  <c r="P764" i="1"/>
  <c r="O764" i="1"/>
  <c r="L764" i="1"/>
  <c r="H764" i="1"/>
  <c r="R763" i="1"/>
  <c r="Q763" i="1"/>
  <c r="P763" i="1"/>
  <c r="O763" i="1"/>
  <c r="L763" i="1"/>
  <c r="H763" i="1"/>
  <c r="R762" i="1"/>
  <c r="Q762" i="1"/>
  <c r="P762" i="1"/>
  <c r="O762" i="1"/>
  <c r="L762" i="1"/>
  <c r="H762" i="1"/>
  <c r="R761" i="1"/>
  <c r="Q761" i="1"/>
  <c r="P761" i="1"/>
  <c r="O761" i="1"/>
  <c r="L761" i="1"/>
  <c r="H761" i="1"/>
  <c r="R760" i="1"/>
  <c r="Q760" i="1"/>
  <c r="P760" i="1"/>
  <c r="O760" i="1"/>
  <c r="L760" i="1"/>
  <c r="H760" i="1"/>
  <c r="R759" i="1"/>
  <c r="Q759" i="1"/>
  <c r="P759" i="1"/>
  <c r="O759" i="1"/>
  <c r="L759" i="1"/>
  <c r="H759" i="1"/>
  <c r="R758" i="1"/>
  <c r="Q758" i="1"/>
  <c r="P758" i="1"/>
  <c r="O758" i="1"/>
  <c r="L758" i="1"/>
  <c r="H758" i="1"/>
  <c r="R757" i="1"/>
  <c r="Q757" i="1"/>
  <c r="P757" i="1"/>
  <c r="O757" i="1"/>
  <c r="L757" i="1"/>
  <c r="H757" i="1"/>
  <c r="R755" i="1"/>
  <c r="Q755" i="1"/>
  <c r="P755" i="1"/>
  <c r="O755" i="1"/>
  <c r="L755" i="1"/>
  <c r="H755" i="1"/>
  <c r="R756" i="1"/>
  <c r="Q756" i="1"/>
  <c r="P756" i="1"/>
  <c r="O756" i="1"/>
  <c r="L756" i="1"/>
  <c r="H756" i="1"/>
  <c r="R754" i="1"/>
  <c r="Q754" i="1"/>
  <c r="P754" i="1"/>
  <c r="O754" i="1"/>
  <c r="L754" i="1"/>
  <c r="H754" i="1"/>
  <c r="R775" i="1"/>
  <c r="Q775" i="1"/>
  <c r="P775" i="1"/>
  <c r="O775" i="1"/>
  <c r="L775" i="1"/>
  <c r="H775" i="1"/>
  <c r="R753" i="1"/>
  <c r="Q753" i="1"/>
  <c r="P753" i="1"/>
  <c r="O753" i="1"/>
  <c r="L753" i="1"/>
  <c r="H753" i="1"/>
  <c r="R752" i="1"/>
  <c r="Q752" i="1"/>
  <c r="P752" i="1"/>
  <c r="O752" i="1"/>
  <c r="L752" i="1"/>
  <c r="H752" i="1"/>
  <c r="R751" i="1"/>
  <c r="Q751" i="1"/>
  <c r="P751" i="1"/>
  <c r="O751" i="1"/>
  <c r="L751" i="1"/>
  <c r="H751" i="1"/>
  <c r="R750" i="1"/>
  <c r="Q750" i="1"/>
  <c r="P750" i="1"/>
  <c r="O750" i="1"/>
  <c r="L750" i="1"/>
  <c r="H750" i="1"/>
  <c r="R749" i="1"/>
  <c r="Q749" i="1"/>
  <c r="P749" i="1"/>
  <c r="O749" i="1"/>
  <c r="L749" i="1"/>
  <c r="H749" i="1"/>
  <c r="R748" i="1"/>
  <c r="Q748" i="1"/>
  <c r="P748" i="1"/>
  <c r="O748" i="1"/>
  <c r="L748" i="1"/>
  <c r="H748" i="1"/>
  <c r="R747" i="1"/>
  <c r="Q747" i="1"/>
  <c r="P747" i="1"/>
  <c r="O747" i="1"/>
  <c r="L747" i="1"/>
  <c r="H747" i="1"/>
  <c r="R746" i="1"/>
  <c r="Q746" i="1"/>
  <c r="P746" i="1"/>
  <c r="O746" i="1"/>
  <c r="L746" i="1"/>
  <c r="H746" i="1"/>
  <c r="R745" i="1"/>
  <c r="Q745" i="1"/>
  <c r="P745" i="1"/>
  <c r="O745" i="1"/>
  <c r="L745" i="1"/>
  <c r="H745" i="1"/>
  <c r="R744" i="1"/>
  <c r="Q744" i="1"/>
  <c r="P744" i="1"/>
  <c r="O744" i="1"/>
  <c r="L744" i="1"/>
  <c r="H744" i="1"/>
  <c r="R743" i="1"/>
  <c r="Q743" i="1"/>
  <c r="P743" i="1"/>
  <c r="O743" i="1"/>
  <c r="L743" i="1"/>
  <c r="H743" i="1"/>
  <c r="R742" i="1"/>
  <c r="Q742" i="1"/>
  <c r="P742" i="1"/>
  <c r="O742" i="1"/>
  <c r="L742" i="1"/>
  <c r="H742" i="1"/>
  <c r="R741" i="1"/>
  <c r="Q741" i="1"/>
  <c r="P741" i="1"/>
  <c r="O741" i="1"/>
  <c r="L741" i="1"/>
  <c r="H741" i="1"/>
  <c r="R740" i="1"/>
  <c r="Q740" i="1"/>
  <c r="P740" i="1"/>
  <c r="O740" i="1"/>
  <c r="L740" i="1"/>
  <c r="H740" i="1"/>
  <c r="R739" i="1"/>
  <c r="Q739" i="1"/>
  <c r="P739" i="1"/>
  <c r="O739" i="1"/>
  <c r="L739" i="1"/>
  <c r="H739" i="1"/>
  <c r="R738" i="1"/>
  <c r="Q738" i="1"/>
  <c r="P738" i="1"/>
  <c r="O738" i="1"/>
  <c r="L738" i="1"/>
  <c r="H738" i="1"/>
  <c r="S738" i="1" l="1"/>
  <c r="S742" i="1"/>
  <c r="S775" i="1"/>
  <c r="S744" i="1"/>
  <c r="S763" i="1"/>
  <c r="S768" i="1"/>
  <c r="S781" i="1"/>
  <c r="S789" i="1"/>
  <c r="S753" i="1"/>
  <c r="S755" i="1"/>
  <c r="S784" i="1"/>
  <c r="S788" i="1"/>
  <c r="S739" i="1"/>
  <c r="S743" i="1"/>
  <c r="S758" i="1"/>
  <c r="S773" i="1"/>
  <c r="S778" i="1"/>
  <c r="S786" i="1"/>
  <c r="S807" i="1"/>
  <c r="S802" i="1"/>
  <c r="S767" i="1"/>
  <c r="S776" i="1"/>
  <c r="S783" i="1"/>
  <c r="S804" i="1"/>
  <c r="S754" i="1"/>
  <c r="S762" i="1"/>
  <c r="S782" i="1"/>
  <c r="S806" i="1"/>
  <c r="S756" i="1"/>
  <c r="S745" i="1"/>
  <c r="S765" i="1"/>
  <c r="S770" i="1"/>
  <c r="S740" i="1"/>
  <c r="S774" i="1"/>
  <c r="S777" i="1"/>
  <c r="S791" i="1"/>
  <c r="S794" i="1"/>
  <c r="S801" i="1"/>
  <c r="S746" i="1"/>
  <c r="S748" i="1"/>
  <c r="S796" i="1"/>
  <c r="S799" i="1"/>
  <c r="S800" i="1"/>
  <c r="S749" i="1"/>
  <c r="S759" i="1"/>
  <c r="S764" i="1"/>
  <c r="S766" i="1"/>
  <c r="S769" i="1"/>
  <c r="S785" i="1"/>
  <c r="S787" i="1"/>
  <c r="S751" i="1"/>
  <c r="S761" i="1"/>
  <c r="S790" i="1"/>
  <c r="S792" i="1"/>
  <c r="S793" i="1"/>
  <c r="S795" i="1"/>
  <c r="S798" i="1"/>
  <c r="S803" i="1"/>
  <c r="S757" i="1"/>
  <c r="S771" i="1"/>
  <c r="S780" i="1"/>
  <c r="S741" i="1"/>
  <c r="S747" i="1"/>
  <c r="S750" i="1"/>
  <c r="S752" i="1"/>
  <c r="S760" i="1"/>
  <c r="S772" i="1"/>
  <c r="S779" i="1"/>
  <c r="S797" i="1"/>
  <c r="S805" i="1"/>
  <c r="R486" i="1"/>
  <c r="Q486" i="1"/>
  <c r="P486" i="1"/>
  <c r="O486" i="1"/>
  <c r="L486" i="1"/>
  <c r="H486" i="1"/>
  <c r="R485" i="1"/>
  <c r="Q485" i="1"/>
  <c r="P485" i="1"/>
  <c r="O485" i="1"/>
  <c r="L485" i="1"/>
  <c r="H485" i="1"/>
  <c r="R484" i="1"/>
  <c r="Q484" i="1"/>
  <c r="P484" i="1"/>
  <c r="O484" i="1"/>
  <c r="L484" i="1"/>
  <c r="H484" i="1"/>
  <c r="R483" i="1"/>
  <c r="Q483" i="1"/>
  <c r="P483" i="1"/>
  <c r="O483" i="1"/>
  <c r="L483" i="1"/>
  <c r="H483" i="1"/>
  <c r="R482" i="1"/>
  <c r="Q482" i="1"/>
  <c r="P482" i="1"/>
  <c r="O482" i="1"/>
  <c r="L482" i="1"/>
  <c r="H482" i="1"/>
  <c r="R481" i="1"/>
  <c r="Q481" i="1"/>
  <c r="P481" i="1"/>
  <c r="O481" i="1"/>
  <c r="L481" i="1"/>
  <c r="H481" i="1"/>
  <c r="R480" i="1"/>
  <c r="Q480" i="1"/>
  <c r="P480" i="1"/>
  <c r="O480" i="1"/>
  <c r="L480" i="1"/>
  <c r="H480" i="1"/>
  <c r="R479" i="1"/>
  <c r="Q479" i="1"/>
  <c r="P479" i="1"/>
  <c r="O479" i="1"/>
  <c r="L479" i="1"/>
  <c r="H479" i="1"/>
  <c r="R478" i="1"/>
  <c r="Q478" i="1"/>
  <c r="P478" i="1"/>
  <c r="O478" i="1"/>
  <c r="L478" i="1"/>
  <c r="H478" i="1"/>
  <c r="R477" i="1"/>
  <c r="Q477" i="1"/>
  <c r="P477" i="1"/>
  <c r="O477" i="1"/>
  <c r="L477" i="1"/>
  <c r="H477" i="1"/>
  <c r="R476" i="1"/>
  <c r="Q476" i="1"/>
  <c r="P476" i="1"/>
  <c r="O476" i="1"/>
  <c r="L476" i="1"/>
  <c r="H476" i="1"/>
  <c r="R475" i="1"/>
  <c r="Q475" i="1"/>
  <c r="P475" i="1"/>
  <c r="O475" i="1"/>
  <c r="L475" i="1"/>
  <c r="H475" i="1"/>
  <c r="R474" i="1"/>
  <c r="Q474" i="1"/>
  <c r="P474" i="1"/>
  <c r="O474" i="1"/>
  <c r="L474" i="1"/>
  <c r="H474" i="1"/>
  <c r="R473" i="1"/>
  <c r="Q473" i="1"/>
  <c r="P473" i="1"/>
  <c r="O473" i="1"/>
  <c r="L473" i="1"/>
  <c r="H473" i="1"/>
  <c r="R472" i="1"/>
  <c r="Q472" i="1"/>
  <c r="P472" i="1"/>
  <c r="O472" i="1"/>
  <c r="L472" i="1"/>
  <c r="H472" i="1"/>
  <c r="R471" i="1"/>
  <c r="Q471" i="1"/>
  <c r="P471" i="1"/>
  <c r="O471" i="1"/>
  <c r="L471" i="1"/>
  <c r="H471" i="1"/>
  <c r="R470" i="1"/>
  <c r="Q470" i="1"/>
  <c r="P470" i="1"/>
  <c r="O470" i="1"/>
  <c r="L470" i="1"/>
  <c r="H470" i="1"/>
  <c r="R469" i="1"/>
  <c r="Q469" i="1"/>
  <c r="P469" i="1"/>
  <c r="O469" i="1"/>
  <c r="L469" i="1"/>
  <c r="H469" i="1"/>
  <c r="R468" i="1"/>
  <c r="Q468" i="1"/>
  <c r="P468" i="1"/>
  <c r="O468" i="1"/>
  <c r="L468" i="1"/>
  <c r="H468" i="1"/>
  <c r="R467" i="1"/>
  <c r="Q467" i="1"/>
  <c r="P467" i="1"/>
  <c r="O467" i="1"/>
  <c r="L467" i="1"/>
  <c r="H467" i="1"/>
  <c r="R466" i="1"/>
  <c r="Q466" i="1"/>
  <c r="P466" i="1"/>
  <c r="O466" i="1"/>
  <c r="L466" i="1"/>
  <c r="H466" i="1"/>
  <c r="R465" i="1"/>
  <c r="Q465" i="1"/>
  <c r="P465" i="1"/>
  <c r="O465" i="1"/>
  <c r="L465" i="1"/>
  <c r="H465" i="1"/>
  <c r="R464" i="1"/>
  <c r="Q464" i="1"/>
  <c r="P464" i="1"/>
  <c r="O464" i="1"/>
  <c r="L464" i="1"/>
  <c r="H464" i="1"/>
  <c r="R463" i="1"/>
  <c r="Q463" i="1"/>
  <c r="P463" i="1"/>
  <c r="O463" i="1"/>
  <c r="L463" i="1"/>
  <c r="H463" i="1"/>
  <c r="R461" i="1"/>
  <c r="Q461" i="1"/>
  <c r="P461" i="1"/>
  <c r="O461" i="1"/>
  <c r="L461" i="1"/>
  <c r="H461" i="1"/>
  <c r="R460" i="1"/>
  <c r="Q460" i="1"/>
  <c r="P460" i="1"/>
  <c r="O460" i="1"/>
  <c r="L460" i="1"/>
  <c r="H460" i="1"/>
  <c r="R459" i="1"/>
  <c r="Q459" i="1"/>
  <c r="P459" i="1"/>
  <c r="O459" i="1"/>
  <c r="L459" i="1"/>
  <c r="H459" i="1"/>
  <c r="R458" i="1"/>
  <c r="Q458" i="1"/>
  <c r="P458" i="1"/>
  <c r="O458" i="1"/>
  <c r="L458" i="1"/>
  <c r="H458" i="1"/>
  <c r="R457" i="1"/>
  <c r="Q457" i="1"/>
  <c r="P457" i="1"/>
  <c r="O457" i="1"/>
  <c r="L457" i="1"/>
  <c r="H457" i="1"/>
  <c r="R456" i="1"/>
  <c r="Q456" i="1"/>
  <c r="P456" i="1"/>
  <c r="O456" i="1"/>
  <c r="L456" i="1"/>
  <c r="H456" i="1"/>
  <c r="R455" i="1"/>
  <c r="Q455" i="1"/>
  <c r="P455" i="1"/>
  <c r="O455" i="1"/>
  <c r="L455" i="1"/>
  <c r="H455" i="1"/>
  <c r="R454" i="1"/>
  <c r="Q454" i="1"/>
  <c r="P454" i="1"/>
  <c r="O454" i="1"/>
  <c r="L454" i="1"/>
  <c r="H454" i="1"/>
  <c r="R453" i="1"/>
  <c r="Q453" i="1"/>
  <c r="P453" i="1"/>
  <c r="O453" i="1"/>
  <c r="L453" i="1"/>
  <c r="H453" i="1"/>
  <c r="R452" i="1"/>
  <c r="Q452" i="1"/>
  <c r="P452" i="1"/>
  <c r="O452" i="1"/>
  <c r="L452" i="1"/>
  <c r="H452" i="1"/>
  <c r="R451" i="1"/>
  <c r="Q451" i="1"/>
  <c r="P451" i="1"/>
  <c r="O451" i="1"/>
  <c r="L451" i="1"/>
  <c r="H451" i="1"/>
  <c r="R450" i="1"/>
  <c r="Q450" i="1"/>
  <c r="P450" i="1"/>
  <c r="O450" i="1"/>
  <c r="L450" i="1"/>
  <c r="H450" i="1"/>
  <c r="R449" i="1"/>
  <c r="Q449" i="1"/>
  <c r="P449" i="1"/>
  <c r="O449" i="1"/>
  <c r="L449" i="1"/>
  <c r="H449" i="1"/>
  <c r="R448" i="1"/>
  <c r="Q448" i="1"/>
  <c r="P448" i="1"/>
  <c r="O448" i="1"/>
  <c r="L448" i="1"/>
  <c r="H448" i="1"/>
  <c r="R447" i="1"/>
  <c r="Q447" i="1"/>
  <c r="P447" i="1"/>
  <c r="O447" i="1"/>
  <c r="L447" i="1"/>
  <c r="H447" i="1"/>
  <c r="R446" i="1"/>
  <c r="Q446" i="1"/>
  <c r="P446" i="1"/>
  <c r="O446" i="1"/>
  <c r="L446" i="1"/>
  <c r="H446" i="1"/>
  <c r="R445" i="1"/>
  <c r="Q445" i="1"/>
  <c r="P445" i="1"/>
  <c r="O445" i="1"/>
  <c r="L445" i="1"/>
  <c r="H445" i="1"/>
  <c r="R444" i="1"/>
  <c r="Q444" i="1"/>
  <c r="P444" i="1"/>
  <c r="O444" i="1"/>
  <c r="L444" i="1"/>
  <c r="H444" i="1"/>
  <c r="R443" i="1"/>
  <c r="Q443" i="1"/>
  <c r="P443" i="1"/>
  <c r="O443" i="1"/>
  <c r="L443" i="1"/>
  <c r="H443" i="1"/>
  <c r="R442" i="1"/>
  <c r="Q442" i="1"/>
  <c r="P442" i="1"/>
  <c r="O442" i="1"/>
  <c r="L442" i="1"/>
  <c r="H442" i="1"/>
  <c r="R441" i="1"/>
  <c r="Q441" i="1"/>
  <c r="P441" i="1"/>
  <c r="O441" i="1"/>
  <c r="L441" i="1"/>
  <c r="H441" i="1"/>
  <c r="R440" i="1"/>
  <c r="Q440" i="1"/>
  <c r="P440" i="1"/>
  <c r="O440" i="1"/>
  <c r="L440" i="1"/>
  <c r="H440" i="1"/>
  <c r="R439" i="1"/>
  <c r="Q439" i="1"/>
  <c r="P439" i="1"/>
  <c r="O439" i="1"/>
  <c r="L439" i="1"/>
  <c r="H439" i="1"/>
  <c r="R438" i="1"/>
  <c r="Q438" i="1"/>
  <c r="P438" i="1"/>
  <c r="O438" i="1"/>
  <c r="L438" i="1"/>
  <c r="H438" i="1"/>
  <c r="R437" i="1"/>
  <c r="Q437" i="1"/>
  <c r="P437" i="1"/>
  <c r="O437" i="1"/>
  <c r="L437" i="1"/>
  <c r="H437" i="1"/>
  <c r="R436" i="1"/>
  <c r="Q436" i="1"/>
  <c r="P436" i="1"/>
  <c r="O436" i="1"/>
  <c r="L436" i="1"/>
  <c r="H436" i="1"/>
  <c r="R435" i="1"/>
  <c r="Q435" i="1"/>
  <c r="P435" i="1"/>
  <c r="O435" i="1"/>
  <c r="L435" i="1"/>
  <c r="H435" i="1"/>
  <c r="R434" i="1"/>
  <c r="Q434" i="1"/>
  <c r="P434" i="1"/>
  <c r="O434" i="1"/>
  <c r="L434" i="1"/>
  <c r="H434" i="1"/>
  <c r="R433" i="1"/>
  <c r="Q433" i="1"/>
  <c r="P433" i="1"/>
  <c r="O433" i="1"/>
  <c r="L433" i="1"/>
  <c r="H433" i="1"/>
  <c r="R432" i="1"/>
  <c r="Q432" i="1"/>
  <c r="P432" i="1"/>
  <c r="O432" i="1"/>
  <c r="L432" i="1"/>
  <c r="H432" i="1"/>
  <c r="R431" i="1"/>
  <c r="Q431" i="1"/>
  <c r="P431" i="1"/>
  <c r="O431" i="1"/>
  <c r="L431" i="1"/>
  <c r="H431" i="1"/>
  <c r="R430" i="1"/>
  <c r="Q430" i="1"/>
  <c r="P430" i="1"/>
  <c r="O430" i="1"/>
  <c r="L430" i="1"/>
  <c r="H430" i="1"/>
  <c r="R429" i="1"/>
  <c r="Q429" i="1"/>
  <c r="P429" i="1"/>
  <c r="O429" i="1"/>
  <c r="L429" i="1"/>
  <c r="H429" i="1"/>
  <c r="R428" i="1"/>
  <c r="Q428" i="1"/>
  <c r="P428" i="1"/>
  <c r="O428" i="1"/>
  <c r="L428" i="1"/>
  <c r="H428" i="1"/>
  <c r="R427" i="1"/>
  <c r="Q427" i="1"/>
  <c r="P427" i="1"/>
  <c r="O427" i="1"/>
  <c r="L427" i="1"/>
  <c r="H427" i="1"/>
  <c r="R426" i="1"/>
  <c r="Q426" i="1"/>
  <c r="P426" i="1"/>
  <c r="O426" i="1"/>
  <c r="L426" i="1"/>
  <c r="H426" i="1"/>
  <c r="R425" i="1"/>
  <c r="Q425" i="1"/>
  <c r="P425" i="1"/>
  <c r="O425" i="1"/>
  <c r="L425" i="1"/>
  <c r="H425" i="1"/>
  <c r="R424" i="1"/>
  <c r="Q424" i="1"/>
  <c r="P424" i="1"/>
  <c r="O424" i="1"/>
  <c r="L424" i="1"/>
  <c r="H424" i="1"/>
  <c r="R423" i="1"/>
  <c r="Q423" i="1"/>
  <c r="P423" i="1"/>
  <c r="O423" i="1"/>
  <c r="L423" i="1"/>
  <c r="H423" i="1"/>
  <c r="R422" i="1"/>
  <c r="Q422" i="1"/>
  <c r="P422" i="1"/>
  <c r="O422" i="1"/>
  <c r="L422" i="1"/>
  <c r="H422" i="1"/>
  <c r="R421" i="1"/>
  <c r="Q421" i="1"/>
  <c r="P421" i="1"/>
  <c r="O421" i="1"/>
  <c r="L421" i="1"/>
  <c r="H421" i="1"/>
  <c r="R420" i="1"/>
  <c r="Q420" i="1"/>
  <c r="P420" i="1"/>
  <c r="O420" i="1"/>
  <c r="L420" i="1"/>
  <c r="H420" i="1"/>
  <c r="R462" i="1"/>
  <c r="Q462" i="1"/>
  <c r="P462" i="1"/>
  <c r="O462" i="1"/>
  <c r="L462" i="1"/>
  <c r="H462" i="1"/>
  <c r="R419" i="1"/>
  <c r="Q419" i="1"/>
  <c r="P419" i="1"/>
  <c r="O419" i="1"/>
  <c r="L419" i="1"/>
  <c r="H419" i="1"/>
  <c r="R418" i="1"/>
  <c r="Q418" i="1"/>
  <c r="P418" i="1"/>
  <c r="O418" i="1"/>
  <c r="L418" i="1"/>
  <c r="H418" i="1"/>
  <c r="R417" i="1"/>
  <c r="Q417" i="1"/>
  <c r="P417" i="1"/>
  <c r="O417" i="1"/>
  <c r="L417" i="1"/>
  <c r="H417" i="1"/>
  <c r="R416" i="1"/>
  <c r="Q416" i="1"/>
  <c r="P416" i="1"/>
  <c r="O416" i="1"/>
  <c r="L416" i="1"/>
  <c r="H416" i="1"/>
  <c r="R415" i="1"/>
  <c r="Q415" i="1"/>
  <c r="P415" i="1"/>
  <c r="O415" i="1"/>
  <c r="L415" i="1"/>
  <c r="H415" i="1"/>
  <c r="R414" i="1"/>
  <c r="Q414" i="1"/>
  <c r="P414" i="1"/>
  <c r="O414" i="1"/>
  <c r="L414" i="1"/>
  <c r="H414" i="1"/>
  <c r="R413" i="1"/>
  <c r="Q413" i="1"/>
  <c r="P413" i="1"/>
  <c r="O413" i="1"/>
  <c r="L413" i="1"/>
  <c r="H413" i="1"/>
  <c r="R412" i="1"/>
  <c r="Q412" i="1"/>
  <c r="P412" i="1"/>
  <c r="O412" i="1"/>
  <c r="L412" i="1"/>
  <c r="H412" i="1"/>
  <c r="R411" i="1"/>
  <c r="Q411" i="1"/>
  <c r="P411" i="1"/>
  <c r="O411" i="1"/>
  <c r="L411" i="1"/>
  <c r="H411" i="1"/>
  <c r="R410" i="1"/>
  <c r="Q410" i="1"/>
  <c r="P410" i="1"/>
  <c r="O410" i="1"/>
  <c r="L410" i="1"/>
  <c r="H410" i="1"/>
  <c r="R409" i="1"/>
  <c r="Q409" i="1"/>
  <c r="P409" i="1"/>
  <c r="O409" i="1"/>
  <c r="L409" i="1"/>
  <c r="H409" i="1"/>
  <c r="R408" i="1"/>
  <c r="Q408" i="1"/>
  <c r="P408" i="1"/>
  <c r="O408" i="1"/>
  <c r="L408" i="1"/>
  <c r="H408" i="1"/>
  <c r="R403" i="1"/>
  <c r="Q403" i="1"/>
  <c r="P403" i="1"/>
  <c r="O403" i="1"/>
  <c r="L403" i="1"/>
  <c r="H403" i="1"/>
  <c r="R407" i="1"/>
  <c r="Q407" i="1"/>
  <c r="P407" i="1"/>
  <c r="O407" i="1"/>
  <c r="L407" i="1"/>
  <c r="H407" i="1"/>
  <c r="R405" i="1"/>
  <c r="Q405" i="1"/>
  <c r="P405" i="1"/>
  <c r="O405" i="1"/>
  <c r="L405" i="1"/>
  <c r="H405" i="1"/>
  <c r="R404" i="1"/>
  <c r="Q404" i="1"/>
  <c r="P404" i="1"/>
  <c r="O404" i="1"/>
  <c r="L404" i="1"/>
  <c r="H404" i="1"/>
  <c r="R406" i="1"/>
  <c r="Q406" i="1"/>
  <c r="P406" i="1"/>
  <c r="O406" i="1"/>
  <c r="L406" i="1"/>
  <c r="H406" i="1"/>
  <c r="R401" i="1"/>
  <c r="Q401" i="1"/>
  <c r="P401" i="1"/>
  <c r="O401" i="1"/>
  <c r="L401" i="1"/>
  <c r="H401" i="1"/>
  <c r="R400" i="1"/>
  <c r="Q400" i="1"/>
  <c r="P400" i="1"/>
  <c r="O400" i="1"/>
  <c r="L400" i="1"/>
  <c r="H400" i="1"/>
  <c r="R399" i="1"/>
  <c r="Q399" i="1"/>
  <c r="P399" i="1"/>
  <c r="O399" i="1"/>
  <c r="L399" i="1"/>
  <c r="H399" i="1"/>
  <c r="R398" i="1"/>
  <c r="Q398" i="1"/>
  <c r="P398" i="1"/>
  <c r="O398" i="1"/>
  <c r="L398" i="1"/>
  <c r="H398" i="1"/>
  <c r="R397" i="1"/>
  <c r="Q397" i="1"/>
  <c r="P397" i="1"/>
  <c r="O397" i="1"/>
  <c r="L397" i="1"/>
  <c r="H397" i="1"/>
  <c r="R396" i="1"/>
  <c r="Q396" i="1"/>
  <c r="P396" i="1"/>
  <c r="O396" i="1"/>
  <c r="L396" i="1"/>
  <c r="H396" i="1"/>
  <c r="R395" i="1"/>
  <c r="Q395" i="1"/>
  <c r="P395" i="1"/>
  <c r="O395" i="1"/>
  <c r="L395" i="1"/>
  <c r="H395" i="1"/>
  <c r="R394" i="1"/>
  <c r="Q394" i="1"/>
  <c r="P394" i="1"/>
  <c r="O394" i="1"/>
  <c r="L394" i="1"/>
  <c r="H394" i="1"/>
  <c r="R393" i="1"/>
  <c r="Q393" i="1"/>
  <c r="P393" i="1"/>
  <c r="O393" i="1"/>
  <c r="L393" i="1"/>
  <c r="H393" i="1"/>
  <c r="R392" i="1"/>
  <c r="Q392" i="1"/>
  <c r="P392" i="1"/>
  <c r="O392" i="1"/>
  <c r="L392" i="1"/>
  <c r="H392" i="1"/>
  <c r="R391" i="1"/>
  <c r="Q391" i="1"/>
  <c r="P391" i="1"/>
  <c r="O391" i="1"/>
  <c r="L391" i="1"/>
  <c r="H391" i="1"/>
  <c r="R390" i="1"/>
  <c r="Q390" i="1"/>
  <c r="P390" i="1"/>
  <c r="O390" i="1"/>
  <c r="L390" i="1"/>
  <c r="H390" i="1"/>
  <c r="R389" i="1"/>
  <c r="Q389" i="1"/>
  <c r="P389" i="1"/>
  <c r="O389" i="1"/>
  <c r="L389" i="1"/>
  <c r="H389" i="1"/>
  <c r="R388" i="1"/>
  <c r="Q388" i="1"/>
  <c r="P388" i="1"/>
  <c r="O388" i="1"/>
  <c r="L388" i="1"/>
  <c r="H388" i="1"/>
  <c r="R387" i="1"/>
  <c r="Q387" i="1"/>
  <c r="P387" i="1"/>
  <c r="O387" i="1"/>
  <c r="L387" i="1"/>
  <c r="H387" i="1"/>
  <c r="R386" i="1"/>
  <c r="Q386" i="1"/>
  <c r="P386" i="1"/>
  <c r="O386" i="1"/>
  <c r="L386" i="1"/>
  <c r="H386" i="1"/>
  <c r="R385" i="1"/>
  <c r="Q385" i="1"/>
  <c r="P385" i="1"/>
  <c r="O385" i="1"/>
  <c r="L385" i="1"/>
  <c r="H385" i="1"/>
  <c r="R384" i="1"/>
  <c r="Q384" i="1"/>
  <c r="P384" i="1"/>
  <c r="O384" i="1"/>
  <c r="L384" i="1"/>
  <c r="H384" i="1"/>
  <c r="R383" i="1"/>
  <c r="Q383" i="1"/>
  <c r="P383" i="1"/>
  <c r="O383" i="1"/>
  <c r="L383" i="1"/>
  <c r="H383" i="1"/>
  <c r="R382" i="1"/>
  <c r="Q382" i="1"/>
  <c r="P382" i="1"/>
  <c r="O382" i="1"/>
  <c r="L382" i="1"/>
  <c r="H382" i="1"/>
  <c r="R381" i="1"/>
  <c r="Q381" i="1"/>
  <c r="P381" i="1"/>
  <c r="O381" i="1"/>
  <c r="L381" i="1"/>
  <c r="H381" i="1"/>
  <c r="R380" i="1"/>
  <c r="Q380" i="1"/>
  <c r="P380" i="1"/>
  <c r="O380" i="1"/>
  <c r="L380" i="1"/>
  <c r="H380" i="1"/>
  <c r="R379" i="1"/>
  <c r="Q379" i="1"/>
  <c r="P379" i="1"/>
  <c r="O379" i="1"/>
  <c r="L379" i="1"/>
  <c r="H379" i="1"/>
  <c r="R378" i="1"/>
  <c r="Q378" i="1"/>
  <c r="P378" i="1"/>
  <c r="O378" i="1"/>
  <c r="L378" i="1"/>
  <c r="H378" i="1"/>
  <c r="R377" i="1"/>
  <c r="Q377" i="1"/>
  <c r="P377" i="1"/>
  <c r="O377" i="1"/>
  <c r="L377" i="1"/>
  <c r="H377" i="1"/>
  <c r="R376" i="1"/>
  <c r="Q376" i="1"/>
  <c r="P376" i="1"/>
  <c r="O376" i="1"/>
  <c r="L376" i="1"/>
  <c r="H376" i="1"/>
  <c r="R375" i="1"/>
  <c r="Q375" i="1"/>
  <c r="P375" i="1"/>
  <c r="O375" i="1"/>
  <c r="L375" i="1"/>
  <c r="H375" i="1"/>
  <c r="R374" i="1"/>
  <c r="Q374" i="1"/>
  <c r="P374" i="1"/>
  <c r="O374" i="1"/>
  <c r="L374" i="1"/>
  <c r="H374" i="1"/>
  <c r="R402" i="1"/>
  <c r="Q402" i="1"/>
  <c r="P402" i="1"/>
  <c r="O402" i="1"/>
  <c r="L402" i="1"/>
  <c r="H402" i="1"/>
  <c r="R373" i="1"/>
  <c r="Q373" i="1"/>
  <c r="P373" i="1"/>
  <c r="O373" i="1"/>
  <c r="L373" i="1"/>
  <c r="H373" i="1"/>
  <c r="R372" i="1"/>
  <c r="Q372" i="1"/>
  <c r="P372" i="1"/>
  <c r="O372" i="1"/>
  <c r="L372" i="1"/>
  <c r="H372" i="1"/>
  <c r="R371" i="1"/>
  <c r="Q371" i="1"/>
  <c r="P371" i="1"/>
  <c r="O371" i="1"/>
  <c r="L371" i="1"/>
  <c r="H371" i="1"/>
  <c r="R370" i="1"/>
  <c r="Q370" i="1"/>
  <c r="P370" i="1"/>
  <c r="O370" i="1"/>
  <c r="L370" i="1"/>
  <c r="H370" i="1"/>
  <c r="R369" i="1"/>
  <c r="Q369" i="1"/>
  <c r="P369" i="1"/>
  <c r="O369" i="1"/>
  <c r="L369" i="1"/>
  <c r="H369" i="1"/>
  <c r="R368" i="1"/>
  <c r="Q368" i="1"/>
  <c r="P368" i="1"/>
  <c r="O368" i="1"/>
  <c r="L368" i="1"/>
  <c r="H368" i="1"/>
  <c r="R367" i="1"/>
  <c r="Q367" i="1"/>
  <c r="P367" i="1"/>
  <c r="O367" i="1"/>
  <c r="L367" i="1"/>
  <c r="H367" i="1"/>
  <c r="R366" i="1"/>
  <c r="Q366" i="1"/>
  <c r="P366" i="1"/>
  <c r="O366" i="1"/>
  <c r="L366" i="1"/>
  <c r="H366" i="1"/>
  <c r="R365" i="1"/>
  <c r="Q365" i="1"/>
  <c r="P365" i="1"/>
  <c r="O365" i="1"/>
  <c r="L365" i="1"/>
  <c r="H365" i="1"/>
  <c r="R364" i="1"/>
  <c r="Q364" i="1"/>
  <c r="P364" i="1"/>
  <c r="O364" i="1"/>
  <c r="L364" i="1"/>
  <c r="H364" i="1"/>
  <c r="R363" i="1"/>
  <c r="Q363" i="1"/>
  <c r="P363" i="1"/>
  <c r="O363" i="1"/>
  <c r="L363" i="1"/>
  <c r="H363" i="1"/>
  <c r="R362" i="1"/>
  <c r="Q362" i="1"/>
  <c r="P362" i="1"/>
  <c r="O362" i="1"/>
  <c r="L362" i="1"/>
  <c r="H362" i="1"/>
  <c r="R361" i="1"/>
  <c r="Q361" i="1"/>
  <c r="P361" i="1"/>
  <c r="O361" i="1"/>
  <c r="L361" i="1"/>
  <c r="H361" i="1"/>
  <c r="R360" i="1"/>
  <c r="Q360" i="1"/>
  <c r="P360" i="1"/>
  <c r="O360" i="1"/>
  <c r="L360" i="1"/>
  <c r="H360" i="1"/>
  <c r="R359" i="1"/>
  <c r="Q359" i="1"/>
  <c r="P359" i="1"/>
  <c r="O359" i="1"/>
  <c r="L359" i="1"/>
  <c r="H359" i="1"/>
  <c r="R358" i="1"/>
  <c r="Q358" i="1"/>
  <c r="P358" i="1"/>
  <c r="O358" i="1"/>
  <c r="L358" i="1"/>
  <c r="H358" i="1"/>
  <c r="R357" i="1"/>
  <c r="Q357" i="1"/>
  <c r="P357" i="1"/>
  <c r="O357" i="1"/>
  <c r="L357" i="1"/>
  <c r="H357" i="1"/>
  <c r="R356" i="1"/>
  <c r="Q356" i="1"/>
  <c r="P356" i="1"/>
  <c r="O356" i="1"/>
  <c r="L356" i="1"/>
  <c r="H356" i="1"/>
  <c r="R355" i="1"/>
  <c r="Q355" i="1"/>
  <c r="P355" i="1"/>
  <c r="O355" i="1"/>
  <c r="L355" i="1"/>
  <c r="H355" i="1"/>
  <c r="R354" i="1"/>
  <c r="Q354" i="1"/>
  <c r="P354" i="1"/>
  <c r="O354" i="1"/>
  <c r="L354" i="1"/>
  <c r="H354" i="1"/>
  <c r="R353" i="1"/>
  <c r="Q353" i="1"/>
  <c r="P353" i="1"/>
  <c r="O353" i="1"/>
  <c r="L353" i="1"/>
  <c r="H353" i="1"/>
  <c r="R352" i="1"/>
  <c r="Q352" i="1"/>
  <c r="P352" i="1"/>
  <c r="O352" i="1"/>
  <c r="L352" i="1"/>
  <c r="H352" i="1"/>
  <c r="R351" i="1"/>
  <c r="Q351" i="1"/>
  <c r="P351" i="1"/>
  <c r="O351" i="1"/>
  <c r="L351" i="1"/>
  <c r="H351" i="1"/>
  <c r="R350" i="1"/>
  <c r="Q350" i="1"/>
  <c r="P350" i="1"/>
  <c r="O350" i="1"/>
  <c r="L350" i="1"/>
  <c r="H350" i="1"/>
  <c r="R349" i="1"/>
  <c r="Q349" i="1"/>
  <c r="P349" i="1"/>
  <c r="O349" i="1"/>
  <c r="L349" i="1"/>
  <c r="H349" i="1"/>
  <c r="R348" i="1"/>
  <c r="Q348" i="1"/>
  <c r="P348" i="1"/>
  <c r="O348" i="1"/>
  <c r="L348" i="1"/>
  <c r="H348" i="1"/>
  <c r="R347" i="1"/>
  <c r="Q347" i="1"/>
  <c r="P347" i="1"/>
  <c r="O347" i="1"/>
  <c r="L347" i="1"/>
  <c r="H347" i="1"/>
  <c r="R346" i="1"/>
  <c r="Q346" i="1"/>
  <c r="P346" i="1"/>
  <c r="O346" i="1"/>
  <c r="L346" i="1"/>
  <c r="H346" i="1"/>
  <c r="R345" i="1"/>
  <c r="Q345" i="1"/>
  <c r="P345" i="1"/>
  <c r="O345" i="1"/>
  <c r="L345" i="1"/>
  <c r="H345" i="1"/>
  <c r="R344" i="1"/>
  <c r="Q344" i="1"/>
  <c r="P344" i="1"/>
  <c r="O344" i="1"/>
  <c r="L344" i="1"/>
  <c r="H344" i="1"/>
  <c r="R343" i="1"/>
  <c r="Q343" i="1"/>
  <c r="P343" i="1"/>
  <c r="O343" i="1"/>
  <c r="L343" i="1"/>
  <c r="H343" i="1"/>
  <c r="R342" i="1"/>
  <c r="Q342" i="1"/>
  <c r="P342" i="1"/>
  <c r="O342" i="1"/>
  <c r="L342" i="1"/>
  <c r="H342" i="1"/>
  <c r="R341" i="1"/>
  <c r="Q341" i="1"/>
  <c r="P341" i="1"/>
  <c r="O341" i="1"/>
  <c r="L341" i="1"/>
  <c r="H341" i="1"/>
  <c r="R340" i="1"/>
  <c r="Q340" i="1"/>
  <c r="P340" i="1"/>
  <c r="O340" i="1"/>
  <c r="L340" i="1"/>
  <c r="H340" i="1"/>
  <c r="R338" i="1"/>
  <c r="Q338" i="1"/>
  <c r="P338" i="1"/>
  <c r="O338" i="1"/>
  <c r="L338" i="1"/>
  <c r="H338" i="1"/>
  <c r="R339" i="1"/>
  <c r="Q339" i="1"/>
  <c r="P339" i="1"/>
  <c r="O339" i="1"/>
  <c r="L339" i="1"/>
  <c r="H339" i="1"/>
  <c r="R337" i="1"/>
  <c r="Q337" i="1"/>
  <c r="P337" i="1"/>
  <c r="O337" i="1"/>
  <c r="L337" i="1"/>
  <c r="H337" i="1"/>
  <c r="R336" i="1"/>
  <c r="Q336" i="1"/>
  <c r="P336" i="1"/>
  <c r="O336" i="1"/>
  <c r="L336" i="1"/>
  <c r="H336" i="1"/>
  <c r="S408" i="1" l="1"/>
  <c r="S337" i="1"/>
  <c r="S345" i="1"/>
  <c r="S349" i="1"/>
  <c r="S405" i="1"/>
  <c r="S400" i="1"/>
  <c r="S395" i="1"/>
  <c r="S347" i="1"/>
  <c r="S351" i="1"/>
  <c r="S355" i="1"/>
  <c r="S394" i="1"/>
  <c r="S398" i="1"/>
  <c r="S390" i="1"/>
  <c r="S442" i="1"/>
  <c r="S450" i="1"/>
  <c r="S475" i="1"/>
  <c r="S483" i="1"/>
  <c r="S407" i="1"/>
  <c r="S414" i="1"/>
  <c r="S421" i="1"/>
  <c r="S429" i="1"/>
  <c r="S441" i="1"/>
  <c r="S449" i="1"/>
  <c r="S470" i="1"/>
  <c r="S474" i="1"/>
  <c r="S376" i="1"/>
  <c r="S452" i="1"/>
  <c r="S469" i="1"/>
  <c r="S477" i="1"/>
  <c r="S485" i="1"/>
  <c r="S443" i="1"/>
  <c r="S472" i="1"/>
  <c r="S476" i="1"/>
  <c r="S484" i="1"/>
  <c r="S369" i="1"/>
  <c r="S454" i="1"/>
  <c r="S458" i="1"/>
  <c r="S380" i="1"/>
  <c r="S388" i="1"/>
  <c r="S348" i="1"/>
  <c r="S352" i="1"/>
  <c r="S372" i="1"/>
  <c r="S387" i="1"/>
  <c r="S409" i="1"/>
  <c r="S413" i="1"/>
  <c r="S417" i="1"/>
  <c r="S420" i="1"/>
  <c r="S424" i="1"/>
  <c r="S428" i="1"/>
  <c r="S359" i="1"/>
  <c r="S363" i="1"/>
  <c r="S374" i="1"/>
  <c r="S382" i="1"/>
  <c r="S404" i="1"/>
  <c r="S462" i="1"/>
  <c r="S427" i="1"/>
  <c r="S431" i="1"/>
  <c r="S339" i="1"/>
  <c r="S342" i="1"/>
  <c r="S354" i="1"/>
  <c r="S366" i="1"/>
  <c r="S403" i="1"/>
  <c r="S415" i="1"/>
  <c r="S434" i="1"/>
  <c r="S438" i="1"/>
  <c r="S455" i="1"/>
  <c r="S464" i="1"/>
  <c r="S344" i="1"/>
  <c r="S357" i="1"/>
  <c r="S360" i="1"/>
  <c r="S368" i="1"/>
  <c r="S385" i="1"/>
  <c r="S389" i="1"/>
  <c r="S406" i="1"/>
  <c r="S445" i="1"/>
  <c r="S446" i="1"/>
  <c r="S448" i="1"/>
  <c r="S457" i="1"/>
  <c r="S459" i="1"/>
  <c r="S370" i="1"/>
  <c r="S393" i="1"/>
  <c r="S401" i="1"/>
  <c r="S447" i="1"/>
  <c r="S456" i="1"/>
  <c r="S463" i="1"/>
  <c r="S466" i="1"/>
  <c r="S471" i="1"/>
  <c r="S480" i="1"/>
  <c r="S436" i="1"/>
  <c r="S453" i="1"/>
  <c r="S460" i="1"/>
  <c r="S468" i="1"/>
  <c r="S478" i="1"/>
  <c r="S336" i="1"/>
  <c r="S340" i="1"/>
  <c r="S419" i="1"/>
  <c r="S422" i="1"/>
  <c r="S338" i="1"/>
  <c r="S343" i="1"/>
  <c r="S346" i="1"/>
  <c r="S358" i="1"/>
  <c r="S361" i="1"/>
  <c r="S381" i="1"/>
  <c r="S391" i="1"/>
  <c r="S411" i="1"/>
  <c r="S418" i="1"/>
  <c r="S423" i="1"/>
  <c r="S425" i="1"/>
  <c r="S433" i="1"/>
  <c r="S435" i="1"/>
  <c r="S439" i="1"/>
  <c r="S386" i="1"/>
  <c r="S367" i="1"/>
  <c r="S384" i="1"/>
  <c r="S461" i="1"/>
  <c r="S481" i="1"/>
  <c r="S353" i="1"/>
  <c r="S371" i="1"/>
  <c r="S378" i="1"/>
  <c r="S412" i="1"/>
  <c r="S473" i="1"/>
  <c r="S402" i="1"/>
  <c r="S377" i="1"/>
  <c r="S430" i="1"/>
  <c r="S440" i="1"/>
  <c r="S479" i="1"/>
  <c r="S341" i="1"/>
  <c r="S365" i="1"/>
  <c r="S397" i="1"/>
  <c r="S426" i="1"/>
  <c r="S432" i="1"/>
  <c r="S373" i="1"/>
  <c r="S379" i="1"/>
  <c r="S396" i="1"/>
  <c r="S410" i="1"/>
  <c r="S416" i="1"/>
  <c r="S437" i="1"/>
  <c r="S444" i="1"/>
  <c r="S451" i="1"/>
  <c r="S467" i="1"/>
  <c r="S486" i="1"/>
  <c r="S350" i="1"/>
  <c r="S362" i="1"/>
  <c r="S375" i="1"/>
  <c r="S383" i="1"/>
  <c r="S399" i="1"/>
  <c r="S465" i="1"/>
  <c r="S482" i="1"/>
  <c r="S364" i="1"/>
  <c r="S392" i="1"/>
  <c r="S356" i="1"/>
  <c r="R335" i="1" l="1"/>
  <c r="Q335" i="1"/>
  <c r="P335" i="1"/>
  <c r="O335" i="1"/>
  <c r="L335" i="1"/>
  <c r="H335" i="1"/>
  <c r="R334" i="1"/>
  <c r="Q334" i="1"/>
  <c r="P334" i="1"/>
  <c r="O334" i="1"/>
  <c r="L334" i="1"/>
  <c r="H334" i="1"/>
  <c r="R333" i="1"/>
  <c r="Q333" i="1"/>
  <c r="P333" i="1"/>
  <c r="O333" i="1"/>
  <c r="L333" i="1"/>
  <c r="H333" i="1"/>
  <c r="R332" i="1"/>
  <c r="Q332" i="1"/>
  <c r="P332" i="1"/>
  <c r="O332" i="1"/>
  <c r="L332" i="1"/>
  <c r="H332" i="1"/>
  <c r="R331" i="1"/>
  <c r="Q331" i="1"/>
  <c r="P331" i="1"/>
  <c r="O331" i="1"/>
  <c r="L331" i="1"/>
  <c r="H331" i="1"/>
  <c r="R330" i="1"/>
  <c r="Q330" i="1"/>
  <c r="P330" i="1"/>
  <c r="O330" i="1"/>
  <c r="L330" i="1"/>
  <c r="H330" i="1"/>
  <c r="R329" i="1"/>
  <c r="Q329" i="1"/>
  <c r="P329" i="1"/>
  <c r="O329" i="1"/>
  <c r="L329" i="1"/>
  <c r="H329" i="1"/>
  <c r="R328" i="1"/>
  <c r="Q328" i="1"/>
  <c r="P328" i="1"/>
  <c r="O328" i="1"/>
  <c r="L328" i="1"/>
  <c r="H328" i="1"/>
  <c r="R327" i="1"/>
  <c r="Q327" i="1"/>
  <c r="P327" i="1"/>
  <c r="O327" i="1"/>
  <c r="L327" i="1"/>
  <c r="H327" i="1"/>
  <c r="R325" i="1"/>
  <c r="Q325" i="1"/>
  <c r="P325" i="1"/>
  <c r="O325" i="1"/>
  <c r="L325" i="1"/>
  <c r="H325" i="1"/>
  <c r="R324" i="1"/>
  <c r="Q324" i="1"/>
  <c r="P324" i="1"/>
  <c r="O324" i="1"/>
  <c r="L324" i="1"/>
  <c r="H324" i="1"/>
  <c r="R323" i="1"/>
  <c r="Q323" i="1"/>
  <c r="P323" i="1"/>
  <c r="O323" i="1"/>
  <c r="L323" i="1"/>
  <c r="H323" i="1"/>
  <c r="R322" i="1"/>
  <c r="Q322" i="1"/>
  <c r="P322" i="1"/>
  <c r="O322" i="1"/>
  <c r="L322" i="1"/>
  <c r="H322" i="1"/>
  <c r="R321" i="1"/>
  <c r="Q321" i="1"/>
  <c r="P321" i="1"/>
  <c r="O321" i="1"/>
  <c r="L321" i="1"/>
  <c r="H321" i="1"/>
  <c r="R320" i="1"/>
  <c r="Q320" i="1"/>
  <c r="P320" i="1"/>
  <c r="O320" i="1"/>
  <c r="L320" i="1"/>
  <c r="H320" i="1"/>
  <c r="R319" i="1"/>
  <c r="Q319" i="1"/>
  <c r="P319" i="1"/>
  <c r="O319" i="1"/>
  <c r="L319" i="1"/>
  <c r="H319" i="1"/>
  <c r="R318" i="1"/>
  <c r="Q318" i="1"/>
  <c r="P318" i="1"/>
  <c r="O318" i="1"/>
  <c r="L318" i="1"/>
  <c r="H318" i="1"/>
  <c r="R317" i="1"/>
  <c r="Q317" i="1"/>
  <c r="P317" i="1"/>
  <c r="O317" i="1"/>
  <c r="L317" i="1"/>
  <c r="H317" i="1"/>
  <c r="R316" i="1"/>
  <c r="Q316" i="1"/>
  <c r="P316" i="1"/>
  <c r="O316" i="1"/>
  <c r="L316" i="1"/>
  <c r="H316" i="1"/>
  <c r="R315" i="1"/>
  <c r="Q315" i="1"/>
  <c r="P315" i="1"/>
  <c r="O315" i="1"/>
  <c r="L315" i="1"/>
  <c r="H315" i="1"/>
  <c r="R314" i="1"/>
  <c r="Q314" i="1"/>
  <c r="P314" i="1"/>
  <c r="O314" i="1"/>
  <c r="L314" i="1"/>
  <c r="H314" i="1"/>
  <c r="R313" i="1"/>
  <c r="Q313" i="1"/>
  <c r="P313" i="1"/>
  <c r="O313" i="1"/>
  <c r="L313" i="1"/>
  <c r="H313" i="1"/>
  <c r="R312" i="1"/>
  <c r="Q312" i="1"/>
  <c r="P312" i="1"/>
  <c r="O312" i="1"/>
  <c r="L312" i="1"/>
  <c r="H312" i="1"/>
  <c r="R311" i="1"/>
  <c r="Q311" i="1"/>
  <c r="P311" i="1"/>
  <c r="O311" i="1"/>
  <c r="L311" i="1"/>
  <c r="H311" i="1"/>
  <c r="R310" i="1"/>
  <c r="Q310" i="1"/>
  <c r="P310" i="1"/>
  <c r="O310" i="1"/>
  <c r="L310" i="1"/>
  <c r="H310" i="1"/>
  <c r="R326" i="1"/>
  <c r="Q326" i="1"/>
  <c r="P326" i="1"/>
  <c r="O326" i="1"/>
  <c r="L326" i="1"/>
  <c r="H326" i="1"/>
  <c r="R309" i="1"/>
  <c r="Q309" i="1"/>
  <c r="P309" i="1"/>
  <c r="O309" i="1"/>
  <c r="L309" i="1"/>
  <c r="H309" i="1"/>
  <c r="R308" i="1"/>
  <c r="Q308" i="1"/>
  <c r="P308" i="1"/>
  <c r="O308" i="1"/>
  <c r="L308" i="1"/>
  <c r="H308" i="1"/>
  <c r="R307" i="1"/>
  <c r="Q307" i="1"/>
  <c r="P307" i="1"/>
  <c r="O307" i="1"/>
  <c r="L307" i="1"/>
  <c r="H307" i="1"/>
  <c r="R306" i="1"/>
  <c r="Q306" i="1"/>
  <c r="P306" i="1"/>
  <c r="O306" i="1"/>
  <c r="L306" i="1"/>
  <c r="H306" i="1"/>
  <c r="R305" i="1"/>
  <c r="Q305" i="1"/>
  <c r="P305" i="1"/>
  <c r="O305" i="1"/>
  <c r="L305" i="1"/>
  <c r="H305" i="1"/>
  <c r="R304" i="1"/>
  <c r="Q304" i="1"/>
  <c r="P304" i="1"/>
  <c r="O304" i="1"/>
  <c r="L304" i="1"/>
  <c r="H304" i="1"/>
  <c r="R303" i="1"/>
  <c r="Q303" i="1"/>
  <c r="P303" i="1"/>
  <c r="O303" i="1"/>
  <c r="L303" i="1"/>
  <c r="H303" i="1"/>
  <c r="R302" i="1"/>
  <c r="Q302" i="1"/>
  <c r="P302" i="1"/>
  <c r="O302" i="1"/>
  <c r="L302" i="1"/>
  <c r="H302" i="1"/>
  <c r="R300" i="1"/>
  <c r="Q300" i="1"/>
  <c r="P300" i="1"/>
  <c r="O300" i="1"/>
  <c r="L300" i="1"/>
  <c r="H300" i="1"/>
  <c r="R299" i="1"/>
  <c r="Q299" i="1"/>
  <c r="P299" i="1"/>
  <c r="O299" i="1"/>
  <c r="L299" i="1"/>
  <c r="H299" i="1"/>
  <c r="R298" i="1"/>
  <c r="Q298" i="1"/>
  <c r="P298" i="1"/>
  <c r="O298" i="1"/>
  <c r="L298" i="1"/>
  <c r="H298" i="1"/>
  <c r="R297" i="1"/>
  <c r="Q297" i="1"/>
  <c r="P297" i="1"/>
  <c r="O297" i="1"/>
  <c r="L297" i="1"/>
  <c r="H297" i="1"/>
  <c r="R301" i="1"/>
  <c r="Q301" i="1"/>
  <c r="P301" i="1"/>
  <c r="O301" i="1"/>
  <c r="L301" i="1"/>
  <c r="H301" i="1"/>
  <c r="R296" i="1"/>
  <c r="Q296" i="1"/>
  <c r="P296" i="1"/>
  <c r="O296" i="1"/>
  <c r="L296" i="1"/>
  <c r="H296" i="1"/>
  <c r="R295" i="1"/>
  <c r="Q295" i="1"/>
  <c r="P295" i="1"/>
  <c r="O295" i="1"/>
  <c r="L295" i="1"/>
  <c r="H295" i="1"/>
  <c r="R294" i="1"/>
  <c r="Q294" i="1"/>
  <c r="P294" i="1"/>
  <c r="O294" i="1"/>
  <c r="L294" i="1"/>
  <c r="H294" i="1"/>
  <c r="R293" i="1"/>
  <c r="Q293" i="1"/>
  <c r="P293" i="1"/>
  <c r="O293" i="1"/>
  <c r="L293" i="1"/>
  <c r="H293" i="1"/>
  <c r="R292" i="1"/>
  <c r="Q292" i="1"/>
  <c r="P292" i="1"/>
  <c r="O292" i="1"/>
  <c r="L292" i="1"/>
  <c r="H292" i="1"/>
  <c r="R291" i="1"/>
  <c r="Q291" i="1"/>
  <c r="P291" i="1"/>
  <c r="O291" i="1"/>
  <c r="L291" i="1"/>
  <c r="H291" i="1"/>
  <c r="S306" i="1" l="1"/>
  <c r="S330" i="1"/>
  <c r="S296" i="1"/>
  <c r="S299" i="1"/>
  <c r="S300" i="1"/>
  <c r="S309" i="1"/>
  <c r="S295" i="1"/>
  <c r="S327" i="1"/>
  <c r="S307" i="1"/>
  <c r="S313" i="1"/>
  <c r="S321" i="1"/>
  <c r="S324" i="1"/>
  <c r="S291" i="1"/>
  <c r="S297" i="1"/>
  <c r="S305" i="1"/>
  <c r="S308" i="1"/>
  <c r="S319" i="1"/>
  <c r="S320" i="1"/>
  <c r="S328" i="1"/>
  <c r="S334" i="1"/>
  <c r="S294" i="1"/>
  <c r="S301" i="1"/>
  <c r="S310" i="1"/>
  <c r="S292" i="1"/>
  <c r="S293" i="1"/>
  <c r="S312" i="1"/>
  <c r="S298" i="1"/>
  <c r="S304" i="1"/>
  <c r="S323" i="1"/>
  <c r="S332" i="1"/>
  <c r="S314" i="1"/>
  <c r="S302" i="1"/>
  <c r="S317" i="1"/>
  <c r="S316" i="1"/>
  <c r="S325" i="1"/>
  <c r="S329" i="1"/>
  <c r="S331" i="1"/>
  <c r="S333" i="1"/>
  <c r="S311" i="1"/>
  <c r="S315" i="1"/>
  <c r="S318" i="1"/>
  <c r="S303" i="1"/>
  <c r="S326" i="1"/>
  <c r="S322" i="1"/>
  <c r="S335" i="1"/>
  <c r="R1580" i="1"/>
  <c r="Q1580" i="1"/>
  <c r="P1580" i="1"/>
  <c r="O1580" i="1"/>
  <c r="L1580" i="1"/>
  <c r="H1580" i="1"/>
  <c r="R1579" i="1"/>
  <c r="Q1579" i="1"/>
  <c r="P1579" i="1"/>
  <c r="O1579" i="1"/>
  <c r="L1579" i="1"/>
  <c r="H1579" i="1"/>
  <c r="R1578" i="1"/>
  <c r="Q1578" i="1"/>
  <c r="P1578" i="1"/>
  <c r="O1578" i="1"/>
  <c r="L1578" i="1"/>
  <c r="H1578" i="1"/>
  <c r="R1577" i="1"/>
  <c r="Q1577" i="1"/>
  <c r="P1577" i="1"/>
  <c r="O1577" i="1"/>
  <c r="L1577" i="1"/>
  <c r="H1577" i="1"/>
  <c r="R1576" i="1"/>
  <c r="Q1576" i="1"/>
  <c r="P1576" i="1"/>
  <c r="O1576" i="1"/>
  <c r="L1576" i="1"/>
  <c r="H1576" i="1"/>
  <c r="R1575" i="1"/>
  <c r="Q1575" i="1"/>
  <c r="P1575" i="1"/>
  <c r="O1575" i="1"/>
  <c r="L1575" i="1"/>
  <c r="H1575" i="1"/>
  <c r="R1574" i="1"/>
  <c r="Q1574" i="1"/>
  <c r="P1574" i="1"/>
  <c r="O1574" i="1"/>
  <c r="L1574" i="1"/>
  <c r="H1574" i="1"/>
  <c r="R1573" i="1"/>
  <c r="Q1573" i="1"/>
  <c r="P1573" i="1"/>
  <c r="O1573" i="1"/>
  <c r="L1573" i="1"/>
  <c r="H1573" i="1"/>
  <c r="R1572" i="1"/>
  <c r="Q1572" i="1"/>
  <c r="P1572" i="1"/>
  <c r="O1572" i="1"/>
  <c r="L1572" i="1"/>
  <c r="H1572" i="1"/>
  <c r="R1571" i="1"/>
  <c r="Q1571" i="1"/>
  <c r="P1571" i="1"/>
  <c r="O1571" i="1"/>
  <c r="L1571" i="1"/>
  <c r="H1571" i="1"/>
  <c r="R1570" i="1"/>
  <c r="Q1570" i="1"/>
  <c r="P1570" i="1"/>
  <c r="O1570" i="1"/>
  <c r="L1570" i="1"/>
  <c r="H1570" i="1"/>
  <c r="R1569" i="1"/>
  <c r="Q1569" i="1"/>
  <c r="P1569" i="1"/>
  <c r="O1569" i="1"/>
  <c r="L1569" i="1"/>
  <c r="H1569" i="1"/>
  <c r="R1568" i="1"/>
  <c r="Q1568" i="1"/>
  <c r="P1568" i="1"/>
  <c r="O1568" i="1"/>
  <c r="L1568" i="1"/>
  <c r="H1568" i="1"/>
  <c r="R1567" i="1"/>
  <c r="Q1567" i="1"/>
  <c r="P1567" i="1"/>
  <c r="O1567" i="1"/>
  <c r="L1567" i="1"/>
  <c r="H1567" i="1"/>
  <c r="R1566" i="1"/>
  <c r="Q1566" i="1"/>
  <c r="P1566" i="1"/>
  <c r="O1566" i="1"/>
  <c r="L1566" i="1"/>
  <c r="H1566" i="1"/>
  <c r="R1565" i="1"/>
  <c r="Q1565" i="1"/>
  <c r="P1565" i="1"/>
  <c r="O1565" i="1"/>
  <c r="L1565" i="1"/>
  <c r="H1565" i="1"/>
  <c r="R1564" i="1"/>
  <c r="Q1564" i="1"/>
  <c r="P1564" i="1"/>
  <c r="O1564" i="1"/>
  <c r="L1564" i="1"/>
  <c r="H1564" i="1"/>
  <c r="R1563" i="1"/>
  <c r="Q1563" i="1"/>
  <c r="P1563" i="1"/>
  <c r="O1563" i="1"/>
  <c r="L1563" i="1"/>
  <c r="H1563" i="1"/>
  <c r="R1562" i="1"/>
  <c r="Q1562" i="1"/>
  <c r="P1562" i="1"/>
  <c r="O1562" i="1"/>
  <c r="L1562" i="1"/>
  <c r="H1562" i="1"/>
  <c r="R1561" i="1"/>
  <c r="Q1561" i="1"/>
  <c r="P1561" i="1"/>
  <c r="O1561" i="1"/>
  <c r="L1561" i="1"/>
  <c r="H1561" i="1"/>
  <c r="R1560" i="1"/>
  <c r="Q1560" i="1"/>
  <c r="P1560" i="1"/>
  <c r="O1560" i="1"/>
  <c r="L1560" i="1"/>
  <c r="H1560" i="1"/>
  <c r="R1559" i="1"/>
  <c r="Q1559" i="1"/>
  <c r="P1559" i="1"/>
  <c r="O1559" i="1"/>
  <c r="L1559" i="1"/>
  <c r="H1559" i="1"/>
  <c r="R1558" i="1"/>
  <c r="Q1558" i="1"/>
  <c r="P1558" i="1"/>
  <c r="O1558" i="1"/>
  <c r="L1558" i="1"/>
  <c r="H1558" i="1"/>
  <c r="R1557" i="1"/>
  <c r="Q1557" i="1"/>
  <c r="P1557" i="1"/>
  <c r="O1557" i="1"/>
  <c r="L1557" i="1"/>
  <c r="H1557" i="1"/>
  <c r="R1556" i="1"/>
  <c r="Q1556" i="1"/>
  <c r="P1556" i="1"/>
  <c r="O1556" i="1"/>
  <c r="L1556" i="1"/>
  <c r="H1556" i="1"/>
  <c r="R1555" i="1"/>
  <c r="Q1555" i="1"/>
  <c r="P1555" i="1"/>
  <c r="O1555" i="1"/>
  <c r="L1555" i="1"/>
  <c r="H1555" i="1"/>
  <c r="R1554" i="1"/>
  <c r="Q1554" i="1"/>
  <c r="P1554" i="1"/>
  <c r="O1554" i="1"/>
  <c r="L1554" i="1"/>
  <c r="H1554" i="1"/>
  <c r="R1553" i="1"/>
  <c r="Q1553" i="1"/>
  <c r="P1553" i="1"/>
  <c r="O1553" i="1"/>
  <c r="L1553" i="1"/>
  <c r="H1553" i="1"/>
  <c r="R1552" i="1"/>
  <c r="Q1552" i="1"/>
  <c r="P1552" i="1"/>
  <c r="O1552" i="1"/>
  <c r="L1552" i="1"/>
  <c r="H1552" i="1"/>
  <c r="R1550" i="1"/>
  <c r="Q1550" i="1"/>
  <c r="P1550" i="1"/>
  <c r="O1550" i="1"/>
  <c r="L1550" i="1"/>
  <c r="H1550" i="1"/>
  <c r="R1549" i="1"/>
  <c r="Q1549" i="1"/>
  <c r="P1549" i="1"/>
  <c r="O1549" i="1"/>
  <c r="L1549" i="1"/>
  <c r="H1549" i="1"/>
  <c r="R1548" i="1"/>
  <c r="Q1548" i="1"/>
  <c r="P1548" i="1"/>
  <c r="O1548" i="1"/>
  <c r="L1548" i="1"/>
  <c r="H1548" i="1"/>
  <c r="R1547" i="1"/>
  <c r="Q1547" i="1"/>
  <c r="P1547" i="1"/>
  <c r="O1547" i="1"/>
  <c r="L1547" i="1"/>
  <c r="H1547" i="1"/>
  <c r="R1546" i="1"/>
  <c r="Q1546" i="1"/>
  <c r="P1546" i="1"/>
  <c r="O1546" i="1"/>
  <c r="L1546" i="1"/>
  <c r="H1546" i="1"/>
  <c r="R1545" i="1"/>
  <c r="Q1545" i="1"/>
  <c r="P1545" i="1"/>
  <c r="O1545" i="1"/>
  <c r="L1545" i="1"/>
  <c r="H1545" i="1"/>
  <c r="R1544" i="1"/>
  <c r="Q1544" i="1"/>
  <c r="P1544" i="1"/>
  <c r="O1544" i="1"/>
  <c r="L1544" i="1"/>
  <c r="H1544" i="1"/>
  <c r="R1543" i="1"/>
  <c r="Q1543" i="1"/>
  <c r="P1543" i="1"/>
  <c r="O1543" i="1"/>
  <c r="L1543" i="1"/>
  <c r="H1543" i="1"/>
  <c r="R1542" i="1"/>
  <c r="Q1542" i="1"/>
  <c r="P1542" i="1"/>
  <c r="O1542" i="1"/>
  <c r="L1542" i="1"/>
  <c r="H1542" i="1"/>
  <c r="R1541" i="1"/>
  <c r="Q1541" i="1"/>
  <c r="P1541" i="1"/>
  <c r="O1541" i="1"/>
  <c r="L1541" i="1"/>
  <c r="H1541" i="1"/>
  <c r="R1540" i="1"/>
  <c r="Q1540" i="1"/>
  <c r="P1540" i="1"/>
  <c r="O1540" i="1"/>
  <c r="L1540" i="1"/>
  <c r="H1540" i="1"/>
  <c r="R1539" i="1"/>
  <c r="Q1539" i="1"/>
  <c r="P1539" i="1"/>
  <c r="O1539" i="1"/>
  <c r="L1539" i="1"/>
  <c r="H1539" i="1"/>
  <c r="R1538" i="1"/>
  <c r="Q1538" i="1"/>
  <c r="P1538" i="1"/>
  <c r="O1538" i="1"/>
  <c r="L1538" i="1"/>
  <c r="H1538" i="1"/>
  <c r="R1537" i="1"/>
  <c r="Q1537" i="1"/>
  <c r="P1537" i="1"/>
  <c r="O1537" i="1"/>
  <c r="L1537" i="1"/>
  <c r="H1537" i="1"/>
  <c r="R1536" i="1"/>
  <c r="Q1536" i="1"/>
  <c r="P1536" i="1"/>
  <c r="O1536" i="1"/>
  <c r="L1536" i="1"/>
  <c r="H1536" i="1"/>
  <c r="R1535" i="1"/>
  <c r="Q1535" i="1"/>
  <c r="P1535" i="1"/>
  <c r="O1535" i="1"/>
  <c r="L1535" i="1"/>
  <c r="H1535" i="1"/>
  <c r="R1534" i="1"/>
  <c r="Q1534" i="1"/>
  <c r="P1534" i="1"/>
  <c r="O1534" i="1"/>
  <c r="L1534" i="1"/>
  <c r="H1534" i="1"/>
  <c r="R1533" i="1"/>
  <c r="Q1533" i="1"/>
  <c r="P1533" i="1"/>
  <c r="O1533" i="1"/>
  <c r="L1533" i="1"/>
  <c r="H1533" i="1"/>
  <c r="R1531" i="1"/>
  <c r="Q1531" i="1"/>
  <c r="P1531" i="1"/>
  <c r="O1531" i="1"/>
  <c r="L1531" i="1"/>
  <c r="H1531" i="1"/>
  <c r="R1530" i="1"/>
  <c r="Q1530" i="1"/>
  <c r="P1530" i="1"/>
  <c r="O1530" i="1"/>
  <c r="L1530" i="1"/>
  <c r="H1530" i="1"/>
  <c r="R1529" i="1"/>
  <c r="Q1529" i="1"/>
  <c r="P1529" i="1"/>
  <c r="O1529" i="1"/>
  <c r="L1529" i="1"/>
  <c r="H1529" i="1"/>
  <c r="R1528" i="1"/>
  <c r="Q1528" i="1"/>
  <c r="P1528" i="1"/>
  <c r="O1528" i="1"/>
  <c r="L1528" i="1"/>
  <c r="H1528" i="1"/>
  <c r="R1527" i="1"/>
  <c r="Q1527" i="1"/>
  <c r="P1527" i="1"/>
  <c r="O1527" i="1"/>
  <c r="L1527" i="1"/>
  <c r="H1527" i="1"/>
  <c r="R1526" i="1"/>
  <c r="Q1526" i="1"/>
  <c r="P1526" i="1"/>
  <c r="O1526" i="1"/>
  <c r="L1526" i="1"/>
  <c r="H1526" i="1"/>
  <c r="R1525" i="1"/>
  <c r="Q1525" i="1"/>
  <c r="P1525" i="1"/>
  <c r="O1525" i="1"/>
  <c r="L1525" i="1"/>
  <c r="H1525" i="1"/>
  <c r="R1524" i="1"/>
  <c r="Q1524" i="1"/>
  <c r="P1524" i="1"/>
  <c r="O1524" i="1"/>
  <c r="L1524" i="1"/>
  <c r="H1524" i="1"/>
  <c r="R1523" i="1"/>
  <c r="Q1523" i="1"/>
  <c r="P1523" i="1"/>
  <c r="O1523" i="1"/>
  <c r="L1523" i="1"/>
  <c r="H1523" i="1"/>
  <c r="R1522" i="1"/>
  <c r="Q1522" i="1"/>
  <c r="P1522" i="1"/>
  <c r="O1522" i="1"/>
  <c r="L1522" i="1"/>
  <c r="H1522" i="1"/>
  <c r="R1521" i="1"/>
  <c r="Q1521" i="1"/>
  <c r="P1521" i="1"/>
  <c r="O1521" i="1"/>
  <c r="L1521" i="1"/>
  <c r="H1521" i="1"/>
  <c r="R1520" i="1"/>
  <c r="Q1520" i="1"/>
  <c r="P1520" i="1"/>
  <c r="O1520" i="1"/>
  <c r="L1520" i="1"/>
  <c r="H1520" i="1"/>
  <c r="R1519" i="1"/>
  <c r="Q1519" i="1"/>
  <c r="P1519" i="1"/>
  <c r="O1519" i="1"/>
  <c r="L1519" i="1"/>
  <c r="H1519" i="1"/>
  <c r="R1518" i="1"/>
  <c r="Q1518" i="1"/>
  <c r="P1518" i="1"/>
  <c r="O1518" i="1"/>
  <c r="L1518" i="1"/>
  <c r="H1518" i="1"/>
  <c r="R1517" i="1"/>
  <c r="Q1517" i="1"/>
  <c r="P1517" i="1"/>
  <c r="O1517" i="1"/>
  <c r="L1517" i="1"/>
  <c r="H1517" i="1"/>
  <c r="R1516" i="1"/>
  <c r="Q1516" i="1"/>
  <c r="P1516" i="1"/>
  <c r="O1516" i="1"/>
  <c r="L1516" i="1"/>
  <c r="H1516" i="1"/>
  <c r="R1515" i="1"/>
  <c r="Q1515" i="1"/>
  <c r="P1515" i="1"/>
  <c r="O1515" i="1"/>
  <c r="L1515" i="1"/>
  <c r="H1515" i="1"/>
  <c r="R1514" i="1"/>
  <c r="Q1514" i="1"/>
  <c r="P1514" i="1"/>
  <c r="O1514" i="1"/>
  <c r="L1514" i="1"/>
  <c r="H1514" i="1"/>
  <c r="R1513" i="1"/>
  <c r="Q1513" i="1"/>
  <c r="P1513" i="1"/>
  <c r="O1513" i="1"/>
  <c r="L1513" i="1"/>
  <c r="H1513" i="1"/>
  <c r="R1512" i="1"/>
  <c r="Q1512" i="1"/>
  <c r="P1512" i="1"/>
  <c r="O1512" i="1"/>
  <c r="L1512" i="1"/>
  <c r="H1512" i="1"/>
  <c r="R1511" i="1"/>
  <c r="Q1511" i="1"/>
  <c r="P1511" i="1"/>
  <c r="O1511" i="1"/>
  <c r="L1511" i="1"/>
  <c r="H1511" i="1"/>
  <c r="R1510" i="1"/>
  <c r="Q1510" i="1"/>
  <c r="P1510" i="1"/>
  <c r="O1510" i="1"/>
  <c r="L1510" i="1"/>
  <c r="H1510" i="1"/>
  <c r="R1509" i="1"/>
  <c r="Q1509" i="1"/>
  <c r="P1509" i="1"/>
  <c r="O1509" i="1"/>
  <c r="L1509" i="1"/>
  <c r="H1509" i="1"/>
  <c r="R1508" i="1"/>
  <c r="Q1508" i="1"/>
  <c r="P1508" i="1"/>
  <c r="O1508" i="1"/>
  <c r="L1508" i="1"/>
  <c r="H1508" i="1"/>
  <c r="R1551" i="1"/>
  <c r="Q1551" i="1"/>
  <c r="P1551" i="1"/>
  <c r="O1551" i="1"/>
  <c r="L1551" i="1"/>
  <c r="H1551" i="1"/>
  <c r="R1507" i="1"/>
  <c r="Q1507" i="1"/>
  <c r="P1507" i="1"/>
  <c r="O1507" i="1"/>
  <c r="L1507" i="1"/>
  <c r="H1507" i="1"/>
  <c r="R1506" i="1"/>
  <c r="Q1506" i="1"/>
  <c r="P1506" i="1"/>
  <c r="O1506" i="1"/>
  <c r="L1506" i="1"/>
  <c r="H1506" i="1"/>
  <c r="R1505" i="1"/>
  <c r="Q1505" i="1"/>
  <c r="P1505" i="1"/>
  <c r="O1505" i="1"/>
  <c r="L1505" i="1"/>
  <c r="H1505" i="1"/>
  <c r="R1504" i="1"/>
  <c r="Q1504" i="1"/>
  <c r="P1504" i="1"/>
  <c r="O1504" i="1"/>
  <c r="L1504" i="1"/>
  <c r="H1504" i="1"/>
  <c r="R1503" i="1"/>
  <c r="Q1503" i="1"/>
  <c r="P1503" i="1"/>
  <c r="O1503" i="1"/>
  <c r="L1503" i="1"/>
  <c r="H1503" i="1"/>
  <c r="R1502" i="1"/>
  <c r="Q1502" i="1"/>
  <c r="P1502" i="1"/>
  <c r="O1502" i="1"/>
  <c r="L1502" i="1"/>
  <c r="H1502" i="1"/>
  <c r="R1501" i="1"/>
  <c r="Q1501" i="1"/>
  <c r="P1501" i="1"/>
  <c r="O1501" i="1"/>
  <c r="L1501" i="1"/>
  <c r="H1501" i="1"/>
  <c r="R1500" i="1"/>
  <c r="Q1500" i="1"/>
  <c r="P1500" i="1"/>
  <c r="O1500" i="1"/>
  <c r="L1500" i="1"/>
  <c r="H1500" i="1"/>
  <c r="R1499" i="1"/>
  <c r="Q1499" i="1"/>
  <c r="P1499" i="1"/>
  <c r="O1499" i="1"/>
  <c r="L1499" i="1"/>
  <c r="H1499" i="1"/>
  <c r="R1498" i="1"/>
  <c r="Q1498" i="1"/>
  <c r="P1498" i="1"/>
  <c r="O1498" i="1"/>
  <c r="L1498" i="1"/>
  <c r="H1498" i="1"/>
  <c r="R1497" i="1"/>
  <c r="Q1497" i="1"/>
  <c r="P1497" i="1"/>
  <c r="O1497" i="1"/>
  <c r="L1497" i="1"/>
  <c r="H1497" i="1"/>
  <c r="R1496" i="1"/>
  <c r="Q1496" i="1"/>
  <c r="P1496" i="1"/>
  <c r="O1496" i="1"/>
  <c r="L1496" i="1"/>
  <c r="H1496" i="1"/>
  <c r="R1495" i="1"/>
  <c r="Q1495" i="1"/>
  <c r="P1495" i="1"/>
  <c r="O1495" i="1"/>
  <c r="L1495" i="1"/>
  <c r="H1495" i="1"/>
  <c r="R1494" i="1"/>
  <c r="Q1494" i="1"/>
  <c r="P1494" i="1"/>
  <c r="O1494" i="1"/>
  <c r="L1494" i="1"/>
  <c r="H1494" i="1"/>
  <c r="R1492" i="1"/>
  <c r="Q1492" i="1"/>
  <c r="P1492" i="1"/>
  <c r="O1492" i="1"/>
  <c r="L1492" i="1"/>
  <c r="H1492" i="1"/>
  <c r="R1493" i="1"/>
  <c r="Q1493" i="1"/>
  <c r="P1493" i="1"/>
  <c r="O1493" i="1"/>
  <c r="L1493" i="1"/>
  <c r="H1493" i="1"/>
  <c r="R1490" i="1"/>
  <c r="Q1490" i="1"/>
  <c r="P1490" i="1"/>
  <c r="O1490" i="1"/>
  <c r="L1490" i="1"/>
  <c r="H1490" i="1"/>
  <c r="R1489" i="1"/>
  <c r="Q1489" i="1"/>
  <c r="P1489" i="1"/>
  <c r="O1489" i="1"/>
  <c r="L1489" i="1"/>
  <c r="H1489" i="1"/>
  <c r="R1488" i="1"/>
  <c r="Q1488" i="1"/>
  <c r="P1488" i="1"/>
  <c r="O1488" i="1"/>
  <c r="L1488" i="1"/>
  <c r="H1488" i="1"/>
  <c r="R1487" i="1"/>
  <c r="Q1487" i="1"/>
  <c r="P1487" i="1"/>
  <c r="O1487" i="1"/>
  <c r="L1487" i="1"/>
  <c r="H1487" i="1"/>
  <c r="R1486" i="1"/>
  <c r="Q1486" i="1"/>
  <c r="P1486" i="1"/>
  <c r="O1486" i="1"/>
  <c r="L1486" i="1"/>
  <c r="H1486" i="1"/>
  <c r="R1485" i="1"/>
  <c r="Q1485" i="1"/>
  <c r="P1485" i="1"/>
  <c r="O1485" i="1"/>
  <c r="L1485" i="1"/>
  <c r="H1485" i="1"/>
  <c r="R1484" i="1"/>
  <c r="Q1484" i="1"/>
  <c r="P1484" i="1"/>
  <c r="O1484" i="1"/>
  <c r="L1484" i="1"/>
  <c r="H1484" i="1"/>
  <c r="R1483" i="1"/>
  <c r="Q1483" i="1"/>
  <c r="P1483" i="1"/>
  <c r="O1483" i="1"/>
  <c r="L1483" i="1"/>
  <c r="H1483" i="1"/>
  <c r="R1482" i="1"/>
  <c r="Q1482" i="1"/>
  <c r="P1482" i="1"/>
  <c r="O1482" i="1"/>
  <c r="L1482" i="1"/>
  <c r="H1482" i="1"/>
  <c r="R1481" i="1"/>
  <c r="Q1481" i="1"/>
  <c r="P1481" i="1"/>
  <c r="O1481" i="1"/>
  <c r="L1481" i="1"/>
  <c r="H1481" i="1"/>
  <c r="R1480" i="1"/>
  <c r="Q1480" i="1"/>
  <c r="P1480" i="1"/>
  <c r="O1480" i="1"/>
  <c r="L1480" i="1"/>
  <c r="H1480" i="1"/>
  <c r="R1479" i="1"/>
  <c r="Q1479" i="1"/>
  <c r="P1479" i="1"/>
  <c r="O1479" i="1"/>
  <c r="L1479" i="1"/>
  <c r="H1479" i="1"/>
  <c r="R1478" i="1"/>
  <c r="Q1478" i="1"/>
  <c r="P1478" i="1"/>
  <c r="O1478" i="1"/>
  <c r="L1478" i="1"/>
  <c r="H1478" i="1"/>
  <c r="R1477" i="1"/>
  <c r="Q1477" i="1"/>
  <c r="P1477" i="1"/>
  <c r="O1477" i="1"/>
  <c r="L1477" i="1"/>
  <c r="H1477" i="1"/>
  <c r="R1476" i="1"/>
  <c r="Q1476" i="1"/>
  <c r="P1476" i="1"/>
  <c r="O1476" i="1"/>
  <c r="L1476" i="1"/>
  <c r="H1476" i="1"/>
  <c r="R1532" i="1"/>
  <c r="Q1532" i="1"/>
  <c r="P1532" i="1"/>
  <c r="O1532" i="1"/>
  <c r="L1532" i="1"/>
  <c r="H1532" i="1"/>
  <c r="R1475" i="1"/>
  <c r="Q1475" i="1"/>
  <c r="P1475" i="1"/>
  <c r="O1475" i="1"/>
  <c r="L1475" i="1"/>
  <c r="H1475" i="1"/>
  <c r="R1474" i="1"/>
  <c r="Q1474" i="1"/>
  <c r="P1474" i="1"/>
  <c r="O1474" i="1"/>
  <c r="L1474" i="1"/>
  <c r="H1474" i="1"/>
  <c r="R1473" i="1"/>
  <c r="Q1473" i="1"/>
  <c r="P1473" i="1"/>
  <c r="O1473" i="1"/>
  <c r="L1473" i="1"/>
  <c r="H1473" i="1"/>
  <c r="R1472" i="1"/>
  <c r="Q1472" i="1"/>
  <c r="P1472" i="1"/>
  <c r="O1472" i="1"/>
  <c r="L1472" i="1"/>
  <c r="H1472" i="1"/>
  <c r="R1471" i="1"/>
  <c r="Q1471" i="1"/>
  <c r="P1471" i="1"/>
  <c r="O1471" i="1"/>
  <c r="L1471" i="1"/>
  <c r="H1471" i="1"/>
  <c r="R1470" i="1"/>
  <c r="Q1470" i="1"/>
  <c r="P1470" i="1"/>
  <c r="O1470" i="1"/>
  <c r="L1470" i="1"/>
  <c r="H1470" i="1"/>
  <c r="R1468" i="1"/>
  <c r="Q1468" i="1"/>
  <c r="P1468" i="1"/>
  <c r="O1468" i="1"/>
  <c r="L1468" i="1"/>
  <c r="H1468" i="1"/>
  <c r="R1469" i="1"/>
  <c r="Q1469" i="1"/>
  <c r="P1469" i="1"/>
  <c r="O1469" i="1"/>
  <c r="L1469" i="1"/>
  <c r="H1469" i="1"/>
  <c r="R1467" i="1"/>
  <c r="Q1467" i="1"/>
  <c r="P1467" i="1"/>
  <c r="O1467" i="1"/>
  <c r="L1467" i="1"/>
  <c r="H1467" i="1"/>
  <c r="R1466" i="1"/>
  <c r="Q1466" i="1"/>
  <c r="P1466" i="1"/>
  <c r="O1466" i="1"/>
  <c r="L1466" i="1"/>
  <c r="H1466" i="1"/>
  <c r="R1465" i="1"/>
  <c r="Q1465" i="1"/>
  <c r="P1465" i="1"/>
  <c r="O1465" i="1"/>
  <c r="L1465" i="1"/>
  <c r="H1465" i="1"/>
  <c r="R1464" i="1"/>
  <c r="Q1464" i="1"/>
  <c r="P1464" i="1"/>
  <c r="O1464" i="1"/>
  <c r="L1464" i="1"/>
  <c r="H1464" i="1"/>
  <c r="R1463" i="1"/>
  <c r="Q1463" i="1"/>
  <c r="P1463" i="1"/>
  <c r="O1463" i="1"/>
  <c r="L1463" i="1"/>
  <c r="H1463" i="1"/>
  <c r="R1462" i="1"/>
  <c r="Q1462" i="1"/>
  <c r="P1462" i="1"/>
  <c r="O1462" i="1"/>
  <c r="L1462" i="1"/>
  <c r="H1462" i="1"/>
  <c r="R1461" i="1"/>
  <c r="Q1461" i="1"/>
  <c r="P1461" i="1"/>
  <c r="O1461" i="1"/>
  <c r="L1461" i="1"/>
  <c r="H1461" i="1"/>
  <c r="R1460" i="1"/>
  <c r="Q1460" i="1"/>
  <c r="P1460" i="1"/>
  <c r="O1460" i="1"/>
  <c r="L1460" i="1"/>
  <c r="H1460" i="1"/>
  <c r="R1459" i="1"/>
  <c r="Q1459" i="1"/>
  <c r="P1459" i="1"/>
  <c r="O1459" i="1"/>
  <c r="L1459" i="1"/>
  <c r="H1459" i="1"/>
  <c r="R1491" i="1"/>
  <c r="Q1491" i="1"/>
  <c r="P1491" i="1"/>
  <c r="O1491" i="1"/>
  <c r="L1491" i="1"/>
  <c r="H1491" i="1"/>
  <c r="R1458" i="1"/>
  <c r="Q1458" i="1"/>
  <c r="P1458" i="1"/>
  <c r="O1458" i="1"/>
  <c r="L1458" i="1"/>
  <c r="H1458" i="1"/>
  <c r="R1457" i="1"/>
  <c r="Q1457" i="1"/>
  <c r="P1457" i="1"/>
  <c r="O1457" i="1"/>
  <c r="L1457" i="1"/>
  <c r="H1457" i="1"/>
  <c r="R1456" i="1"/>
  <c r="Q1456" i="1"/>
  <c r="P1456" i="1"/>
  <c r="O1456" i="1"/>
  <c r="L1456" i="1"/>
  <c r="H1456" i="1"/>
  <c r="R1455" i="1"/>
  <c r="Q1455" i="1"/>
  <c r="P1455" i="1"/>
  <c r="O1455" i="1"/>
  <c r="L1455" i="1"/>
  <c r="H1455" i="1"/>
  <c r="R1454" i="1"/>
  <c r="Q1454" i="1"/>
  <c r="P1454" i="1"/>
  <c r="O1454" i="1"/>
  <c r="L1454" i="1"/>
  <c r="H1454" i="1"/>
  <c r="R1453" i="1"/>
  <c r="Q1453" i="1"/>
  <c r="P1453" i="1"/>
  <c r="O1453" i="1"/>
  <c r="L1453" i="1"/>
  <c r="H1453" i="1"/>
  <c r="R1452" i="1"/>
  <c r="Q1452" i="1"/>
  <c r="P1452" i="1"/>
  <c r="O1452" i="1"/>
  <c r="L1452" i="1"/>
  <c r="H1452" i="1"/>
  <c r="R1451" i="1"/>
  <c r="Q1451" i="1"/>
  <c r="P1451" i="1"/>
  <c r="O1451" i="1"/>
  <c r="L1451" i="1"/>
  <c r="H1451" i="1"/>
  <c r="R1450" i="1"/>
  <c r="Q1450" i="1"/>
  <c r="P1450" i="1"/>
  <c r="O1450" i="1"/>
  <c r="L1450" i="1"/>
  <c r="H1450" i="1"/>
  <c r="R1449" i="1"/>
  <c r="Q1449" i="1"/>
  <c r="P1449" i="1"/>
  <c r="O1449" i="1"/>
  <c r="L1449" i="1"/>
  <c r="H1449" i="1"/>
  <c r="R1447" i="1"/>
  <c r="Q1447" i="1"/>
  <c r="P1447" i="1"/>
  <c r="O1447" i="1"/>
  <c r="L1447" i="1"/>
  <c r="H1447" i="1"/>
  <c r="R1448" i="1"/>
  <c r="Q1448" i="1"/>
  <c r="P1448" i="1"/>
  <c r="O1448" i="1"/>
  <c r="L1448" i="1"/>
  <c r="H1448" i="1"/>
  <c r="R1446" i="1"/>
  <c r="Q1446" i="1"/>
  <c r="P1446" i="1"/>
  <c r="O1446" i="1"/>
  <c r="L1446" i="1"/>
  <c r="H1446" i="1"/>
  <c r="R1445" i="1"/>
  <c r="Q1445" i="1"/>
  <c r="P1445" i="1"/>
  <c r="O1445" i="1"/>
  <c r="L1445" i="1"/>
  <c r="H1445" i="1"/>
  <c r="R1444" i="1"/>
  <c r="Q1444" i="1"/>
  <c r="P1444" i="1"/>
  <c r="O1444" i="1"/>
  <c r="L1444" i="1"/>
  <c r="H1444" i="1"/>
  <c r="R1443" i="1"/>
  <c r="Q1443" i="1"/>
  <c r="P1443" i="1"/>
  <c r="O1443" i="1"/>
  <c r="L1443" i="1"/>
  <c r="H1443" i="1"/>
  <c r="R1442" i="1"/>
  <c r="Q1442" i="1"/>
  <c r="P1442" i="1"/>
  <c r="O1442" i="1"/>
  <c r="L1442" i="1"/>
  <c r="H1442" i="1"/>
  <c r="R1441" i="1"/>
  <c r="Q1441" i="1"/>
  <c r="P1441" i="1"/>
  <c r="O1441" i="1"/>
  <c r="L1441" i="1"/>
  <c r="H1441" i="1"/>
  <c r="R1440" i="1"/>
  <c r="Q1440" i="1"/>
  <c r="P1440" i="1"/>
  <c r="O1440" i="1"/>
  <c r="L1440" i="1"/>
  <c r="H1440" i="1"/>
  <c r="R1439" i="1"/>
  <c r="Q1439" i="1"/>
  <c r="P1439" i="1"/>
  <c r="O1439" i="1"/>
  <c r="L1439" i="1"/>
  <c r="H1439" i="1"/>
  <c r="R1438" i="1"/>
  <c r="Q1438" i="1"/>
  <c r="P1438" i="1"/>
  <c r="O1438" i="1"/>
  <c r="L1438" i="1"/>
  <c r="H1438" i="1"/>
  <c r="R1437" i="1"/>
  <c r="Q1437" i="1"/>
  <c r="P1437" i="1"/>
  <c r="O1437" i="1"/>
  <c r="L1437" i="1"/>
  <c r="H1437" i="1"/>
  <c r="R1436" i="1"/>
  <c r="Q1436" i="1"/>
  <c r="P1436" i="1"/>
  <c r="O1436" i="1"/>
  <c r="L1436" i="1"/>
  <c r="H1436" i="1"/>
  <c r="R1435" i="1"/>
  <c r="Q1435" i="1"/>
  <c r="P1435" i="1"/>
  <c r="O1435" i="1"/>
  <c r="L1435" i="1"/>
  <c r="H1435" i="1"/>
  <c r="R1434" i="1"/>
  <c r="Q1434" i="1"/>
  <c r="P1434" i="1"/>
  <c r="O1434" i="1"/>
  <c r="L1434" i="1"/>
  <c r="H1434" i="1"/>
  <c r="R1433" i="1"/>
  <c r="Q1433" i="1"/>
  <c r="P1433" i="1"/>
  <c r="O1433" i="1"/>
  <c r="L1433" i="1"/>
  <c r="H1433" i="1"/>
  <c r="R1432" i="1"/>
  <c r="Q1432" i="1"/>
  <c r="P1432" i="1"/>
  <c r="O1432" i="1"/>
  <c r="L1432" i="1"/>
  <c r="H1432" i="1"/>
  <c r="R1431" i="1"/>
  <c r="Q1431" i="1"/>
  <c r="P1431" i="1"/>
  <c r="O1431" i="1"/>
  <c r="L1431" i="1"/>
  <c r="H1431" i="1"/>
  <c r="R1430" i="1"/>
  <c r="Q1430" i="1"/>
  <c r="P1430" i="1"/>
  <c r="O1430" i="1"/>
  <c r="L1430" i="1"/>
  <c r="H1430" i="1"/>
  <c r="R1429" i="1"/>
  <c r="Q1429" i="1"/>
  <c r="P1429" i="1"/>
  <c r="O1429" i="1"/>
  <c r="L1429" i="1"/>
  <c r="H1429" i="1"/>
  <c r="R1428" i="1"/>
  <c r="Q1428" i="1"/>
  <c r="P1428" i="1"/>
  <c r="O1428" i="1"/>
  <c r="L1428" i="1"/>
  <c r="H1428" i="1"/>
  <c r="R1427" i="1"/>
  <c r="Q1427" i="1"/>
  <c r="P1427" i="1"/>
  <c r="O1427" i="1"/>
  <c r="L1427" i="1"/>
  <c r="H1427" i="1"/>
  <c r="R1426" i="1"/>
  <c r="Q1426" i="1"/>
  <c r="P1426" i="1"/>
  <c r="O1426" i="1"/>
  <c r="L1426" i="1"/>
  <c r="H1426" i="1"/>
  <c r="R1425" i="1"/>
  <c r="Q1425" i="1"/>
  <c r="P1425" i="1"/>
  <c r="O1425" i="1"/>
  <c r="L1425" i="1"/>
  <c r="H1425" i="1"/>
  <c r="S1427" i="1" l="1"/>
  <c r="S1431" i="1"/>
  <c r="S1435" i="1"/>
  <c r="S1439" i="1"/>
  <c r="S1443" i="1"/>
  <c r="S1448" i="1"/>
  <c r="S1455" i="1"/>
  <c r="S1491" i="1"/>
  <c r="S1509" i="1"/>
  <c r="S1513" i="1"/>
  <c r="S1517" i="1"/>
  <c r="S1538" i="1"/>
  <c r="S1542" i="1"/>
  <c r="S1555" i="1"/>
  <c r="S1563" i="1"/>
  <c r="S1571" i="1"/>
  <c r="S1575" i="1"/>
  <c r="S1495" i="1"/>
  <c r="S1507" i="1"/>
  <c r="S1510" i="1"/>
  <c r="S1514" i="1"/>
  <c r="S1518" i="1"/>
  <c r="S1522" i="1"/>
  <c r="S1535" i="1"/>
  <c r="S1543" i="1"/>
  <c r="S1547" i="1"/>
  <c r="S1556" i="1"/>
  <c r="S1560" i="1"/>
  <c r="S1564" i="1"/>
  <c r="S1568" i="1"/>
  <c r="S1572" i="1"/>
  <c r="S1576" i="1"/>
  <c r="S1580" i="1"/>
  <c r="S1492" i="1"/>
  <c r="S1508" i="1"/>
  <c r="S1516" i="1"/>
  <c r="S1537" i="1"/>
  <c r="S1545" i="1"/>
  <c r="S1554" i="1"/>
  <c r="S1558" i="1"/>
  <c r="S1562" i="1"/>
  <c r="S1574" i="1"/>
  <c r="S1578" i="1"/>
  <c r="S1425" i="1"/>
  <c r="S1433" i="1"/>
  <c r="S1437" i="1"/>
  <c r="S1445" i="1"/>
  <c r="S1483" i="1"/>
  <c r="S1500" i="1"/>
  <c r="S1504" i="1"/>
  <c r="S1511" i="1"/>
  <c r="S1515" i="1"/>
  <c r="S1523" i="1"/>
  <c r="S1531" i="1"/>
  <c r="S1540" i="1"/>
  <c r="S1553" i="1"/>
  <c r="S1557" i="1"/>
  <c r="S1561" i="1"/>
  <c r="S1573" i="1"/>
  <c r="S1577" i="1"/>
  <c r="S1449" i="1"/>
  <c r="S1460" i="1"/>
  <c r="S1464" i="1"/>
  <c r="S1469" i="1"/>
  <c r="S1472" i="1"/>
  <c r="S1532" i="1"/>
  <c r="S1520" i="1"/>
  <c r="S1432" i="1"/>
  <c r="S1436" i="1"/>
  <c r="S1440" i="1"/>
  <c r="S1444" i="1"/>
  <c r="S1452" i="1"/>
  <c r="S1456" i="1"/>
  <c r="S1463" i="1"/>
  <c r="S1467" i="1"/>
  <c r="S1478" i="1"/>
  <c r="S1519" i="1"/>
  <c r="S1548" i="1"/>
  <c r="S1466" i="1"/>
  <c r="S1477" i="1"/>
  <c r="S1481" i="1"/>
  <c r="S1579" i="1"/>
  <c r="S1426" i="1"/>
  <c r="S1430" i="1"/>
  <c r="S1442" i="1"/>
  <c r="S1446" i="1"/>
  <c r="S1450" i="1"/>
  <c r="S1454" i="1"/>
  <c r="S1458" i="1"/>
  <c r="S1461" i="1"/>
  <c r="S1465" i="1"/>
  <c r="S1476" i="1"/>
  <c r="S1489" i="1"/>
  <c r="S1451" i="1"/>
  <c r="S1468" i="1"/>
  <c r="S1479" i="1"/>
  <c r="S1480" i="1"/>
  <c r="S1488" i="1"/>
  <c r="S1497" i="1"/>
  <c r="S1506" i="1"/>
  <c r="S1525" i="1"/>
  <c r="S1530" i="1"/>
  <c r="S1534" i="1"/>
  <c r="S1570" i="1"/>
  <c r="S1536" i="1"/>
  <c r="S1457" i="1"/>
  <c r="S1484" i="1"/>
  <c r="S1487" i="1"/>
  <c r="S1502" i="1"/>
  <c r="S1503" i="1"/>
  <c r="S1512" i="1"/>
  <c r="S1529" i="1"/>
  <c r="S1533" i="1"/>
  <c r="S1549" i="1"/>
  <c r="S1566" i="1"/>
  <c r="S1569" i="1"/>
  <c r="S1482" i="1"/>
  <c r="S1470" i="1"/>
  <c r="S1486" i="1"/>
  <c r="S1493" i="1"/>
  <c r="S1496" i="1"/>
  <c r="S1501" i="1"/>
  <c r="S1505" i="1"/>
  <c r="S1521" i="1"/>
  <c r="S1526" i="1"/>
  <c r="S1528" i="1"/>
  <c r="S1550" i="1"/>
  <c r="S1565" i="1"/>
  <c r="S1429" i="1"/>
  <c r="S1471" i="1"/>
  <c r="S1494" i="1"/>
  <c r="S1524" i="1"/>
  <c r="S1546" i="1"/>
  <c r="S1485" i="1"/>
  <c r="S1567" i="1"/>
  <c r="S1428" i="1"/>
  <c r="S1453" i="1"/>
  <c r="S1459" i="1"/>
  <c r="S1551" i="1"/>
  <c r="S1462" i="1"/>
  <c r="S1475" i="1"/>
  <c r="S1473" i="1"/>
  <c r="S1499" i="1"/>
  <c r="S1434" i="1"/>
  <c r="S1527" i="1"/>
  <c r="S1539" i="1"/>
  <c r="S1544" i="1"/>
  <c r="S1552" i="1"/>
  <c r="S1438" i="1"/>
  <c r="S1441" i="1"/>
  <c r="S1447" i="1"/>
  <c r="S1474" i="1"/>
  <c r="S1490" i="1"/>
  <c r="S1498" i="1"/>
  <c r="S1541" i="1"/>
  <c r="S1559" i="1"/>
  <c r="R737" i="1"/>
  <c r="Q737" i="1"/>
  <c r="P737" i="1"/>
  <c r="O737" i="1"/>
  <c r="L737" i="1"/>
  <c r="H737" i="1"/>
  <c r="R736" i="1"/>
  <c r="Q736" i="1"/>
  <c r="P736" i="1"/>
  <c r="O736" i="1"/>
  <c r="L736" i="1"/>
  <c r="H736" i="1"/>
  <c r="R735" i="1"/>
  <c r="Q735" i="1"/>
  <c r="P735" i="1"/>
  <c r="O735" i="1"/>
  <c r="L735" i="1"/>
  <c r="H735" i="1"/>
  <c r="R734" i="1"/>
  <c r="Q734" i="1"/>
  <c r="P734" i="1"/>
  <c r="O734" i="1"/>
  <c r="L734" i="1"/>
  <c r="H734" i="1"/>
  <c r="R733" i="1"/>
  <c r="Q733" i="1"/>
  <c r="P733" i="1"/>
  <c r="O733" i="1"/>
  <c r="L733" i="1"/>
  <c r="H733" i="1"/>
  <c r="R732" i="1"/>
  <c r="Q732" i="1"/>
  <c r="P732" i="1"/>
  <c r="O732" i="1"/>
  <c r="L732" i="1"/>
  <c r="H732" i="1"/>
  <c r="R731" i="1"/>
  <c r="Q731" i="1"/>
  <c r="P731" i="1"/>
  <c r="O731" i="1"/>
  <c r="L731" i="1"/>
  <c r="H731" i="1"/>
  <c r="R730" i="1"/>
  <c r="Q730" i="1"/>
  <c r="P730" i="1"/>
  <c r="O730" i="1"/>
  <c r="L730" i="1"/>
  <c r="H730" i="1"/>
  <c r="R729" i="1"/>
  <c r="Q729" i="1"/>
  <c r="P729" i="1"/>
  <c r="O729" i="1"/>
  <c r="L729" i="1"/>
  <c r="H729" i="1"/>
  <c r="R728" i="1"/>
  <c r="Q728" i="1"/>
  <c r="P728" i="1"/>
  <c r="O728" i="1"/>
  <c r="L728" i="1"/>
  <c r="H728" i="1"/>
  <c r="R727" i="1"/>
  <c r="Q727" i="1"/>
  <c r="P727" i="1"/>
  <c r="O727" i="1"/>
  <c r="L727" i="1"/>
  <c r="H727" i="1"/>
  <c r="R726" i="1"/>
  <c r="Q726" i="1"/>
  <c r="P726" i="1"/>
  <c r="O726" i="1"/>
  <c r="L726" i="1"/>
  <c r="H726" i="1"/>
  <c r="R725" i="1"/>
  <c r="Q725" i="1"/>
  <c r="P725" i="1"/>
  <c r="O725" i="1"/>
  <c r="L725" i="1"/>
  <c r="H725" i="1"/>
  <c r="R724" i="1"/>
  <c r="Q724" i="1"/>
  <c r="P724" i="1"/>
  <c r="O724" i="1"/>
  <c r="L724" i="1"/>
  <c r="H724" i="1"/>
  <c r="R723" i="1"/>
  <c r="Q723" i="1"/>
  <c r="P723" i="1"/>
  <c r="O723" i="1"/>
  <c r="L723" i="1"/>
  <c r="H723" i="1"/>
  <c r="R722" i="1"/>
  <c r="Q722" i="1"/>
  <c r="P722" i="1"/>
  <c r="O722" i="1"/>
  <c r="L722" i="1"/>
  <c r="H722" i="1"/>
  <c r="R721" i="1"/>
  <c r="Q721" i="1"/>
  <c r="P721" i="1"/>
  <c r="O721" i="1"/>
  <c r="L721" i="1"/>
  <c r="H721" i="1"/>
  <c r="R720" i="1"/>
  <c r="Q720" i="1"/>
  <c r="P720" i="1"/>
  <c r="O720" i="1"/>
  <c r="L720" i="1"/>
  <c r="H720" i="1"/>
  <c r="R719" i="1"/>
  <c r="Q719" i="1"/>
  <c r="P719" i="1"/>
  <c r="O719" i="1"/>
  <c r="L719" i="1"/>
  <c r="H719" i="1"/>
  <c r="R718" i="1"/>
  <c r="Q718" i="1"/>
  <c r="P718" i="1"/>
  <c r="O718" i="1"/>
  <c r="L718" i="1"/>
  <c r="H718" i="1"/>
  <c r="R717" i="1"/>
  <c r="Q717" i="1"/>
  <c r="P717" i="1"/>
  <c r="O717" i="1"/>
  <c r="L717" i="1"/>
  <c r="H717" i="1"/>
  <c r="R716" i="1"/>
  <c r="Q716" i="1"/>
  <c r="P716" i="1"/>
  <c r="O716" i="1"/>
  <c r="L716" i="1"/>
  <c r="H716" i="1"/>
  <c r="R715" i="1"/>
  <c r="Q715" i="1"/>
  <c r="P715" i="1"/>
  <c r="O715" i="1"/>
  <c r="L715" i="1"/>
  <c r="H715" i="1"/>
  <c r="R714" i="1"/>
  <c r="Q714" i="1"/>
  <c r="P714" i="1"/>
  <c r="O714" i="1"/>
  <c r="L714" i="1"/>
  <c r="H714" i="1"/>
  <c r="R712" i="1"/>
  <c r="Q712" i="1"/>
  <c r="P712" i="1"/>
  <c r="O712" i="1"/>
  <c r="L712" i="1"/>
  <c r="H712" i="1"/>
  <c r="R711" i="1"/>
  <c r="Q711" i="1"/>
  <c r="P711" i="1"/>
  <c r="O711" i="1"/>
  <c r="L711" i="1"/>
  <c r="H711" i="1"/>
  <c r="R710" i="1"/>
  <c r="Q710" i="1"/>
  <c r="P710" i="1"/>
  <c r="O710" i="1"/>
  <c r="L710" i="1"/>
  <c r="H710" i="1"/>
  <c r="R709" i="1"/>
  <c r="Q709" i="1"/>
  <c r="P709" i="1"/>
  <c r="O709" i="1"/>
  <c r="L709" i="1"/>
  <c r="H709" i="1"/>
  <c r="R708" i="1"/>
  <c r="Q708" i="1"/>
  <c r="P708" i="1"/>
  <c r="O708" i="1"/>
  <c r="L708" i="1"/>
  <c r="H708" i="1"/>
  <c r="R707" i="1"/>
  <c r="Q707" i="1"/>
  <c r="P707" i="1"/>
  <c r="O707" i="1"/>
  <c r="L707" i="1"/>
  <c r="H707" i="1"/>
  <c r="R706" i="1"/>
  <c r="Q706" i="1"/>
  <c r="P706" i="1"/>
  <c r="O706" i="1"/>
  <c r="L706" i="1"/>
  <c r="H706" i="1"/>
  <c r="R705" i="1"/>
  <c r="Q705" i="1"/>
  <c r="P705" i="1"/>
  <c r="O705" i="1"/>
  <c r="L705" i="1"/>
  <c r="H705" i="1"/>
  <c r="R704" i="1"/>
  <c r="Q704" i="1"/>
  <c r="P704" i="1"/>
  <c r="O704" i="1"/>
  <c r="L704" i="1"/>
  <c r="H704" i="1"/>
  <c r="R703" i="1"/>
  <c r="Q703" i="1"/>
  <c r="P703" i="1"/>
  <c r="O703" i="1"/>
  <c r="L703" i="1"/>
  <c r="H703" i="1"/>
  <c r="R702" i="1"/>
  <c r="Q702" i="1"/>
  <c r="P702" i="1"/>
  <c r="O702" i="1"/>
  <c r="L702" i="1"/>
  <c r="H702" i="1"/>
  <c r="R701" i="1"/>
  <c r="Q701" i="1"/>
  <c r="P701" i="1"/>
  <c r="O701" i="1"/>
  <c r="L701" i="1"/>
  <c r="H701" i="1"/>
  <c r="R700" i="1"/>
  <c r="Q700" i="1"/>
  <c r="P700" i="1"/>
  <c r="O700" i="1"/>
  <c r="L700" i="1"/>
  <c r="H700" i="1"/>
  <c r="R699" i="1"/>
  <c r="Q699" i="1"/>
  <c r="P699" i="1"/>
  <c r="O699" i="1"/>
  <c r="L699" i="1"/>
  <c r="H699" i="1"/>
  <c r="R697" i="1"/>
  <c r="Q697" i="1"/>
  <c r="P697" i="1"/>
  <c r="O697" i="1"/>
  <c r="L697" i="1"/>
  <c r="H697" i="1"/>
  <c r="R696" i="1"/>
  <c r="Q696" i="1"/>
  <c r="P696" i="1"/>
  <c r="O696" i="1"/>
  <c r="L696" i="1"/>
  <c r="H696" i="1"/>
  <c r="R695" i="1"/>
  <c r="Q695" i="1"/>
  <c r="P695" i="1"/>
  <c r="O695" i="1"/>
  <c r="L695" i="1"/>
  <c r="H695" i="1"/>
  <c r="R694" i="1"/>
  <c r="Q694" i="1"/>
  <c r="P694" i="1"/>
  <c r="O694" i="1"/>
  <c r="L694" i="1"/>
  <c r="H694" i="1"/>
  <c r="R693" i="1"/>
  <c r="Q693" i="1"/>
  <c r="P693" i="1"/>
  <c r="O693" i="1"/>
  <c r="L693" i="1"/>
  <c r="H693" i="1"/>
  <c r="R692" i="1"/>
  <c r="Q692" i="1"/>
  <c r="P692" i="1"/>
  <c r="O692" i="1"/>
  <c r="L692" i="1"/>
  <c r="H692" i="1"/>
  <c r="R691" i="1"/>
  <c r="Q691" i="1"/>
  <c r="P691" i="1"/>
  <c r="O691" i="1"/>
  <c r="L691" i="1"/>
  <c r="H691" i="1"/>
  <c r="R713" i="1"/>
  <c r="Q713" i="1"/>
  <c r="P713" i="1"/>
  <c r="O713" i="1"/>
  <c r="L713" i="1"/>
  <c r="H713" i="1"/>
  <c r="R690" i="1"/>
  <c r="Q690" i="1"/>
  <c r="P690" i="1"/>
  <c r="O690" i="1"/>
  <c r="L690" i="1"/>
  <c r="H690" i="1"/>
  <c r="R689" i="1"/>
  <c r="Q689" i="1"/>
  <c r="P689" i="1"/>
  <c r="O689" i="1"/>
  <c r="L689" i="1"/>
  <c r="H689" i="1"/>
  <c r="R688" i="1"/>
  <c r="Q688" i="1"/>
  <c r="P688" i="1"/>
  <c r="O688" i="1"/>
  <c r="L688" i="1"/>
  <c r="H688" i="1"/>
  <c r="R687" i="1"/>
  <c r="Q687" i="1"/>
  <c r="P687" i="1"/>
  <c r="O687" i="1"/>
  <c r="L687" i="1"/>
  <c r="H687" i="1"/>
  <c r="R686" i="1"/>
  <c r="Q686" i="1"/>
  <c r="P686" i="1"/>
  <c r="O686" i="1"/>
  <c r="L686" i="1"/>
  <c r="H686" i="1"/>
  <c r="R685" i="1"/>
  <c r="Q685" i="1"/>
  <c r="P685" i="1"/>
  <c r="O685" i="1"/>
  <c r="L685" i="1"/>
  <c r="H685" i="1"/>
  <c r="R684" i="1"/>
  <c r="Q684" i="1"/>
  <c r="P684" i="1"/>
  <c r="O684" i="1"/>
  <c r="L684" i="1"/>
  <c r="H684" i="1"/>
  <c r="R683" i="1"/>
  <c r="Q683" i="1"/>
  <c r="P683" i="1"/>
  <c r="O683" i="1"/>
  <c r="L683" i="1"/>
  <c r="H683" i="1"/>
  <c r="R682" i="1"/>
  <c r="Q682" i="1"/>
  <c r="P682" i="1"/>
  <c r="O682" i="1"/>
  <c r="L682" i="1"/>
  <c r="H682" i="1"/>
  <c r="R681" i="1"/>
  <c r="Q681" i="1"/>
  <c r="P681" i="1"/>
  <c r="O681" i="1"/>
  <c r="L681" i="1"/>
  <c r="H681" i="1"/>
  <c r="R680" i="1"/>
  <c r="Q680" i="1"/>
  <c r="P680" i="1"/>
  <c r="O680" i="1"/>
  <c r="L680" i="1"/>
  <c r="H680" i="1"/>
  <c r="R679" i="1"/>
  <c r="Q679" i="1"/>
  <c r="P679" i="1"/>
  <c r="O679" i="1"/>
  <c r="L679" i="1"/>
  <c r="H679" i="1"/>
  <c r="R678" i="1"/>
  <c r="Q678" i="1"/>
  <c r="P678" i="1"/>
  <c r="O678" i="1"/>
  <c r="L678" i="1"/>
  <c r="H678" i="1"/>
  <c r="R676" i="1"/>
  <c r="Q676" i="1"/>
  <c r="P676" i="1"/>
  <c r="O676" i="1"/>
  <c r="L676" i="1"/>
  <c r="H676" i="1"/>
  <c r="R675" i="1"/>
  <c r="Q675" i="1"/>
  <c r="P675" i="1"/>
  <c r="O675" i="1"/>
  <c r="L675" i="1"/>
  <c r="H675" i="1"/>
  <c r="R674" i="1"/>
  <c r="Q674" i="1"/>
  <c r="P674" i="1"/>
  <c r="O674" i="1"/>
  <c r="L674" i="1"/>
  <c r="H674" i="1"/>
  <c r="R698" i="1"/>
  <c r="Q698" i="1"/>
  <c r="P698" i="1"/>
  <c r="O698" i="1"/>
  <c r="L698" i="1"/>
  <c r="H698" i="1"/>
  <c r="R673" i="1"/>
  <c r="Q673" i="1"/>
  <c r="P673" i="1"/>
  <c r="O673" i="1"/>
  <c r="L673" i="1"/>
  <c r="H673" i="1"/>
  <c r="R672" i="1"/>
  <c r="Q672" i="1"/>
  <c r="P672" i="1"/>
  <c r="O672" i="1"/>
  <c r="L672" i="1"/>
  <c r="H672" i="1"/>
  <c r="R671" i="1"/>
  <c r="Q671" i="1"/>
  <c r="P671" i="1"/>
  <c r="O671" i="1"/>
  <c r="L671" i="1"/>
  <c r="H671" i="1"/>
  <c r="R670" i="1"/>
  <c r="Q670" i="1"/>
  <c r="P670" i="1"/>
  <c r="O670" i="1"/>
  <c r="L670" i="1"/>
  <c r="H670" i="1"/>
  <c r="R669" i="1"/>
  <c r="Q669" i="1"/>
  <c r="P669" i="1"/>
  <c r="O669" i="1"/>
  <c r="L669" i="1"/>
  <c r="H669" i="1"/>
  <c r="R668" i="1"/>
  <c r="Q668" i="1"/>
  <c r="P668" i="1"/>
  <c r="O668" i="1"/>
  <c r="L668" i="1"/>
  <c r="H668" i="1"/>
  <c r="R667" i="1"/>
  <c r="Q667" i="1"/>
  <c r="P667" i="1"/>
  <c r="O667" i="1"/>
  <c r="L667" i="1"/>
  <c r="H667" i="1"/>
  <c r="R677" i="1"/>
  <c r="Q677" i="1"/>
  <c r="P677" i="1"/>
  <c r="O677" i="1"/>
  <c r="L677" i="1"/>
  <c r="H677" i="1"/>
  <c r="R666" i="1"/>
  <c r="Q666" i="1"/>
  <c r="P666" i="1"/>
  <c r="O666" i="1"/>
  <c r="L666" i="1"/>
  <c r="H666" i="1"/>
  <c r="R665" i="1"/>
  <c r="Q665" i="1"/>
  <c r="P665" i="1"/>
  <c r="O665" i="1"/>
  <c r="L665" i="1"/>
  <c r="H665" i="1"/>
  <c r="R664" i="1"/>
  <c r="Q664" i="1"/>
  <c r="P664" i="1"/>
  <c r="O664" i="1"/>
  <c r="L664" i="1"/>
  <c r="H664" i="1"/>
  <c r="R663" i="1"/>
  <c r="Q663" i="1"/>
  <c r="P663" i="1"/>
  <c r="O663" i="1"/>
  <c r="L663" i="1"/>
  <c r="H663" i="1"/>
  <c r="R662" i="1"/>
  <c r="Q662" i="1"/>
  <c r="P662" i="1"/>
  <c r="O662" i="1"/>
  <c r="L662" i="1"/>
  <c r="H662" i="1"/>
  <c r="R661" i="1"/>
  <c r="Q661" i="1"/>
  <c r="P661" i="1"/>
  <c r="O661" i="1"/>
  <c r="L661" i="1"/>
  <c r="H661" i="1"/>
  <c r="R660" i="1"/>
  <c r="Q660" i="1"/>
  <c r="P660" i="1"/>
  <c r="O660" i="1"/>
  <c r="L660" i="1"/>
  <c r="H660" i="1"/>
  <c r="R659" i="1"/>
  <c r="Q659" i="1"/>
  <c r="P659" i="1"/>
  <c r="O659" i="1"/>
  <c r="L659" i="1"/>
  <c r="H659" i="1"/>
  <c r="R658" i="1"/>
  <c r="Q658" i="1"/>
  <c r="P658" i="1"/>
  <c r="O658" i="1"/>
  <c r="L658" i="1"/>
  <c r="H658" i="1"/>
  <c r="R657" i="1"/>
  <c r="Q657" i="1"/>
  <c r="P657" i="1"/>
  <c r="O657" i="1"/>
  <c r="L657" i="1"/>
  <c r="H657" i="1"/>
  <c r="R656" i="1"/>
  <c r="Q656" i="1"/>
  <c r="P656" i="1"/>
  <c r="O656" i="1"/>
  <c r="L656" i="1"/>
  <c r="H656" i="1"/>
  <c r="R655" i="1"/>
  <c r="Q655" i="1"/>
  <c r="P655" i="1"/>
  <c r="O655" i="1"/>
  <c r="L655" i="1"/>
  <c r="H655" i="1"/>
  <c r="R654" i="1"/>
  <c r="Q654" i="1"/>
  <c r="P654" i="1"/>
  <c r="O654" i="1"/>
  <c r="L654" i="1"/>
  <c r="H654" i="1"/>
  <c r="R653" i="1"/>
  <c r="Q653" i="1"/>
  <c r="P653" i="1"/>
  <c r="O653" i="1"/>
  <c r="L653" i="1"/>
  <c r="H653" i="1"/>
  <c r="R652" i="1"/>
  <c r="Q652" i="1"/>
  <c r="P652" i="1"/>
  <c r="O652" i="1"/>
  <c r="L652" i="1"/>
  <c r="H652" i="1"/>
  <c r="R651" i="1"/>
  <c r="Q651" i="1"/>
  <c r="P651" i="1"/>
  <c r="O651" i="1"/>
  <c r="L651" i="1"/>
  <c r="H651" i="1"/>
  <c r="R650" i="1"/>
  <c r="Q650" i="1"/>
  <c r="P650" i="1"/>
  <c r="O650" i="1"/>
  <c r="L650" i="1"/>
  <c r="H650" i="1"/>
  <c r="R649" i="1"/>
  <c r="Q649" i="1"/>
  <c r="P649" i="1"/>
  <c r="O649" i="1"/>
  <c r="L649" i="1"/>
  <c r="H649" i="1"/>
  <c r="R648" i="1"/>
  <c r="Q648" i="1"/>
  <c r="P648" i="1"/>
  <c r="O648" i="1"/>
  <c r="L648" i="1"/>
  <c r="H648" i="1"/>
  <c r="R647" i="1"/>
  <c r="Q647" i="1"/>
  <c r="P647" i="1"/>
  <c r="O647" i="1"/>
  <c r="L647" i="1"/>
  <c r="H647" i="1"/>
  <c r="R646" i="1"/>
  <c r="Q646" i="1"/>
  <c r="P646" i="1"/>
  <c r="O646" i="1"/>
  <c r="L646" i="1"/>
  <c r="H646" i="1"/>
  <c r="R645" i="1"/>
  <c r="Q645" i="1"/>
  <c r="P645" i="1"/>
  <c r="O645" i="1"/>
  <c r="L645" i="1"/>
  <c r="H645" i="1"/>
  <c r="S696" i="1" l="1"/>
  <c r="S705" i="1"/>
  <c r="S722" i="1"/>
  <c r="S726" i="1"/>
  <c r="S737" i="1"/>
  <c r="S671" i="1"/>
  <c r="S728" i="1"/>
  <c r="S736" i="1"/>
  <c r="S657" i="1"/>
  <c r="S731" i="1"/>
  <c r="S650" i="1"/>
  <c r="S647" i="1"/>
  <c r="S651" i="1"/>
  <c r="S693" i="1"/>
  <c r="S719" i="1"/>
  <c r="S664" i="1"/>
  <c r="S667" i="1"/>
  <c r="S679" i="1"/>
  <c r="S683" i="1"/>
  <c r="S700" i="1"/>
  <c r="S712" i="1"/>
  <c r="S729" i="1"/>
  <c r="S698" i="1"/>
  <c r="S690" i="1"/>
  <c r="S654" i="1"/>
  <c r="S658" i="1"/>
  <c r="S669" i="1"/>
  <c r="S673" i="1"/>
  <c r="S727" i="1"/>
  <c r="S645" i="1"/>
  <c r="S661" i="1"/>
  <c r="S672" i="1"/>
  <c r="S688" i="1"/>
  <c r="S730" i="1"/>
  <c r="S656" i="1"/>
  <c r="S668" i="1"/>
  <c r="S704" i="1"/>
  <c r="S718" i="1"/>
  <c r="S663" i="1"/>
  <c r="S687" i="1"/>
  <c r="S694" i="1"/>
  <c r="S709" i="1"/>
  <c r="S717" i="1"/>
  <c r="S660" i="1"/>
  <c r="S648" i="1"/>
  <c r="S655" i="1"/>
  <c r="S682" i="1"/>
  <c r="S685" i="1"/>
  <c r="S703" i="1"/>
  <c r="S735" i="1"/>
  <c r="S677" i="1"/>
  <c r="S670" i="1"/>
  <c r="S646" i="1"/>
  <c r="S675" i="1"/>
  <c r="S681" i="1"/>
  <c r="S684" i="1"/>
  <c r="S713" i="1"/>
  <c r="S699" i="1"/>
  <c r="S715" i="1"/>
  <c r="S734" i="1"/>
  <c r="S702" i="1"/>
  <c r="S723" i="1"/>
  <c r="S649" i="1"/>
  <c r="S653" i="1"/>
  <c r="S659" i="1"/>
  <c r="S674" i="1"/>
  <c r="S678" i="1"/>
  <c r="S686" i="1"/>
  <c r="S689" i="1"/>
  <c r="S692" i="1"/>
  <c r="S707" i="1"/>
  <c r="S721" i="1"/>
  <c r="S691" i="1"/>
  <c r="S706" i="1"/>
  <c r="S711" i="1"/>
  <c r="S714" i="1"/>
  <c r="S716" i="1"/>
  <c r="S720" i="1"/>
  <c r="S652" i="1"/>
  <c r="S662" i="1"/>
  <c r="S680" i="1"/>
  <c r="S697" i="1"/>
  <c r="S666" i="1"/>
  <c r="S676" i="1"/>
  <c r="S724" i="1"/>
  <c r="S725" i="1"/>
  <c r="S732" i="1"/>
  <c r="S665" i="1"/>
  <c r="S695" i="1"/>
  <c r="S701" i="1"/>
  <c r="S708" i="1"/>
  <c r="S710" i="1"/>
  <c r="S733" i="1"/>
  <c r="R290" i="1"/>
  <c r="Q290" i="1"/>
  <c r="P290" i="1"/>
  <c r="O290" i="1"/>
  <c r="L290" i="1"/>
  <c r="H290" i="1"/>
  <c r="R289" i="1"/>
  <c r="Q289" i="1"/>
  <c r="P289" i="1"/>
  <c r="O289" i="1"/>
  <c r="L289" i="1"/>
  <c r="H289" i="1"/>
  <c r="R288" i="1"/>
  <c r="Q288" i="1"/>
  <c r="P288" i="1"/>
  <c r="O288" i="1"/>
  <c r="L288" i="1"/>
  <c r="H288" i="1"/>
  <c r="R287" i="1"/>
  <c r="Q287" i="1"/>
  <c r="P287" i="1"/>
  <c r="O287" i="1"/>
  <c r="L287" i="1"/>
  <c r="H287" i="1"/>
  <c r="R286" i="1"/>
  <c r="Q286" i="1"/>
  <c r="P286" i="1"/>
  <c r="O286" i="1"/>
  <c r="L286" i="1"/>
  <c r="H286" i="1"/>
  <c r="R285" i="1"/>
  <c r="Q285" i="1"/>
  <c r="P285" i="1"/>
  <c r="O285" i="1"/>
  <c r="L285" i="1"/>
  <c r="H285" i="1"/>
  <c r="R284" i="1"/>
  <c r="Q284" i="1"/>
  <c r="P284" i="1"/>
  <c r="O284" i="1"/>
  <c r="L284" i="1"/>
  <c r="H284" i="1"/>
  <c r="R283" i="1"/>
  <c r="Q283" i="1"/>
  <c r="P283" i="1"/>
  <c r="O283" i="1"/>
  <c r="L283" i="1"/>
  <c r="H283" i="1"/>
  <c r="R282" i="1"/>
  <c r="Q282" i="1"/>
  <c r="P282" i="1"/>
  <c r="O282" i="1"/>
  <c r="L282" i="1"/>
  <c r="H282" i="1"/>
  <c r="R281" i="1"/>
  <c r="Q281" i="1"/>
  <c r="P281" i="1"/>
  <c r="O281" i="1"/>
  <c r="L281" i="1"/>
  <c r="H281" i="1"/>
  <c r="R280" i="1"/>
  <c r="Q280" i="1"/>
  <c r="P280" i="1"/>
  <c r="O280" i="1"/>
  <c r="L280" i="1"/>
  <c r="H280" i="1"/>
  <c r="R279" i="1"/>
  <c r="Q279" i="1"/>
  <c r="P279" i="1"/>
  <c r="O279" i="1"/>
  <c r="L279" i="1"/>
  <c r="H279" i="1"/>
  <c r="R278" i="1"/>
  <c r="Q278" i="1"/>
  <c r="P278" i="1"/>
  <c r="O278" i="1"/>
  <c r="L278" i="1"/>
  <c r="H278" i="1"/>
  <c r="R277" i="1"/>
  <c r="Q277" i="1"/>
  <c r="P277" i="1"/>
  <c r="O277" i="1"/>
  <c r="L277" i="1"/>
  <c r="H277" i="1"/>
  <c r="R276" i="1"/>
  <c r="Q276" i="1"/>
  <c r="P276" i="1"/>
  <c r="O276" i="1"/>
  <c r="L276" i="1"/>
  <c r="H276" i="1"/>
  <c r="R275" i="1"/>
  <c r="Q275" i="1"/>
  <c r="P275" i="1"/>
  <c r="O275" i="1"/>
  <c r="L275" i="1"/>
  <c r="H275" i="1"/>
  <c r="R274" i="1"/>
  <c r="Q274" i="1"/>
  <c r="P274" i="1"/>
  <c r="O274" i="1"/>
  <c r="L274" i="1"/>
  <c r="H274" i="1"/>
  <c r="R273" i="1"/>
  <c r="Q273" i="1"/>
  <c r="P273" i="1"/>
  <c r="O273" i="1"/>
  <c r="L273" i="1"/>
  <c r="H273" i="1"/>
  <c r="R272" i="1"/>
  <c r="Q272" i="1"/>
  <c r="P272" i="1"/>
  <c r="O272" i="1"/>
  <c r="L272" i="1"/>
  <c r="H272" i="1"/>
  <c r="S275" i="1" l="1"/>
  <c r="S279" i="1"/>
  <c r="S274" i="1"/>
  <c r="S282" i="1"/>
  <c r="S290" i="1"/>
  <c r="S289" i="1"/>
  <c r="S276" i="1"/>
  <c r="S284" i="1"/>
  <c r="S287" i="1"/>
  <c r="S273" i="1"/>
  <c r="S277" i="1"/>
  <c r="S280" i="1"/>
  <c r="S278" i="1"/>
  <c r="S272" i="1"/>
  <c r="S288" i="1"/>
  <c r="S281" i="1"/>
  <c r="S285" i="1"/>
  <c r="S286" i="1"/>
  <c r="S283" i="1"/>
  <c r="R271" i="1"/>
  <c r="Q271" i="1"/>
  <c r="P271" i="1"/>
  <c r="O271" i="1"/>
  <c r="L271" i="1"/>
  <c r="H271" i="1"/>
  <c r="R270" i="1"/>
  <c r="Q270" i="1"/>
  <c r="P270" i="1"/>
  <c r="O270" i="1"/>
  <c r="L270" i="1"/>
  <c r="H270" i="1"/>
  <c r="R269" i="1"/>
  <c r="Q269" i="1"/>
  <c r="P269" i="1"/>
  <c r="O269" i="1"/>
  <c r="L269" i="1"/>
  <c r="H269" i="1"/>
  <c r="R268" i="1"/>
  <c r="Q268" i="1"/>
  <c r="P268" i="1"/>
  <c r="O268" i="1"/>
  <c r="L268" i="1"/>
  <c r="H268" i="1"/>
  <c r="R267" i="1"/>
  <c r="Q267" i="1"/>
  <c r="P267" i="1"/>
  <c r="O267" i="1"/>
  <c r="L267" i="1"/>
  <c r="H267" i="1"/>
  <c r="R266" i="1"/>
  <c r="Q266" i="1"/>
  <c r="P266" i="1"/>
  <c r="O266" i="1"/>
  <c r="L266" i="1"/>
  <c r="H266" i="1"/>
  <c r="R265" i="1"/>
  <c r="Q265" i="1"/>
  <c r="P265" i="1"/>
  <c r="O265" i="1"/>
  <c r="L265" i="1"/>
  <c r="H265" i="1"/>
  <c r="R264" i="1"/>
  <c r="Q264" i="1"/>
  <c r="P264" i="1"/>
  <c r="O264" i="1"/>
  <c r="L264" i="1"/>
  <c r="H264" i="1"/>
  <c r="R263" i="1"/>
  <c r="Q263" i="1"/>
  <c r="P263" i="1"/>
  <c r="O263" i="1"/>
  <c r="L263" i="1"/>
  <c r="H263" i="1"/>
  <c r="R262" i="1"/>
  <c r="Q262" i="1"/>
  <c r="P262" i="1"/>
  <c r="O262" i="1"/>
  <c r="L262" i="1"/>
  <c r="H262" i="1"/>
  <c r="R261" i="1"/>
  <c r="Q261" i="1"/>
  <c r="P261" i="1"/>
  <c r="O261" i="1"/>
  <c r="L261" i="1"/>
  <c r="H261" i="1"/>
  <c r="R260" i="1"/>
  <c r="Q260" i="1"/>
  <c r="P260" i="1"/>
  <c r="O260" i="1"/>
  <c r="L260" i="1"/>
  <c r="H260" i="1"/>
  <c r="R259" i="1"/>
  <c r="Q259" i="1"/>
  <c r="P259" i="1"/>
  <c r="O259" i="1"/>
  <c r="L259" i="1"/>
  <c r="H259" i="1"/>
  <c r="R258" i="1"/>
  <c r="Q258" i="1"/>
  <c r="P258" i="1"/>
  <c r="O258" i="1"/>
  <c r="L258" i="1"/>
  <c r="H258" i="1"/>
  <c r="R257" i="1"/>
  <c r="Q257" i="1"/>
  <c r="P257" i="1"/>
  <c r="O257" i="1"/>
  <c r="L257" i="1"/>
  <c r="H257" i="1"/>
  <c r="R256" i="1"/>
  <c r="Q256" i="1"/>
  <c r="P256" i="1"/>
  <c r="O256" i="1"/>
  <c r="L256" i="1"/>
  <c r="H256" i="1"/>
  <c r="R255" i="1"/>
  <c r="Q255" i="1"/>
  <c r="P255" i="1"/>
  <c r="O255" i="1"/>
  <c r="L255" i="1"/>
  <c r="H255" i="1"/>
  <c r="R254" i="1"/>
  <c r="Q254" i="1"/>
  <c r="P254" i="1"/>
  <c r="O254" i="1"/>
  <c r="L254" i="1"/>
  <c r="H254" i="1"/>
  <c r="R253" i="1"/>
  <c r="Q253" i="1"/>
  <c r="P253" i="1"/>
  <c r="O253" i="1"/>
  <c r="L253" i="1"/>
  <c r="H253" i="1"/>
  <c r="R252" i="1"/>
  <c r="Q252" i="1"/>
  <c r="P252" i="1"/>
  <c r="O252" i="1"/>
  <c r="L252" i="1"/>
  <c r="H252" i="1"/>
  <c r="R251" i="1"/>
  <c r="Q251" i="1"/>
  <c r="P251" i="1"/>
  <c r="O251" i="1"/>
  <c r="L251" i="1"/>
  <c r="H251" i="1"/>
  <c r="R250" i="1"/>
  <c r="Q250" i="1"/>
  <c r="P250" i="1"/>
  <c r="O250" i="1"/>
  <c r="L250" i="1"/>
  <c r="H250" i="1"/>
  <c r="R249" i="1"/>
  <c r="Q249" i="1"/>
  <c r="P249" i="1"/>
  <c r="O249" i="1"/>
  <c r="L249" i="1"/>
  <c r="H249" i="1"/>
  <c r="R248" i="1"/>
  <c r="Q248" i="1"/>
  <c r="P248" i="1"/>
  <c r="O248" i="1"/>
  <c r="L248" i="1"/>
  <c r="H248" i="1"/>
  <c r="R247" i="1"/>
  <c r="Q247" i="1"/>
  <c r="P247" i="1"/>
  <c r="O247" i="1"/>
  <c r="L247" i="1"/>
  <c r="H247" i="1"/>
  <c r="R246" i="1"/>
  <c r="Q246" i="1"/>
  <c r="P246" i="1"/>
  <c r="O246" i="1"/>
  <c r="L246" i="1"/>
  <c r="H246" i="1"/>
  <c r="R245" i="1"/>
  <c r="Q245" i="1"/>
  <c r="P245" i="1"/>
  <c r="O245" i="1"/>
  <c r="L245" i="1"/>
  <c r="H245" i="1"/>
  <c r="R244" i="1"/>
  <c r="Q244" i="1"/>
  <c r="P244" i="1"/>
  <c r="O244" i="1"/>
  <c r="L244" i="1"/>
  <c r="H244" i="1"/>
  <c r="R243" i="1"/>
  <c r="Q243" i="1"/>
  <c r="P243" i="1"/>
  <c r="O243" i="1"/>
  <c r="L243" i="1"/>
  <c r="H243" i="1"/>
  <c r="R242" i="1"/>
  <c r="Q242" i="1"/>
  <c r="P242" i="1"/>
  <c r="O242" i="1"/>
  <c r="L242" i="1"/>
  <c r="H242" i="1"/>
  <c r="R241" i="1"/>
  <c r="Q241" i="1"/>
  <c r="P241" i="1"/>
  <c r="O241" i="1"/>
  <c r="L241" i="1"/>
  <c r="H241" i="1"/>
  <c r="R240" i="1"/>
  <c r="Q240" i="1"/>
  <c r="P240" i="1"/>
  <c r="O240" i="1"/>
  <c r="L240" i="1"/>
  <c r="H240" i="1"/>
  <c r="R239" i="1"/>
  <c r="Q239" i="1"/>
  <c r="P239" i="1"/>
  <c r="O239" i="1"/>
  <c r="L239" i="1"/>
  <c r="H239" i="1"/>
  <c r="R238" i="1"/>
  <c r="Q238" i="1"/>
  <c r="P238" i="1"/>
  <c r="O238" i="1"/>
  <c r="L238" i="1"/>
  <c r="H238" i="1"/>
  <c r="R237" i="1"/>
  <c r="Q237" i="1"/>
  <c r="P237" i="1"/>
  <c r="O237" i="1"/>
  <c r="L237" i="1"/>
  <c r="H237" i="1"/>
  <c r="R236" i="1"/>
  <c r="Q236" i="1"/>
  <c r="P236" i="1"/>
  <c r="O236" i="1"/>
  <c r="L236" i="1"/>
  <c r="H236" i="1"/>
  <c r="R235" i="1"/>
  <c r="Q235" i="1"/>
  <c r="P235" i="1"/>
  <c r="O235" i="1"/>
  <c r="L235" i="1"/>
  <c r="H235" i="1"/>
  <c r="R234" i="1"/>
  <c r="Q234" i="1"/>
  <c r="P234" i="1"/>
  <c r="O234" i="1"/>
  <c r="L234" i="1"/>
  <c r="H234" i="1"/>
  <c r="R233" i="1"/>
  <c r="Q233" i="1"/>
  <c r="P233" i="1"/>
  <c r="O233" i="1"/>
  <c r="L233" i="1"/>
  <c r="H233" i="1"/>
  <c r="R232" i="1"/>
  <c r="Q232" i="1"/>
  <c r="P232" i="1"/>
  <c r="O232" i="1"/>
  <c r="L232" i="1"/>
  <c r="H232" i="1"/>
  <c r="R231" i="1"/>
  <c r="Q231" i="1"/>
  <c r="P231" i="1"/>
  <c r="O231" i="1"/>
  <c r="L231" i="1"/>
  <c r="H231" i="1"/>
  <c r="R230" i="1"/>
  <c r="Q230" i="1"/>
  <c r="P230" i="1"/>
  <c r="O230" i="1"/>
  <c r="L230" i="1"/>
  <c r="H230" i="1"/>
  <c r="R229" i="1"/>
  <c r="Q229" i="1"/>
  <c r="P229" i="1"/>
  <c r="O229" i="1"/>
  <c r="L229" i="1"/>
  <c r="H229" i="1"/>
  <c r="R228" i="1"/>
  <c r="Q228" i="1"/>
  <c r="P228" i="1"/>
  <c r="O228" i="1"/>
  <c r="L228" i="1"/>
  <c r="H228" i="1"/>
  <c r="R227" i="1"/>
  <c r="Q227" i="1"/>
  <c r="P227" i="1"/>
  <c r="O227" i="1"/>
  <c r="L227" i="1"/>
  <c r="H227" i="1"/>
  <c r="R226" i="1"/>
  <c r="Q226" i="1"/>
  <c r="P226" i="1"/>
  <c r="O226" i="1"/>
  <c r="L226" i="1"/>
  <c r="H226" i="1"/>
  <c r="R225" i="1"/>
  <c r="Q225" i="1"/>
  <c r="P225" i="1"/>
  <c r="O225" i="1"/>
  <c r="L225" i="1"/>
  <c r="H225" i="1"/>
  <c r="S232" i="1" l="1"/>
  <c r="S240" i="1"/>
  <c r="S244" i="1"/>
  <c r="S260" i="1"/>
  <c r="S264" i="1"/>
  <c r="S226" i="1"/>
  <c r="S230" i="1"/>
  <c r="S246" i="1"/>
  <c r="S250" i="1"/>
  <c r="S262" i="1"/>
  <c r="S268" i="1"/>
  <c r="S227" i="1"/>
  <c r="S239" i="1"/>
  <c r="S247" i="1"/>
  <c r="S251" i="1"/>
  <c r="S267" i="1"/>
  <c r="S229" i="1"/>
  <c r="S237" i="1"/>
  <c r="S245" i="1"/>
  <c r="S253" i="1"/>
  <c r="S241" i="1"/>
  <c r="S265" i="1"/>
  <c r="S248" i="1"/>
  <c r="S228" i="1"/>
  <c r="S233" i="1"/>
  <c r="S243" i="1"/>
  <c r="S257" i="1"/>
  <c r="S271" i="1"/>
  <c r="S263" i="1"/>
  <c r="S269" i="1"/>
  <c r="S270" i="1"/>
  <c r="S235" i="1"/>
  <c r="S242" i="1"/>
  <c r="S256" i="1"/>
  <c r="S266" i="1"/>
  <c r="S236" i="1"/>
  <c r="S225" i="1"/>
  <c r="S231" i="1"/>
  <c r="S249" i="1"/>
  <c r="S252" i="1"/>
  <c r="S255" i="1"/>
  <c r="S261" i="1"/>
  <c r="S234" i="1"/>
  <c r="S259" i="1"/>
  <c r="S238" i="1"/>
  <c r="S254" i="1"/>
  <c r="S258" i="1"/>
  <c r="R644" i="1"/>
  <c r="Q644" i="1"/>
  <c r="P644" i="1"/>
  <c r="O644" i="1"/>
  <c r="L644" i="1"/>
  <c r="H644" i="1"/>
  <c r="R643" i="1"/>
  <c r="Q643" i="1"/>
  <c r="P643" i="1"/>
  <c r="O643" i="1"/>
  <c r="L643" i="1"/>
  <c r="H643" i="1"/>
  <c r="R642" i="1"/>
  <c r="Q642" i="1"/>
  <c r="P642" i="1"/>
  <c r="O642" i="1"/>
  <c r="L642" i="1"/>
  <c r="H642" i="1"/>
  <c r="R641" i="1"/>
  <c r="Q641" i="1"/>
  <c r="P641" i="1"/>
  <c r="O641" i="1"/>
  <c r="L641" i="1"/>
  <c r="H641" i="1"/>
  <c r="R640" i="1"/>
  <c r="Q640" i="1"/>
  <c r="P640" i="1"/>
  <c r="O640" i="1"/>
  <c r="L640" i="1"/>
  <c r="H640" i="1"/>
  <c r="R639" i="1"/>
  <c r="Q639" i="1"/>
  <c r="P639" i="1"/>
  <c r="O639" i="1"/>
  <c r="L639" i="1"/>
  <c r="H639" i="1"/>
  <c r="R638" i="1"/>
  <c r="Q638" i="1"/>
  <c r="P638" i="1"/>
  <c r="O638" i="1"/>
  <c r="L638" i="1"/>
  <c r="H638" i="1"/>
  <c r="R637" i="1"/>
  <c r="Q637" i="1"/>
  <c r="P637" i="1"/>
  <c r="O637" i="1"/>
  <c r="L637" i="1"/>
  <c r="H637" i="1"/>
  <c r="R636" i="1"/>
  <c r="Q636" i="1"/>
  <c r="P636" i="1"/>
  <c r="O636" i="1"/>
  <c r="L636" i="1"/>
  <c r="H636" i="1"/>
  <c r="R635" i="1"/>
  <c r="Q635" i="1"/>
  <c r="P635" i="1"/>
  <c r="O635" i="1"/>
  <c r="L635" i="1"/>
  <c r="H635" i="1"/>
  <c r="R634" i="1"/>
  <c r="Q634" i="1"/>
  <c r="P634" i="1"/>
  <c r="O634" i="1"/>
  <c r="L634" i="1"/>
  <c r="H634" i="1"/>
  <c r="R633" i="1"/>
  <c r="Q633" i="1"/>
  <c r="P633" i="1"/>
  <c r="O633" i="1"/>
  <c r="L633" i="1"/>
  <c r="H633" i="1"/>
  <c r="R632" i="1"/>
  <c r="Q632" i="1"/>
  <c r="P632" i="1"/>
  <c r="O632" i="1"/>
  <c r="L632" i="1"/>
  <c r="H632" i="1"/>
  <c r="R631" i="1"/>
  <c r="Q631" i="1"/>
  <c r="P631" i="1"/>
  <c r="O631" i="1"/>
  <c r="L631" i="1"/>
  <c r="H631" i="1"/>
  <c r="R630" i="1"/>
  <c r="Q630" i="1"/>
  <c r="P630" i="1"/>
  <c r="O630" i="1"/>
  <c r="L630" i="1"/>
  <c r="H630" i="1"/>
  <c r="R629" i="1"/>
  <c r="Q629" i="1"/>
  <c r="P629" i="1"/>
  <c r="O629" i="1"/>
  <c r="L629" i="1"/>
  <c r="H629" i="1"/>
  <c r="R628" i="1"/>
  <c r="Q628" i="1"/>
  <c r="P628" i="1"/>
  <c r="O628" i="1"/>
  <c r="L628" i="1"/>
  <c r="H628" i="1"/>
  <c r="R627" i="1"/>
  <c r="Q627" i="1"/>
  <c r="P627" i="1"/>
  <c r="O627" i="1"/>
  <c r="L627" i="1"/>
  <c r="H627" i="1"/>
  <c r="R626" i="1"/>
  <c r="Q626" i="1"/>
  <c r="P626" i="1"/>
  <c r="O626" i="1"/>
  <c r="L626" i="1"/>
  <c r="H626" i="1"/>
  <c r="R625" i="1"/>
  <c r="Q625" i="1"/>
  <c r="P625" i="1"/>
  <c r="O625" i="1"/>
  <c r="L625" i="1"/>
  <c r="H625" i="1"/>
  <c r="R624" i="1"/>
  <c r="Q624" i="1"/>
  <c r="P624" i="1"/>
  <c r="O624" i="1"/>
  <c r="L624" i="1"/>
  <c r="H624" i="1"/>
  <c r="R623" i="1"/>
  <c r="Q623" i="1"/>
  <c r="P623" i="1"/>
  <c r="O623" i="1"/>
  <c r="L623" i="1"/>
  <c r="H623" i="1"/>
  <c r="R622" i="1"/>
  <c r="Q622" i="1"/>
  <c r="P622" i="1"/>
  <c r="O622" i="1"/>
  <c r="L622" i="1"/>
  <c r="H622" i="1"/>
  <c r="R621" i="1"/>
  <c r="Q621" i="1"/>
  <c r="P621" i="1"/>
  <c r="O621" i="1"/>
  <c r="L621" i="1"/>
  <c r="H621" i="1"/>
  <c r="R620" i="1"/>
  <c r="Q620" i="1"/>
  <c r="P620" i="1"/>
  <c r="O620" i="1"/>
  <c r="L620" i="1"/>
  <c r="H620" i="1"/>
  <c r="R619" i="1"/>
  <c r="Q619" i="1"/>
  <c r="P619" i="1"/>
  <c r="O619" i="1"/>
  <c r="L619" i="1"/>
  <c r="H619" i="1"/>
  <c r="R618" i="1"/>
  <c r="Q618" i="1"/>
  <c r="P618" i="1"/>
  <c r="O618" i="1"/>
  <c r="L618" i="1"/>
  <c r="H618" i="1"/>
  <c r="R617" i="1"/>
  <c r="Q617" i="1"/>
  <c r="P617" i="1"/>
  <c r="O617" i="1"/>
  <c r="L617" i="1"/>
  <c r="H617" i="1"/>
  <c r="R616" i="1"/>
  <c r="Q616" i="1"/>
  <c r="P616" i="1"/>
  <c r="O616" i="1"/>
  <c r="L616" i="1"/>
  <c r="H616" i="1"/>
  <c r="R615" i="1"/>
  <c r="Q615" i="1"/>
  <c r="P615" i="1"/>
  <c r="O615" i="1"/>
  <c r="L615" i="1"/>
  <c r="H615" i="1"/>
  <c r="R614" i="1"/>
  <c r="Q614" i="1"/>
  <c r="P614" i="1"/>
  <c r="O614" i="1"/>
  <c r="L614" i="1"/>
  <c r="H614" i="1"/>
  <c r="R613" i="1"/>
  <c r="Q613" i="1"/>
  <c r="P613" i="1"/>
  <c r="O613" i="1"/>
  <c r="L613" i="1"/>
  <c r="H613" i="1"/>
  <c r="R612" i="1"/>
  <c r="Q612" i="1"/>
  <c r="P612" i="1"/>
  <c r="O612" i="1"/>
  <c r="L612" i="1"/>
  <c r="H612" i="1"/>
  <c r="R611" i="1"/>
  <c r="Q611" i="1"/>
  <c r="P611" i="1"/>
  <c r="O611" i="1"/>
  <c r="L611" i="1"/>
  <c r="H611" i="1"/>
  <c r="R610" i="1"/>
  <c r="Q610" i="1"/>
  <c r="P610" i="1"/>
  <c r="O610" i="1"/>
  <c r="L610" i="1"/>
  <c r="H610" i="1"/>
  <c r="R609" i="1"/>
  <c r="Q609" i="1"/>
  <c r="P609" i="1"/>
  <c r="O609" i="1"/>
  <c r="L609" i="1"/>
  <c r="H609" i="1"/>
  <c r="R608" i="1"/>
  <c r="Q608" i="1"/>
  <c r="P608" i="1"/>
  <c r="O608" i="1"/>
  <c r="L608" i="1"/>
  <c r="H608" i="1"/>
  <c r="R606" i="1"/>
  <c r="Q606" i="1"/>
  <c r="P606" i="1"/>
  <c r="O606" i="1"/>
  <c r="L606" i="1"/>
  <c r="H606" i="1"/>
  <c r="R605" i="1"/>
  <c r="Q605" i="1"/>
  <c r="P605" i="1"/>
  <c r="O605" i="1"/>
  <c r="L605" i="1"/>
  <c r="H605" i="1"/>
  <c r="R604" i="1"/>
  <c r="Q604" i="1"/>
  <c r="P604" i="1"/>
  <c r="O604" i="1"/>
  <c r="L604" i="1"/>
  <c r="H604" i="1"/>
  <c r="R603" i="1"/>
  <c r="Q603" i="1"/>
  <c r="P603" i="1"/>
  <c r="O603" i="1"/>
  <c r="L603" i="1"/>
  <c r="H603" i="1"/>
  <c r="R602" i="1"/>
  <c r="Q602" i="1"/>
  <c r="P602" i="1"/>
  <c r="O602" i="1"/>
  <c r="L602" i="1"/>
  <c r="H602" i="1"/>
  <c r="R601" i="1"/>
  <c r="Q601" i="1"/>
  <c r="P601" i="1"/>
  <c r="O601" i="1"/>
  <c r="L601" i="1"/>
  <c r="H601" i="1"/>
  <c r="R600" i="1"/>
  <c r="Q600" i="1"/>
  <c r="P600" i="1"/>
  <c r="O600" i="1"/>
  <c r="L600" i="1"/>
  <c r="H600" i="1"/>
  <c r="R599" i="1"/>
  <c r="Q599" i="1"/>
  <c r="P599" i="1"/>
  <c r="O599" i="1"/>
  <c r="L599" i="1"/>
  <c r="H599" i="1"/>
  <c r="R598" i="1"/>
  <c r="Q598" i="1"/>
  <c r="P598" i="1"/>
  <c r="O598" i="1"/>
  <c r="L598" i="1"/>
  <c r="H598" i="1"/>
  <c r="R597" i="1"/>
  <c r="Q597" i="1"/>
  <c r="P597" i="1"/>
  <c r="O597" i="1"/>
  <c r="L597" i="1"/>
  <c r="H597" i="1"/>
  <c r="R596" i="1"/>
  <c r="Q596" i="1"/>
  <c r="P596" i="1"/>
  <c r="O596" i="1"/>
  <c r="L596" i="1"/>
  <c r="H596" i="1"/>
  <c r="R595" i="1"/>
  <c r="Q595" i="1"/>
  <c r="P595" i="1"/>
  <c r="O595" i="1"/>
  <c r="L595" i="1"/>
  <c r="H595" i="1"/>
  <c r="R594" i="1"/>
  <c r="Q594" i="1"/>
  <c r="P594" i="1"/>
  <c r="O594" i="1"/>
  <c r="L594" i="1"/>
  <c r="H594" i="1"/>
  <c r="R593" i="1"/>
  <c r="Q593" i="1"/>
  <c r="P593" i="1"/>
  <c r="O593" i="1"/>
  <c r="L593" i="1"/>
  <c r="H593" i="1"/>
  <c r="R592" i="1"/>
  <c r="Q592" i="1"/>
  <c r="P592" i="1"/>
  <c r="O592" i="1"/>
  <c r="L592" i="1"/>
  <c r="H592" i="1"/>
  <c r="R591" i="1"/>
  <c r="Q591" i="1"/>
  <c r="P591" i="1"/>
  <c r="O591" i="1"/>
  <c r="L591" i="1"/>
  <c r="H591" i="1"/>
  <c r="R590" i="1"/>
  <c r="Q590" i="1"/>
  <c r="P590" i="1"/>
  <c r="O590" i="1"/>
  <c r="L590" i="1"/>
  <c r="H590" i="1"/>
  <c r="R589" i="1"/>
  <c r="Q589" i="1"/>
  <c r="P589" i="1"/>
  <c r="O589" i="1"/>
  <c r="L589" i="1"/>
  <c r="H589" i="1"/>
  <c r="R588" i="1"/>
  <c r="Q588" i="1"/>
  <c r="P588" i="1"/>
  <c r="O588" i="1"/>
  <c r="L588" i="1"/>
  <c r="H588" i="1"/>
  <c r="R587" i="1"/>
  <c r="Q587" i="1"/>
  <c r="P587" i="1"/>
  <c r="O587" i="1"/>
  <c r="L587" i="1"/>
  <c r="H587" i="1"/>
  <c r="R586" i="1"/>
  <c r="Q586" i="1"/>
  <c r="P586" i="1"/>
  <c r="O586" i="1"/>
  <c r="L586" i="1"/>
  <c r="H586" i="1"/>
  <c r="R585" i="1"/>
  <c r="Q585" i="1"/>
  <c r="P585" i="1"/>
  <c r="O585" i="1"/>
  <c r="L585" i="1"/>
  <c r="H585" i="1"/>
  <c r="R584" i="1"/>
  <c r="Q584" i="1"/>
  <c r="P584" i="1"/>
  <c r="O584" i="1"/>
  <c r="L584" i="1"/>
  <c r="H584" i="1"/>
  <c r="R583" i="1"/>
  <c r="Q583" i="1"/>
  <c r="P583" i="1"/>
  <c r="O583" i="1"/>
  <c r="L583" i="1"/>
  <c r="H583" i="1"/>
  <c r="R582" i="1"/>
  <c r="Q582" i="1"/>
  <c r="P582" i="1"/>
  <c r="O582" i="1"/>
  <c r="L582" i="1"/>
  <c r="H582" i="1"/>
  <c r="R581" i="1"/>
  <c r="Q581" i="1"/>
  <c r="P581" i="1"/>
  <c r="O581" i="1"/>
  <c r="L581" i="1"/>
  <c r="H581" i="1"/>
  <c r="R579" i="1"/>
  <c r="Q579" i="1"/>
  <c r="P579" i="1"/>
  <c r="O579" i="1"/>
  <c r="L579" i="1"/>
  <c r="H579" i="1"/>
  <c r="R578" i="1"/>
  <c r="Q578" i="1"/>
  <c r="P578" i="1"/>
  <c r="O578" i="1"/>
  <c r="L578" i="1"/>
  <c r="H578" i="1"/>
  <c r="R577" i="1"/>
  <c r="Q577" i="1"/>
  <c r="P577" i="1"/>
  <c r="O577" i="1"/>
  <c r="L577" i="1"/>
  <c r="H577" i="1"/>
  <c r="R576" i="1"/>
  <c r="Q576" i="1"/>
  <c r="P576" i="1"/>
  <c r="O576" i="1"/>
  <c r="L576" i="1"/>
  <c r="H576" i="1"/>
  <c r="R575" i="1"/>
  <c r="Q575" i="1"/>
  <c r="P575" i="1"/>
  <c r="O575" i="1"/>
  <c r="L575" i="1"/>
  <c r="H575" i="1"/>
  <c r="R574" i="1"/>
  <c r="Q574" i="1"/>
  <c r="P574" i="1"/>
  <c r="O574" i="1"/>
  <c r="L574" i="1"/>
  <c r="H574" i="1"/>
  <c r="R573" i="1"/>
  <c r="Q573" i="1"/>
  <c r="P573" i="1"/>
  <c r="O573" i="1"/>
  <c r="L573" i="1"/>
  <c r="H573" i="1"/>
  <c r="R572" i="1"/>
  <c r="Q572" i="1"/>
  <c r="P572" i="1"/>
  <c r="O572" i="1"/>
  <c r="L572" i="1"/>
  <c r="H572" i="1"/>
  <c r="R571" i="1"/>
  <c r="Q571" i="1"/>
  <c r="P571" i="1"/>
  <c r="O571" i="1"/>
  <c r="L571" i="1"/>
  <c r="H571" i="1"/>
  <c r="R570" i="1"/>
  <c r="Q570" i="1"/>
  <c r="P570" i="1"/>
  <c r="O570" i="1"/>
  <c r="L570" i="1"/>
  <c r="H570" i="1"/>
  <c r="R569" i="1"/>
  <c r="Q569" i="1"/>
  <c r="P569" i="1"/>
  <c r="O569" i="1"/>
  <c r="L569" i="1"/>
  <c r="H569" i="1"/>
  <c r="R568" i="1"/>
  <c r="Q568" i="1"/>
  <c r="P568" i="1"/>
  <c r="O568" i="1"/>
  <c r="L568" i="1"/>
  <c r="H568" i="1"/>
  <c r="R567" i="1"/>
  <c r="Q567" i="1"/>
  <c r="P567" i="1"/>
  <c r="O567" i="1"/>
  <c r="L567" i="1"/>
  <c r="H567" i="1"/>
  <c r="R566" i="1"/>
  <c r="Q566" i="1"/>
  <c r="P566" i="1"/>
  <c r="O566" i="1"/>
  <c r="L566" i="1"/>
  <c r="H566" i="1"/>
  <c r="R565" i="1"/>
  <c r="Q565" i="1"/>
  <c r="P565" i="1"/>
  <c r="O565" i="1"/>
  <c r="L565" i="1"/>
  <c r="H565" i="1"/>
  <c r="R564" i="1"/>
  <c r="Q564" i="1"/>
  <c r="P564" i="1"/>
  <c r="O564" i="1"/>
  <c r="L564" i="1"/>
  <c r="H564" i="1"/>
  <c r="R563" i="1"/>
  <c r="Q563" i="1"/>
  <c r="P563" i="1"/>
  <c r="O563" i="1"/>
  <c r="L563" i="1"/>
  <c r="H563" i="1"/>
  <c r="R562" i="1"/>
  <c r="Q562" i="1"/>
  <c r="P562" i="1"/>
  <c r="O562" i="1"/>
  <c r="L562" i="1"/>
  <c r="H562" i="1"/>
  <c r="R561" i="1"/>
  <c r="Q561" i="1"/>
  <c r="P561" i="1"/>
  <c r="O561" i="1"/>
  <c r="L561" i="1"/>
  <c r="H561" i="1"/>
  <c r="R560" i="1"/>
  <c r="Q560" i="1"/>
  <c r="P560" i="1"/>
  <c r="O560" i="1"/>
  <c r="L560" i="1"/>
  <c r="H560" i="1"/>
  <c r="R559" i="1"/>
  <c r="Q559" i="1"/>
  <c r="P559" i="1"/>
  <c r="O559" i="1"/>
  <c r="L559" i="1"/>
  <c r="H559" i="1"/>
  <c r="R558" i="1"/>
  <c r="Q558" i="1"/>
  <c r="P558" i="1"/>
  <c r="O558" i="1"/>
  <c r="L558" i="1"/>
  <c r="H558" i="1"/>
  <c r="R557" i="1"/>
  <c r="Q557" i="1"/>
  <c r="P557" i="1"/>
  <c r="O557" i="1"/>
  <c r="L557" i="1"/>
  <c r="H557" i="1"/>
  <c r="R556" i="1"/>
  <c r="Q556" i="1"/>
  <c r="P556" i="1"/>
  <c r="O556" i="1"/>
  <c r="L556" i="1"/>
  <c r="H556" i="1"/>
  <c r="R607" i="1"/>
  <c r="Q607" i="1"/>
  <c r="P607" i="1"/>
  <c r="O607" i="1"/>
  <c r="L607" i="1"/>
  <c r="H607" i="1"/>
  <c r="R555" i="1"/>
  <c r="Q555" i="1"/>
  <c r="P555" i="1"/>
  <c r="O555" i="1"/>
  <c r="L555" i="1"/>
  <c r="H555" i="1"/>
  <c r="R554" i="1"/>
  <c r="Q554" i="1"/>
  <c r="P554" i="1"/>
  <c r="O554" i="1"/>
  <c r="L554" i="1"/>
  <c r="H554" i="1"/>
  <c r="R553" i="1"/>
  <c r="Q553" i="1"/>
  <c r="P553" i="1"/>
  <c r="O553" i="1"/>
  <c r="L553" i="1"/>
  <c r="H553" i="1"/>
  <c r="R552" i="1"/>
  <c r="Q552" i="1"/>
  <c r="P552" i="1"/>
  <c r="O552" i="1"/>
  <c r="L552" i="1"/>
  <c r="H552" i="1"/>
  <c r="R551" i="1"/>
  <c r="Q551" i="1"/>
  <c r="P551" i="1"/>
  <c r="O551" i="1"/>
  <c r="L551" i="1"/>
  <c r="H551" i="1"/>
  <c r="R550" i="1"/>
  <c r="Q550" i="1"/>
  <c r="P550" i="1"/>
  <c r="O550" i="1"/>
  <c r="L550" i="1"/>
  <c r="H550" i="1"/>
  <c r="R549" i="1"/>
  <c r="Q549" i="1"/>
  <c r="P549" i="1"/>
  <c r="O549" i="1"/>
  <c r="L549" i="1"/>
  <c r="H549" i="1"/>
  <c r="R548" i="1"/>
  <c r="Q548" i="1"/>
  <c r="P548" i="1"/>
  <c r="O548" i="1"/>
  <c r="L548" i="1"/>
  <c r="H548" i="1"/>
  <c r="R547" i="1"/>
  <c r="Q547" i="1"/>
  <c r="P547" i="1"/>
  <c r="O547" i="1"/>
  <c r="L547" i="1"/>
  <c r="H547" i="1"/>
  <c r="R546" i="1"/>
  <c r="Q546" i="1"/>
  <c r="P546" i="1"/>
  <c r="O546" i="1"/>
  <c r="L546" i="1"/>
  <c r="H546" i="1"/>
  <c r="R545" i="1"/>
  <c r="Q545" i="1"/>
  <c r="P545" i="1"/>
  <c r="O545" i="1"/>
  <c r="L545" i="1"/>
  <c r="H545" i="1"/>
  <c r="R544" i="1"/>
  <c r="Q544" i="1"/>
  <c r="P544" i="1"/>
  <c r="O544" i="1"/>
  <c r="L544" i="1"/>
  <c r="H544" i="1"/>
  <c r="R543" i="1"/>
  <c r="Q543" i="1"/>
  <c r="P543" i="1"/>
  <c r="O543" i="1"/>
  <c r="L543" i="1"/>
  <c r="H543" i="1"/>
  <c r="R542" i="1"/>
  <c r="Q542" i="1"/>
  <c r="P542" i="1"/>
  <c r="O542" i="1"/>
  <c r="L542" i="1"/>
  <c r="H542" i="1"/>
  <c r="R537" i="1"/>
  <c r="Q537" i="1"/>
  <c r="P537" i="1"/>
  <c r="O537" i="1"/>
  <c r="L537" i="1"/>
  <c r="H537" i="1"/>
  <c r="R540" i="1"/>
  <c r="Q540" i="1"/>
  <c r="P540" i="1"/>
  <c r="O540" i="1"/>
  <c r="L540" i="1"/>
  <c r="H540" i="1"/>
  <c r="R538" i="1"/>
  <c r="Q538" i="1"/>
  <c r="P538" i="1"/>
  <c r="O538" i="1"/>
  <c r="L538" i="1"/>
  <c r="H538" i="1"/>
  <c r="R539" i="1"/>
  <c r="Q539" i="1"/>
  <c r="P539" i="1"/>
  <c r="O539" i="1"/>
  <c r="L539" i="1"/>
  <c r="H539" i="1"/>
  <c r="R541" i="1"/>
  <c r="Q541" i="1"/>
  <c r="P541" i="1"/>
  <c r="O541" i="1"/>
  <c r="L541" i="1"/>
  <c r="H541" i="1"/>
  <c r="R535" i="1"/>
  <c r="Q535" i="1"/>
  <c r="P535" i="1"/>
  <c r="O535" i="1"/>
  <c r="L535" i="1"/>
  <c r="H535" i="1"/>
  <c r="R534" i="1"/>
  <c r="Q534" i="1"/>
  <c r="P534" i="1"/>
  <c r="O534" i="1"/>
  <c r="L534" i="1"/>
  <c r="H534" i="1"/>
  <c r="R533" i="1"/>
  <c r="Q533" i="1"/>
  <c r="P533" i="1"/>
  <c r="O533" i="1"/>
  <c r="L533" i="1"/>
  <c r="H533" i="1"/>
  <c r="R532" i="1"/>
  <c r="Q532" i="1"/>
  <c r="P532" i="1"/>
  <c r="O532" i="1"/>
  <c r="L532" i="1"/>
  <c r="H532" i="1"/>
  <c r="R531" i="1"/>
  <c r="Q531" i="1"/>
  <c r="P531" i="1"/>
  <c r="O531" i="1"/>
  <c r="L531" i="1"/>
  <c r="H531" i="1"/>
  <c r="R530" i="1"/>
  <c r="Q530" i="1"/>
  <c r="P530" i="1"/>
  <c r="O530" i="1"/>
  <c r="L530" i="1"/>
  <c r="H530" i="1"/>
  <c r="R580" i="1"/>
  <c r="Q580" i="1"/>
  <c r="P580" i="1"/>
  <c r="O580" i="1"/>
  <c r="L580" i="1"/>
  <c r="H580" i="1"/>
  <c r="R529" i="1"/>
  <c r="Q529" i="1"/>
  <c r="P529" i="1"/>
  <c r="O529" i="1"/>
  <c r="L529" i="1"/>
  <c r="H529" i="1"/>
  <c r="R528" i="1"/>
  <c r="Q528" i="1"/>
  <c r="P528" i="1"/>
  <c r="O528" i="1"/>
  <c r="L528" i="1"/>
  <c r="H528" i="1"/>
  <c r="R527" i="1"/>
  <c r="Q527" i="1"/>
  <c r="P527" i="1"/>
  <c r="O527" i="1"/>
  <c r="L527" i="1"/>
  <c r="H527" i="1"/>
  <c r="R526" i="1"/>
  <c r="Q526" i="1"/>
  <c r="P526" i="1"/>
  <c r="O526" i="1"/>
  <c r="L526" i="1"/>
  <c r="H526" i="1"/>
  <c r="R525" i="1"/>
  <c r="Q525" i="1"/>
  <c r="P525" i="1"/>
  <c r="O525" i="1"/>
  <c r="L525" i="1"/>
  <c r="H525" i="1"/>
  <c r="R524" i="1"/>
  <c r="Q524" i="1"/>
  <c r="P524" i="1"/>
  <c r="O524" i="1"/>
  <c r="L524" i="1"/>
  <c r="H524" i="1"/>
  <c r="R523" i="1"/>
  <c r="Q523" i="1"/>
  <c r="P523" i="1"/>
  <c r="O523" i="1"/>
  <c r="L523" i="1"/>
  <c r="H523" i="1"/>
  <c r="R522" i="1"/>
  <c r="Q522" i="1"/>
  <c r="P522" i="1"/>
  <c r="O522" i="1"/>
  <c r="L522" i="1"/>
  <c r="H522" i="1"/>
  <c r="R521" i="1"/>
  <c r="Q521" i="1"/>
  <c r="P521" i="1"/>
  <c r="O521" i="1"/>
  <c r="L521" i="1"/>
  <c r="H521" i="1"/>
  <c r="R520" i="1"/>
  <c r="Q520" i="1"/>
  <c r="P520" i="1"/>
  <c r="O520" i="1"/>
  <c r="L520" i="1"/>
  <c r="H520" i="1"/>
  <c r="R519" i="1"/>
  <c r="Q519" i="1"/>
  <c r="P519" i="1"/>
  <c r="O519" i="1"/>
  <c r="L519" i="1"/>
  <c r="H519" i="1"/>
  <c r="R518" i="1"/>
  <c r="Q518" i="1"/>
  <c r="P518" i="1"/>
  <c r="O518" i="1"/>
  <c r="L518" i="1"/>
  <c r="H518" i="1"/>
  <c r="R517" i="1"/>
  <c r="Q517" i="1"/>
  <c r="P517" i="1"/>
  <c r="O517" i="1"/>
  <c r="L517" i="1"/>
  <c r="H517" i="1"/>
  <c r="R536" i="1"/>
  <c r="Q536" i="1"/>
  <c r="P536" i="1"/>
  <c r="O536" i="1"/>
  <c r="L536" i="1"/>
  <c r="H536" i="1"/>
  <c r="R516" i="1"/>
  <c r="Q516" i="1"/>
  <c r="P516" i="1"/>
  <c r="O516" i="1"/>
  <c r="L516" i="1"/>
  <c r="H516" i="1"/>
  <c r="R515" i="1"/>
  <c r="Q515" i="1"/>
  <c r="P515" i="1"/>
  <c r="O515" i="1"/>
  <c r="L515" i="1"/>
  <c r="H515" i="1"/>
  <c r="R514" i="1"/>
  <c r="Q514" i="1"/>
  <c r="P514" i="1"/>
  <c r="O514" i="1"/>
  <c r="L514" i="1"/>
  <c r="H514" i="1"/>
  <c r="R513" i="1"/>
  <c r="Q513" i="1"/>
  <c r="P513" i="1"/>
  <c r="O513" i="1"/>
  <c r="L513" i="1"/>
  <c r="H513" i="1"/>
  <c r="R512" i="1"/>
  <c r="Q512" i="1"/>
  <c r="P512" i="1"/>
  <c r="O512" i="1"/>
  <c r="L512" i="1"/>
  <c r="H512" i="1"/>
  <c r="R511" i="1"/>
  <c r="Q511" i="1"/>
  <c r="P511" i="1"/>
  <c r="O511" i="1"/>
  <c r="L511" i="1"/>
  <c r="H511" i="1"/>
  <c r="R510" i="1"/>
  <c r="Q510" i="1"/>
  <c r="P510" i="1"/>
  <c r="O510" i="1"/>
  <c r="L510" i="1"/>
  <c r="H510" i="1"/>
  <c r="R509" i="1"/>
  <c r="Q509" i="1"/>
  <c r="P509" i="1"/>
  <c r="O509" i="1"/>
  <c r="L509" i="1"/>
  <c r="H509" i="1"/>
  <c r="R508" i="1"/>
  <c r="Q508" i="1"/>
  <c r="P508" i="1"/>
  <c r="O508" i="1"/>
  <c r="L508" i="1"/>
  <c r="H508" i="1"/>
  <c r="R507" i="1"/>
  <c r="Q507" i="1"/>
  <c r="P507" i="1"/>
  <c r="O507" i="1"/>
  <c r="L507" i="1"/>
  <c r="H507" i="1"/>
  <c r="R506" i="1"/>
  <c r="Q506" i="1"/>
  <c r="P506" i="1"/>
  <c r="O506" i="1"/>
  <c r="L506" i="1"/>
  <c r="H506" i="1"/>
  <c r="R505" i="1"/>
  <c r="Q505" i="1"/>
  <c r="P505" i="1"/>
  <c r="O505" i="1"/>
  <c r="L505" i="1"/>
  <c r="H505" i="1"/>
  <c r="R504" i="1"/>
  <c r="Q504" i="1"/>
  <c r="P504" i="1"/>
  <c r="O504" i="1"/>
  <c r="L504" i="1"/>
  <c r="H504" i="1"/>
  <c r="R503" i="1"/>
  <c r="Q503" i="1"/>
  <c r="P503" i="1"/>
  <c r="O503" i="1"/>
  <c r="L503" i="1"/>
  <c r="H503" i="1"/>
  <c r="R502" i="1"/>
  <c r="Q502" i="1"/>
  <c r="P502" i="1"/>
  <c r="O502" i="1"/>
  <c r="L502" i="1"/>
  <c r="H502" i="1"/>
  <c r="R501" i="1"/>
  <c r="Q501" i="1"/>
  <c r="P501" i="1"/>
  <c r="O501" i="1"/>
  <c r="L501" i="1"/>
  <c r="H501" i="1"/>
  <c r="R500" i="1"/>
  <c r="Q500" i="1"/>
  <c r="P500" i="1"/>
  <c r="O500" i="1"/>
  <c r="L500" i="1"/>
  <c r="H500" i="1"/>
  <c r="R499" i="1"/>
  <c r="Q499" i="1"/>
  <c r="P499" i="1"/>
  <c r="O499" i="1"/>
  <c r="L499" i="1"/>
  <c r="H499" i="1"/>
  <c r="R498" i="1"/>
  <c r="Q498" i="1"/>
  <c r="P498" i="1"/>
  <c r="O498" i="1"/>
  <c r="L498" i="1"/>
  <c r="H498" i="1"/>
  <c r="R497" i="1"/>
  <c r="Q497" i="1"/>
  <c r="P497" i="1"/>
  <c r="O497" i="1"/>
  <c r="L497" i="1"/>
  <c r="H497" i="1"/>
  <c r="R496" i="1"/>
  <c r="Q496" i="1"/>
  <c r="P496" i="1"/>
  <c r="O496" i="1"/>
  <c r="L496" i="1"/>
  <c r="H496" i="1"/>
  <c r="R495" i="1"/>
  <c r="Q495" i="1"/>
  <c r="P495" i="1"/>
  <c r="O495" i="1"/>
  <c r="L495" i="1"/>
  <c r="H495" i="1"/>
  <c r="R494" i="1"/>
  <c r="Q494" i="1"/>
  <c r="P494" i="1"/>
  <c r="O494" i="1"/>
  <c r="L494" i="1"/>
  <c r="H494" i="1"/>
  <c r="R493" i="1"/>
  <c r="Q493" i="1"/>
  <c r="P493" i="1"/>
  <c r="O493" i="1"/>
  <c r="L493" i="1"/>
  <c r="H493" i="1"/>
  <c r="R492" i="1"/>
  <c r="Q492" i="1"/>
  <c r="P492" i="1"/>
  <c r="O492" i="1"/>
  <c r="L492" i="1"/>
  <c r="H492" i="1"/>
  <c r="R491" i="1"/>
  <c r="Q491" i="1"/>
  <c r="P491" i="1"/>
  <c r="O491" i="1"/>
  <c r="L491" i="1"/>
  <c r="H491" i="1"/>
  <c r="R490" i="1"/>
  <c r="Q490" i="1"/>
  <c r="P490" i="1"/>
  <c r="O490" i="1"/>
  <c r="L490" i="1"/>
  <c r="H490" i="1"/>
  <c r="R489" i="1"/>
  <c r="Q489" i="1"/>
  <c r="P489" i="1"/>
  <c r="O489" i="1"/>
  <c r="L489" i="1"/>
  <c r="H489" i="1"/>
  <c r="R488" i="1"/>
  <c r="Q488" i="1"/>
  <c r="P488" i="1"/>
  <c r="O488" i="1"/>
  <c r="L488" i="1"/>
  <c r="H488" i="1"/>
  <c r="R487" i="1"/>
  <c r="Q487" i="1"/>
  <c r="P487" i="1"/>
  <c r="O487" i="1"/>
  <c r="L487" i="1"/>
  <c r="H487" i="1"/>
  <c r="S557" i="1" l="1"/>
  <c r="S504" i="1"/>
  <c r="S516" i="1"/>
  <c r="S527" i="1"/>
  <c r="S534" i="1"/>
  <c r="S570" i="1"/>
  <c r="S583" i="1"/>
  <c r="S502" i="1"/>
  <c r="S517" i="1"/>
  <c r="S529" i="1"/>
  <c r="S537" i="1"/>
  <c r="S545" i="1"/>
  <c r="S576" i="1"/>
  <c r="S585" i="1"/>
  <c r="S589" i="1"/>
  <c r="S597" i="1"/>
  <c r="S605" i="1"/>
  <c r="S610" i="1"/>
  <c r="S513" i="1"/>
  <c r="S567" i="1"/>
  <c r="S571" i="1"/>
  <c r="S575" i="1"/>
  <c r="S579" i="1"/>
  <c r="S588" i="1"/>
  <c r="S600" i="1"/>
  <c r="S609" i="1"/>
  <c r="S608" i="1"/>
  <c r="S506" i="1"/>
  <c r="S493" i="1"/>
  <c r="S595" i="1"/>
  <c r="S620" i="1"/>
  <c r="S636" i="1"/>
  <c r="S533" i="1"/>
  <c r="S539" i="1"/>
  <c r="S561" i="1"/>
  <c r="S582" i="1"/>
  <c r="S586" i="1"/>
  <c r="S590" i="1"/>
  <c r="S606" i="1"/>
  <c r="S611" i="1"/>
  <c r="S569" i="1"/>
  <c r="S593" i="1"/>
  <c r="S623" i="1"/>
  <c r="S627" i="1"/>
  <c r="S635" i="1"/>
  <c r="S639" i="1"/>
  <c r="S643" i="1"/>
  <c r="S535" i="1"/>
  <c r="S540" i="1"/>
  <c r="S544" i="1"/>
  <c r="S524" i="1"/>
  <c r="S630" i="1"/>
  <c r="S500" i="1"/>
  <c r="S530" i="1"/>
  <c r="S625" i="1"/>
  <c r="S633" i="1"/>
  <c r="S637" i="1"/>
  <c r="S641" i="1"/>
  <c r="S580" i="1"/>
  <c r="S594" i="1"/>
  <c r="S624" i="1"/>
  <c r="S640" i="1"/>
  <c r="S487" i="1"/>
  <c r="S492" i="1"/>
  <c r="S495" i="1"/>
  <c r="S498" i="1"/>
  <c r="S519" i="1"/>
  <c r="S552" i="1"/>
  <c r="S558" i="1"/>
  <c r="S565" i="1"/>
  <c r="S568" i="1"/>
  <c r="S574" i="1"/>
  <c r="S578" i="1"/>
  <c r="S615" i="1"/>
  <c r="S618" i="1"/>
  <c r="S488" i="1"/>
  <c r="S489" i="1"/>
  <c r="S494" i="1"/>
  <c r="S499" i="1"/>
  <c r="S507" i="1"/>
  <c r="S511" i="1"/>
  <c r="S515" i="1"/>
  <c r="S532" i="1"/>
  <c r="S555" i="1"/>
  <c r="S604" i="1"/>
  <c r="S614" i="1"/>
  <c r="S617" i="1"/>
  <c r="S491" i="1"/>
  <c r="S503" i="1"/>
  <c r="S514" i="1"/>
  <c r="S536" i="1"/>
  <c r="S538" i="1"/>
  <c r="S542" i="1"/>
  <c r="S566" i="1"/>
  <c r="S577" i="1"/>
  <c r="S581" i="1"/>
  <c r="S598" i="1"/>
  <c r="S599" i="1"/>
  <c r="S612" i="1"/>
  <c r="S622" i="1"/>
  <c r="S634" i="1"/>
  <c r="S638" i="1"/>
  <c r="S510" i="1"/>
  <c r="S518" i="1"/>
  <c r="S522" i="1"/>
  <c r="S526" i="1"/>
  <c r="S531" i="1"/>
  <c r="S550" i="1"/>
  <c r="S560" i="1"/>
  <c r="S572" i="1"/>
  <c r="S613" i="1"/>
  <c r="S619" i="1"/>
  <c r="S628" i="1"/>
  <c r="S631" i="1"/>
  <c r="S644" i="1"/>
  <c r="S490" i="1"/>
  <c r="S508" i="1"/>
  <c r="S521" i="1"/>
  <c r="S525" i="1"/>
  <c r="S548" i="1"/>
  <c r="S549" i="1"/>
  <c r="S607" i="1"/>
  <c r="S559" i="1"/>
  <c r="S541" i="1"/>
  <c r="S603" i="1"/>
  <c r="S562" i="1"/>
  <c r="S547" i="1"/>
  <c r="S551" i="1"/>
  <c r="S592" i="1"/>
  <c r="S596" i="1"/>
  <c r="S602" i="1"/>
  <c r="S632" i="1"/>
  <c r="S528" i="1"/>
  <c r="S509" i="1"/>
  <c r="S564" i="1"/>
  <c r="S505" i="1"/>
  <c r="S496" i="1"/>
  <c r="S523" i="1"/>
  <c r="S543" i="1"/>
  <c r="S554" i="1"/>
  <c r="S563" i="1"/>
  <c r="S591" i="1"/>
  <c r="S497" i="1"/>
  <c r="S501" i="1"/>
  <c r="S512" i="1"/>
  <c r="S520" i="1"/>
  <c r="S546" i="1"/>
  <c r="S553" i="1"/>
  <c r="S556" i="1"/>
  <c r="S573" i="1"/>
  <c r="S584" i="1"/>
  <c r="S587" i="1"/>
  <c r="S601" i="1"/>
  <c r="S616" i="1"/>
  <c r="S621" i="1"/>
  <c r="S626" i="1"/>
  <c r="S629" i="1"/>
  <c r="S642" i="1"/>
  <c r="R224" i="1"/>
  <c r="Q224" i="1"/>
  <c r="P224" i="1"/>
  <c r="O224" i="1"/>
  <c r="L224" i="1"/>
  <c r="H224" i="1"/>
  <c r="R223" i="1"/>
  <c r="Q223" i="1"/>
  <c r="P223" i="1"/>
  <c r="O223" i="1"/>
  <c r="L223" i="1"/>
  <c r="H223" i="1"/>
  <c r="R222" i="1"/>
  <c r="Q222" i="1"/>
  <c r="P222" i="1"/>
  <c r="O222" i="1"/>
  <c r="L222" i="1"/>
  <c r="H222" i="1"/>
  <c r="R221" i="1"/>
  <c r="Q221" i="1"/>
  <c r="P221" i="1"/>
  <c r="O221" i="1"/>
  <c r="L221" i="1"/>
  <c r="H221" i="1"/>
  <c r="R220" i="1"/>
  <c r="Q220" i="1"/>
  <c r="P220" i="1"/>
  <c r="O220" i="1"/>
  <c r="L220" i="1"/>
  <c r="H220" i="1"/>
  <c r="R219" i="1"/>
  <c r="Q219" i="1"/>
  <c r="P219" i="1"/>
  <c r="O219" i="1"/>
  <c r="L219" i="1"/>
  <c r="H219" i="1"/>
  <c r="R218" i="1"/>
  <c r="Q218" i="1"/>
  <c r="P218" i="1"/>
  <c r="O218" i="1"/>
  <c r="L218" i="1"/>
  <c r="H218" i="1"/>
  <c r="R217" i="1"/>
  <c r="Q217" i="1"/>
  <c r="P217" i="1"/>
  <c r="O217" i="1"/>
  <c r="L217" i="1"/>
  <c r="H217" i="1"/>
  <c r="R216" i="1"/>
  <c r="Q216" i="1"/>
  <c r="P216" i="1"/>
  <c r="O216" i="1"/>
  <c r="L216" i="1"/>
  <c r="H216" i="1"/>
  <c r="R215" i="1"/>
  <c r="Q215" i="1"/>
  <c r="P215" i="1"/>
  <c r="O215" i="1"/>
  <c r="L215" i="1"/>
  <c r="H215" i="1"/>
  <c r="R214" i="1"/>
  <c r="Q214" i="1"/>
  <c r="P214" i="1"/>
  <c r="O214" i="1"/>
  <c r="L214" i="1"/>
  <c r="H214" i="1"/>
  <c r="R213" i="1"/>
  <c r="Q213" i="1"/>
  <c r="P213" i="1"/>
  <c r="O213" i="1"/>
  <c r="L213" i="1"/>
  <c r="H213" i="1"/>
  <c r="R212" i="1"/>
  <c r="Q212" i="1"/>
  <c r="P212" i="1"/>
  <c r="O212" i="1"/>
  <c r="L212" i="1"/>
  <c r="H212" i="1"/>
  <c r="R211" i="1"/>
  <c r="Q211" i="1"/>
  <c r="P211" i="1"/>
  <c r="O211" i="1"/>
  <c r="L211" i="1"/>
  <c r="H211" i="1"/>
  <c r="R210" i="1"/>
  <c r="Q210" i="1"/>
  <c r="P210" i="1"/>
  <c r="O210" i="1"/>
  <c r="L210" i="1"/>
  <c r="H210" i="1"/>
  <c r="R209" i="1"/>
  <c r="Q209" i="1"/>
  <c r="P209" i="1"/>
  <c r="O209" i="1"/>
  <c r="L209" i="1"/>
  <c r="H209" i="1"/>
  <c r="R208" i="1"/>
  <c r="Q208" i="1"/>
  <c r="P208" i="1"/>
  <c r="O208" i="1"/>
  <c r="L208" i="1"/>
  <c r="H208" i="1"/>
  <c r="R206" i="1"/>
  <c r="Q206" i="1"/>
  <c r="P206" i="1"/>
  <c r="O206" i="1"/>
  <c r="L206" i="1"/>
  <c r="H206" i="1"/>
  <c r="R205" i="1"/>
  <c r="Q205" i="1"/>
  <c r="P205" i="1"/>
  <c r="O205" i="1"/>
  <c r="L205" i="1"/>
  <c r="H205" i="1"/>
  <c r="R204" i="1"/>
  <c r="Q204" i="1"/>
  <c r="P204" i="1"/>
  <c r="O204" i="1"/>
  <c r="L204" i="1"/>
  <c r="H204" i="1"/>
  <c r="R203" i="1"/>
  <c r="Q203" i="1"/>
  <c r="P203" i="1"/>
  <c r="O203" i="1"/>
  <c r="L203" i="1"/>
  <c r="H203" i="1"/>
  <c r="R202" i="1"/>
  <c r="Q202" i="1"/>
  <c r="P202" i="1"/>
  <c r="O202" i="1"/>
  <c r="L202" i="1"/>
  <c r="H202" i="1"/>
  <c r="R201" i="1"/>
  <c r="Q201" i="1"/>
  <c r="P201" i="1"/>
  <c r="O201" i="1"/>
  <c r="L201" i="1"/>
  <c r="H201" i="1"/>
  <c r="R200" i="1"/>
  <c r="Q200" i="1"/>
  <c r="P200" i="1"/>
  <c r="O200" i="1"/>
  <c r="L200" i="1"/>
  <c r="H200" i="1"/>
  <c r="R199" i="1"/>
  <c r="Q199" i="1"/>
  <c r="P199" i="1"/>
  <c r="O199" i="1"/>
  <c r="L199" i="1"/>
  <c r="H199" i="1"/>
  <c r="R198" i="1"/>
  <c r="Q198" i="1"/>
  <c r="P198" i="1"/>
  <c r="O198" i="1"/>
  <c r="L198" i="1"/>
  <c r="H198" i="1"/>
  <c r="R197" i="1"/>
  <c r="Q197" i="1"/>
  <c r="P197" i="1"/>
  <c r="O197" i="1"/>
  <c r="L197" i="1"/>
  <c r="H197" i="1"/>
  <c r="R196" i="1"/>
  <c r="Q196" i="1"/>
  <c r="P196" i="1"/>
  <c r="O196" i="1"/>
  <c r="L196" i="1"/>
  <c r="H196" i="1"/>
  <c r="R195" i="1"/>
  <c r="Q195" i="1"/>
  <c r="P195" i="1"/>
  <c r="O195" i="1"/>
  <c r="L195" i="1"/>
  <c r="H195" i="1"/>
  <c r="R194" i="1"/>
  <c r="Q194" i="1"/>
  <c r="P194" i="1"/>
  <c r="O194" i="1"/>
  <c r="L194" i="1"/>
  <c r="H194" i="1"/>
  <c r="R192" i="1"/>
  <c r="Q192" i="1"/>
  <c r="P192" i="1"/>
  <c r="O192" i="1"/>
  <c r="L192" i="1"/>
  <c r="H192" i="1"/>
  <c r="R191" i="1"/>
  <c r="Q191" i="1"/>
  <c r="P191" i="1"/>
  <c r="O191" i="1"/>
  <c r="L191" i="1"/>
  <c r="H191" i="1"/>
  <c r="R190" i="1"/>
  <c r="Q190" i="1"/>
  <c r="P190" i="1"/>
  <c r="O190" i="1"/>
  <c r="L190" i="1"/>
  <c r="H190" i="1"/>
  <c r="R189" i="1"/>
  <c r="Q189" i="1"/>
  <c r="P189" i="1"/>
  <c r="O189" i="1"/>
  <c r="L189" i="1"/>
  <c r="H189" i="1"/>
  <c r="R188" i="1"/>
  <c r="Q188" i="1"/>
  <c r="P188" i="1"/>
  <c r="O188" i="1"/>
  <c r="L188" i="1"/>
  <c r="H188" i="1"/>
  <c r="R187" i="1"/>
  <c r="Q187" i="1"/>
  <c r="P187" i="1"/>
  <c r="O187" i="1"/>
  <c r="L187" i="1"/>
  <c r="H187" i="1"/>
  <c r="R186" i="1"/>
  <c r="Q186" i="1"/>
  <c r="P186" i="1"/>
  <c r="O186" i="1"/>
  <c r="L186" i="1"/>
  <c r="H186" i="1"/>
  <c r="R185" i="1"/>
  <c r="Q185" i="1"/>
  <c r="P185" i="1"/>
  <c r="O185" i="1"/>
  <c r="L185" i="1"/>
  <c r="H185" i="1"/>
  <c r="R207" i="1"/>
  <c r="Q207" i="1"/>
  <c r="P207" i="1"/>
  <c r="O207" i="1"/>
  <c r="L207" i="1"/>
  <c r="H207" i="1"/>
  <c r="R184" i="1"/>
  <c r="Q184" i="1"/>
  <c r="P184" i="1"/>
  <c r="O184" i="1"/>
  <c r="L184" i="1"/>
  <c r="H184" i="1"/>
  <c r="R183" i="1"/>
  <c r="Q183" i="1"/>
  <c r="P183" i="1"/>
  <c r="O183" i="1"/>
  <c r="L183" i="1"/>
  <c r="H183" i="1"/>
  <c r="R182" i="1"/>
  <c r="Q182" i="1"/>
  <c r="P182" i="1"/>
  <c r="O182" i="1"/>
  <c r="L182" i="1"/>
  <c r="H182" i="1"/>
  <c r="R181" i="1"/>
  <c r="Q181" i="1"/>
  <c r="P181" i="1"/>
  <c r="O181" i="1"/>
  <c r="L181" i="1"/>
  <c r="H181" i="1"/>
  <c r="R180" i="1"/>
  <c r="Q180" i="1"/>
  <c r="P180" i="1"/>
  <c r="O180" i="1"/>
  <c r="L180" i="1"/>
  <c r="H180" i="1"/>
  <c r="R179" i="1"/>
  <c r="Q179" i="1"/>
  <c r="P179" i="1"/>
  <c r="O179" i="1"/>
  <c r="L179" i="1"/>
  <c r="H179" i="1"/>
  <c r="R178" i="1"/>
  <c r="Q178" i="1"/>
  <c r="P178" i="1"/>
  <c r="O178" i="1"/>
  <c r="L178" i="1"/>
  <c r="H178" i="1"/>
  <c r="R177" i="1"/>
  <c r="Q177" i="1"/>
  <c r="P177" i="1"/>
  <c r="O177" i="1"/>
  <c r="L177" i="1"/>
  <c r="H177" i="1"/>
  <c r="R176" i="1"/>
  <c r="Q176" i="1"/>
  <c r="P176" i="1"/>
  <c r="O176" i="1"/>
  <c r="L176" i="1"/>
  <c r="H176" i="1"/>
  <c r="R175" i="1"/>
  <c r="Q175" i="1"/>
  <c r="P175" i="1"/>
  <c r="O175" i="1"/>
  <c r="L175" i="1"/>
  <c r="H175" i="1"/>
  <c r="R174" i="1"/>
  <c r="Q174" i="1"/>
  <c r="P174" i="1"/>
  <c r="O174" i="1"/>
  <c r="L174" i="1"/>
  <c r="H174" i="1"/>
  <c r="R172" i="1"/>
  <c r="Q172" i="1"/>
  <c r="P172" i="1"/>
  <c r="O172" i="1"/>
  <c r="L172" i="1"/>
  <c r="H172" i="1"/>
  <c r="R171" i="1"/>
  <c r="Q171" i="1"/>
  <c r="P171" i="1"/>
  <c r="O171" i="1"/>
  <c r="L171" i="1"/>
  <c r="H171" i="1"/>
  <c r="R170" i="1"/>
  <c r="Q170" i="1"/>
  <c r="P170" i="1"/>
  <c r="O170" i="1"/>
  <c r="L170" i="1"/>
  <c r="H170" i="1"/>
  <c r="R193" i="1"/>
  <c r="Q193" i="1"/>
  <c r="P193" i="1"/>
  <c r="O193" i="1"/>
  <c r="L193" i="1"/>
  <c r="H193" i="1"/>
  <c r="R169" i="1"/>
  <c r="Q169" i="1"/>
  <c r="P169" i="1"/>
  <c r="O169" i="1"/>
  <c r="L169" i="1"/>
  <c r="H169" i="1"/>
  <c r="R168" i="1"/>
  <c r="Q168" i="1"/>
  <c r="P168" i="1"/>
  <c r="O168" i="1"/>
  <c r="L168" i="1"/>
  <c r="H168" i="1"/>
  <c r="R167" i="1"/>
  <c r="Q167" i="1"/>
  <c r="P167" i="1"/>
  <c r="O167" i="1"/>
  <c r="L167" i="1"/>
  <c r="H167" i="1"/>
  <c r="R166" i="1"/>
  <c r="Q166" i="1"/>
  <c r="P166" i="1"/>
  <c r="O166" i="1"/>
  <c r="L166" i="1"/>
  <c r="H166" i="1"/>
  <c r="R165" i="1"/>
  <c r="Q165" i="1"/>
  <c r="P165" i="1"/>
  <c r="O165" i="1"/>
  <c r="L165" i="1"/>
  <c r="H165" i="1"/>
  <c r="R173" i="1"/>
  <c r="Q173" i="1"/>
  <c r="P173" i="1"/>
  <c r="O173" i="1"/>
  <c r="L173" i="1"/>
  <c r="H173" i="1"/>
  <c r="R164" i="1"/>
  <c r="Q164" i="1"/>
  <c r="P164" i="1"/>
  <c r="O164" i="1"/>
  <c r="L164" i="1"/>
  <c r="H164" i="1"/>
  <c r="R163" i="1"/>
  <c r="Q163" i="1"/>
  <c r="P163" i="1"/>
  <c r="O163" i="1"/>
  <c r="L163" i="1"/>
  <c r="H163" i="1"/>
  <c r="R162" i="1"/>
  <c r="Q162" i="1"/>
  <c r="P162" i="1"/>
  <c r="O162" i="1"/>
  <c r="L162" i="1"/>
  <c r="H162" i="1"/>
  <c r="R161" i="1"/>
  <c r="Q161" i="1"/>
  <c r="P161" i="1"/>
  <c r="O161" i="1"/>
  <c r="L161" i="1"/>
  <c r="H161" i="1"/>
  <c r="R160" i="1"/>
  <c r="Q160" i="1"/>
  <c r="P160" i="1"/>
  <c r="O160" i="1"/>
  <c r="L160" i="1"/>
  <c r="H160" i="1"/>
  <c r="R159" i="1"/>
  <c r="Q159" i="1"/>
  <c r="P159" i="1"/>
  <c r="O159" i="1"/>
  <c r="L159" i="1"/>
  <c r="H159" i="1"/>
  <c r="R158" i="1"/>
  <c r="Q158" i="1"/>
  <c r="P158" i="1"/>
  <c r="O158" i="1"/>
  <c r="L158" i="1"/>
  <c r="H158" i="1"/>
  <c r="R157" i="1"/>
  <c r="Q157" i="1"/>
  <c r="P157" i="1"/>
  <c r="O157" i="1"/>
  <c r="L157" i="1"/>
  <c r="H157" i="1"/>
  <c r="R156" i="1"/>
  <c r="Q156" i="1"/>
  <c r="P156" i="1"/>
  <c r="O156" i="1"/>
  <c r="L156" i="1"/>
  <c r="H156" i="1"/>
  <c r="R155" i="1"/>
  <c r="Q155" i="1"/>
  <c r="P155" i="1"/>
  <c r="O155" i="1"/>
  <c r="L155" i="1"/>
  <c r="H155" i="1"/>
  <c r="R154" i="1"/>
  <c r="Q154" i="1"/>
  <c r="P154" i="1"/>
  <c r="O154" i="1"/>
  <c r="L154" i="1"/>
  <c r="H154" i="1"/>
  <c r="R153" i="1"/>
  <c r="Q153" i="1"/>
  <c r="P153" i="1"/>
  <c r="O153" i="1"/>
  <c r="L153" i="1"/>
  <c r="H153" i="1"/>
  <c r="R152" i="1"/>
  <c r="Q152" i="1"/>
  <c r="P152" i="1"/>
  <c r="O152" i="1"/>
  <c r="L152" i="1"/>
  <c r="H152" i="1"/>
  <c r="R151" i="1"/>
  <c r="Q151" i="1"/>
  <c r="P151" i="1"/>
  <c r="O151" i="1"/>
  <c r="L151" i="1"/>
  <c r="H151" i="1"/>
  <c r="R150" i="1"/>
  <c r="Q150" i="1"/>
  <c r="P150" i="1"/>
  <c r="O150" i="1"/>
  <c r="L150" i="1"/>
  <c r="H150" i="1"/>
  <c r="R149" i="1"/>
  <c r="Q149" i="1"/>
  <c r="P149" i="1"/>
  <c r="O149" i="1"/>
  <c r="L149" i="1"/>
  <c r="H149" i="1"/>
  <c r="R148" i="1"/>
  <c r="Q148" i="1"/>
  <c r="P148" i="1"/>
  <c r="O148" i="1"/>
  <c r="L148" i="1"/>
  <c r="H148" i="1"/>
  <c r="R147" i="1"/>
  <c r="Q147" i="1"/>
  <c r="P147" i="1"/>
  <c r="O147" i="1"/>
  <c r="L147" i="1"/>
  <c r="H147" i="1"/>
  <c r="S168" i="1" l="1"/>
  <c r="S171" i="1"/>
  <c r="S176" i="1"/>
  <c r="S191" i="1"/>
  <c r="S164" i="1"/>
  <c r="S179" i="1"/>
  <c r="S183" i="1"/>
  <c r="S195" i="1"/>
  <c r="S220" i="1"/>
  <c r="S209" i="1"/>
  <c r="S154" i="1"/>
  <c r="S165" i="1"/>
  <c r="S169" i="1"/>
  <c r="S172" i="1"/>
  <c r="S181" i="1"/>
  <c r="S192" i="1"/>
  <c r="S205" i="1"/>
  <c r="S218" i="1"/>
  <c r="S163" i="1"/>
  <c r="S196" i="1"/>
  <c r="S185" i="1"/>
  <c r="S178" i="1"/>
  <c r="S182" i="1"/>
  <c r="S202" i="1"/>
  <c r="S206" i="1"/>
  <c r="S219" i="1"/>
  <c r="S149" i="1"/>
  <c r="S188" i="1"/>
  <c r="S160" i="1"/>
  <c r="S147" i="1"/>
  <c r="S155" i="1"/>
  <c r="S159" i="1"/>
  <c r="S170" i="1"/>
  <c r="S199" i="1"/>
  <c r="S157" i="1"/>
  <c r="S186" i="1"/>
  <c r="S162" i="1"/>
  <c r="S194" i="1"/>
  <c r="S198" i="1"/>
  <c r="S174" i="1"/>
  <c r="S207" i="1"/>
  <c r="S190" i="1"/>
  <c r="S197" i="1"/>
  <c r="S215" i="1"/>
  <c r="S173" i="1"/>
  <c r="S212" i="1"/>
  <c r="S216" i="1"/>
  <c r="S217" i="1"/>
  <c r="S221" i="1"/>
  <c r="S175" i="1"/>
  <c r="S184" i="1"/>
  <c r="S201" i="1"/>
  <c r="S208" i="1"/>
  <c r="S214" i="1"/>
  <c r="S223" i="1"/>
  <c r="S224" i="1"/>
  <c r="S151" i="1"/>
  <c r="S189" i="1"/>
  <c r="S177" i="1"/>
  <c r="S180" i="1"/>
  <c r="S200" i="1"/>
  <c r="S204" i="1"/>
  <c r="S222" i="1"/>
  <c r="S150" i="1"/>
  <c r="S153" i="1"/>
  <c r="S167" i="1"/>
  <c r="S156" i="1"/>
  <c r="S148" i="1"/>
  <c r="S152" i="1"/>
  <c r="S158" i="1"/>
  <c r="S161" i="1"/>
  <c r="S166" i="1"/>
  <c r="S193" i="1"/>
  <c r="S187" i="1"/>
  <c r="S203" i="1"/>
  <c r="S210" i="1"/>
  <c r="S211" i="1"/>
  <c r="S213" i="1"/>
  <c r="R1706" i="1"/>
  <c r="Q1706" i="1"/>
  <c r="P1706" i="1"/>
  <c r="O1706" i="1"/>
  <c r="L1706" i="1"/>
  <c r="H1706" i="1"/>
  <c r="R1705" i="1"/>
  <c r="Q1705" i="1"/>
  <c r="P1705" i="1"/>
  <c r="O1705" i="1"/>
  <c r="L1705" i="1"/>
  <c r="H1705" i="1"/>
  <c r="R1704" i="1"/>
  <c r="Q1704" i="1"/>
  <c r="P1704" i="1"/>
  <c r="O1704" i="1"/>
  <c r="L1704" i="1"/>
  <c r="H1704" i="1"/>
  <c r="R1703" i="1"/>
  <c r="Q1703" i="1"/>
  <c r="P1703" i="1"/>
  <c r="O1703" i="1"/>
  <c r="L1703" i="1"/>
  <c r="H1703" i="1"/>
  <c r="R1702" i="1"/>
  <c r="Q1702" i="1"/>
  <c r="P1702" i="1"/>
  <c r="O1702" i="1"/>
  <c r="L1702" i="1"/>
  <c r="H1702" i="1"/>
  <c r="R1701" i="1"/>
  <c r="Q1701" i="1"/>
  <c r="P1701" i="1"/>
  <c r="O1701" i="1"/>
  <c r="L1701" i="1"/>
  <c r="H1701" i="1"/>
  <c r="R1700" i="1"/>
  <c r="Q1700" i="1"/>
  <c r="P1700" i="1"/>
  <c r="O1700" i="1"/>
  <c r="L1700" i="1"/>
  <c r="H1700" i="1"/>
  <c r="R1699" i="1"/>
  <c r="Q1699" i="1"/>
  <c r="P1699" i="1"/>
  <c r="O1699" i="1"/>
  <c r="L1699" i="1"/>
  <c r="H1699" i="1"/>
  <c r="R1698" i="1"/>
  <c r="Q1698" i="1"/>
  <c r="P1698" i="1"/>
  <c r="O1698" i="1"/>
  <c r="L1698" i="1"/>
  <c r="H1698" i="1"/>
  <c r="R1697" i="1"/>
  <c r="Q1697" i="1"/>
  <c r="P1697" i="1"/>
  <c r="O1697" i="1"/>
  <c r="L1697" i="1"/>
  <c r="H1697" i="1"/>
  <c r="R1696" i="1"/>
  <c r="Q1696" i="1"/>
  <c r="P1696" i="1"/>
  <c r="O1696" i="1"/>
  <c r="L1696" i="1"/>
  <c r="H1696" i="1"/>
  <c r="R1695" i="1"/>
  <c r="Q1695" i="1"/>
  <c r="P1695" i="1"/>
  <c r="O1695" i="1"/>
  <c r="L1695" i="1"/>
  <c r="H1695" i="1"/>
  <c r="R1694" i="1"/>
  <c r="Q1694" i="1"/>
  <c r="P1694" i="1"/>
  <c r="O1694" i="1"/>
  <c r="L1694" i="1"/>
  <c r="H1694" i="1"/>
  <c r="R1693" i="1"/>
  <c r="Q1693" i="1"/>
  <c r="P1693" i="1"/>
  <c r="O1693" i="1"/>
  <c r="L1693" i="1"/>
  <c r="H1693" i="1"/>
  <c r="R1692" i="1"/>
  <c r="Q1692" i="1"/>
  <c r="P1692" i="1"/>
  <c r="O1692" i="1"/>
  <c r="L1692" i="1"/>
  <c r="H1692" i="1"/>
  <c r="R1691" i="1"/>
  <c r="Q1691" i="1"/>
  <c r="P1691" i="1"/>
  <c r="O1691" i="1"/>
  <c r="L1691" i="1"/>
  <c r="H1691" i="1"/>
  <c r="R1690" i="1"/>
  <c r="Q1690" i="1"/>
  <c r="P1690" i="1"/>
  <c r="O1690" i="1"/>
  <c r="L1690" i="1"/>
  <c r="H1690" i="1"/>
  <c r="R1688" i="1"/>
  <c r="Q1688" i="1"/>
  <c r="P1688" i="1"/>
  <c r="O1688" i="1"/>
  <c r="L1688" i="1"/>
  <c r="H1688" i="1"/>
  <c r="R1687" i="1"/>
  <c r="Q1687" i="1"/>
  <c r="P1687" i="1"/>
  <c r="O1687" i="1"/>
  <c r="L1687" i="1"/>
  <c r="H1687" i="1"/>
  <c r="R1686" i="1"/>
  <c r="Q1686" i="1"/>
  <c r="P1686" i="1"/>
  <c r="O1686" i="1"/>
  <c r="L1686" i="1"/>
  <c r="H1686" i="1"/>
  <c r="R1685" i="1"/>
  <c r="Q1685" i="1"/>
  <c r="P1685" i="1"/>
  <c r="O1685" i="1"/>
  <c r="L1685" i="1"/>
  <c r="H1685" i="1"/>
  <c r="R1684" i="1"/>
  <c r="Q1684" i="1"/>
  <c r="P1684" i="1"/>
  <c r="O1684" i="1"/>
  <c r="L1684" i="1"/>
  <c r="H1684" i="1"/>
  <c r="R1683" i="1"/>
  <c r="Q1683" i="1"/>
  <c r="P1683" i="1"/>
  <c r="O1683" i="1"/>
  <c r="L1683" i="1"/>
  <c r="H1683" i="1"/>
  <c r="R1682" i="1"/>
  <c r="Q1682" i="1"/>
  <c r="P1682" i="1"/>
  <c r="O1682" i="1"/>
  <c r="L1682" i="1"/>
  <c r="H1682" i="1"/>
  <c r="R1681" i="1"/>
  <c r="Q1681" i="1"/>
  <c r="P1681" i="1"/>
  <c r="O1681" i="1"/>
  <c r="L1681" i="1"/>
  <c r="H1681" i="1"/>
  <c r="R1680" i="1"/>
  <c r="Q1680" i="1"/>
  <c r="P1680" i="1"/>
  <c r="O1680" i="1"/>
  <c r="L1680" i="1"/>
  <c r="H1680" i="1"/>
  <c r="R1679" i="1"/>
  <c r="Q1679" i="1"/>
  <c r="P1679" i="1"/>
  <c r="O1679" i="1"/>
  <c r="L1679" i="1"/>
  <c r="H1679" i="1"/>
  <c r="R1678" i="1"/>
  <c r="Q1678" i="1"/>
  <c r="P1678" i="1"/>
  <c r="O1678" i="1"/>
  <c r="L1678" i="1"/>
  <c r="H1678" i="1"/>
  <c r="R1677" i="1"/>
  <c r="Q1677" i="1"/>
  <c r="P1677" i="1"/>
  <c r="O1677" i="1"/>
  <c r="L1677" i="1"/>
  <c r="H1677" i="1"/>
  <c r="R1676" i="1"/>
  <c r="Q1676" i="1"/>
  <c r="P1676" i="1"/>
  <c r="O1676" i="1"/>
  <c r="L1676" i="1"/>
  <c r="H1676" i="1"/>
  <c r="R1675" i="1"/>
  <c r="Q1675" i="1"/>
  <c r="P1675" i="1"/>
  <c r="O1675" i="1"/>
  <c r="L1675" i="1"/>
  <c r="H1675" i="1"/>
  <c r="R1674" i="1"/>
  <c r="Q1674" i="1"/>
  <c r="P1674" i="1"/>
  <c r="O1674" i="1"/>
  <c r="L1674" i="1"/>
  <c r="H1674" i="1"/>
  <c r="R1673" i="1"/>
  <c r="Q1673" i="1"/>
  <c r="P1673" i="1"/>
  <c r="O1673" i="1"/>
  <c r="L1673" i="1"/>
  <c r="H1673" i="1"/>
  <c r="R1672" i="1"/>
  <c r="Q1672" i="1"/>
  <c r="P1672" i="1"/>
  <c r="O1672" i="1"/>
  <c r="L1672" i="1"/>
  <c r="H1672" i="1"/>
  <c r="R1671" i="1"/>
  <c r="Q1671" i="1"/>
  <c r="P1671" i="1"/>
  <c r="O1671" i="1"/>
  <c r="L1671" i="1"/>
  <c r="H1671" i="1"/>
  <c r="R1670" i="1"/>
  <c r="Q1670" i="1"/>
  <c r="P1670" i="1"/>
  <c r="O1670" i="1"/>
  <c r="L1670" i="1"/>
  <c r="H1670" i="1"/>
  <c r="R1669" i="1"/>
  <c r="Q1669" i="1"/>
  <c r="P1669" i="1"/>
  <c r="O1669" i="1"/>
  <c r="L1669" i="1"/>
  <c r="H1669" i="1"/>
  <c r="R1668" i="1"/>
  <c r="Q1668" i="1"/>
  <c r="P1668" i="1"/>
  <c r="O1668" i="1"/>
  <c r="L1668" i="1"/>
  <c r="H1668" i="1"/>
  <c r="R1689" i="1"/>
  <c r="Q1689" i="1"/>
  <c r="P1689" i="1"/>
  <c r="O1689" i="1"/>
  <c r="L1689" i="1"/>
  <c r="H1689" i="1"/>
  <c r="R1667" i="1"/>
  <c r="Q1667" i="1"/>
  <c r="P1667" i="1"/>
  <c r="O1667" i="1"/>
  <c r="L1667" i="1"/>
  <c r="H1667" i="1"/>
  <c r="R1666" i="1"/>
  <c r="Q1666" i="1"/>
  <c r="P1666" i="1"/>
  <c r="O1666" i="1"/>
  <c r="L1666" i="1"/>
  <c r="H1666" i="1"/>
  <c r="R1665" i="1"/>
  <c r="Q1665" i="1"/>
  <c r="P1665" i="1"/>
  <c r="O1665" i="1"/>
  <c r="L1665" i="1"/>
  <c r="H1665" i="1"/>
  <c r="R1664" i="1"/>
  <c r="Q1664" i="1"/>
  <c r="P1664" i="1"/>
  <c r="O1664" i="1"/>
  <c r="L1664" i="1"/>
  <c r="H1664" i="1"/>
  <c r="R1663" i="1"/>
  <c r="Q1663" i="1"/>
  <c r="P1663" i="1"/>
  <c r="O1663" i="1"/>
  <c r="L1663" i="1"/>
  <c r="H1663" i="1"/>
  <c r="R1662" i="1"/>
  <c r="Q1662" i="1"/>
  <c r="P1662" i="1"/>
  <c r="O1662" i="1"/>
  <c r="L1662" i="1"/>
  <c r="H1662" i="1"/>
  <c r="R1661" i="1"/>
  <c r="Q1661" i="1"/>
  <c r="P1661" i="1"/>
  <c r="O1661" i="1"/>
  <c r="L1661" i="1"/>
  <c r="H1661" i="1"/>
  <c r="R1660" i="1"/>
  <c r="Q1660" i="1"/>
  <c r="P1660" i="1"/>
  <c r="O1660" i="1"/>
  <c r="L1660" i="1"/>
  <c r="H1660" i="1"/>
  <c r="R1659" i="1"/>
  <c r="Q1659" i="1"/>
  <c r="P1659" i="1"/>
  <c r="O1659" i="1"/>
  <c r="L1659" i="1"/>
  <c r="H1659" i="1"/>
  <c r="R1657" i="1"/>
  <c r="Q1657" i="1"/>
  <c r="P1657" i="1"/>
  <c r="O1657" i="1"/>
  <c r="L1657" i="1"/>
  <c r="H1657" i="1"/>
  <c r="R1656" i="1"/>
  <c r="Q1656" i="1"/>
  <c r="P1656" i="1"/>
  <c r="O1656" i="1"/>
  <c r="L1656" i="1"/>
  <c r="H1656" i="1"/>
  <c r="R1655" i="1"/>
  <c r="Q1655" i="1"/>
  <c r="P1655" i="1"/>
  <c r="O1655" i="1"/>
  <c r="L1655" i="1"/>
  <c r="H1655" i="1"/>
  <c r="R1654" i="1"/>
  <c r="Q1654" i="1"/>
  <c r="P1654" i="1"/>
  <c r="O1654" i="1"/>
  <c r="L1654" i="1"/>
  <c r="H1654" i="1"/>
  <c r="R1653" i="1"/>
  <c r="Q1653" i="1"/>
  <c r="P1653" i="1"/>
  <c r="O1653" i="1"/>
  <c r="L1653" i="1"/>
  <c r="H1653" i="1"/>
  <c r="R1652" i="1"/>
  <c r="Q1652" i="1"/>
  <c r="P1652" i="1"/>
  <c r="O1652" i="1"/>
  <c r="L1652" i="1"/>
  <c r="H1652" i="1"/>
  <c r="R1651" i="1"/>
  <c r="Q1651" i="1"/>
  <c r="P1651" i="1"/>
  <c r="O1651" i="1"/>
  <c r="L1651" i="1"/>
  <c r="H1651" i="1"/>
  <c r="R1650" i="1"/>
  <c r="Q1650" i="1"/>
  <c r="P1650" i="1"/>
  <c r="O1650" i="1"/>
  <c r="L1650" i="1"/>
  <c r="H1650" i="1"/>
  <c r="R1649" i="1"/>
  <c r="Q1649" i="1"/>
  <c r="P1649" i="1"/>
  <c r="O1649" i="1"/>
  <c r="L1649" i="1"/>
  <c r="H1649" i="1"/>
  <c r="R1648" i="1"/>
  <c r="Q1648" i="1"/>
  <c r="P1648" i="1"/>
  <c r="O1648" i="1"/>
  <c r="L1648" i="1"/>
  <c r="H1648" i="1"/>
  <c r="R1647" i="1"/>
  <c r="Q1647" i="1"/>
  <c r="P1647" i="1"/>
  <c r="O1647" i="1"/>
  <c r="L1647" i="1"/>
  <c r="H1647" i="1"/>
  <c r="R1646" i="1"/>
  <c r="Q1646" i="1"/>
  <c r="P1646" i="1"/>
  <c r="O1646" i="1"/>
  <c r="L1646" i="1"/>
  <c r="H1646" i="1"/>
  <c r="R1645" i="1"/>
  <c r="Q1645" i="1"/>
  <c r="P1645" i="1"/>
  <c r="O1645" i="1"/>
  <c r="L1645" i="1"/>
  <c r="H1645" i="1"/>
  <c r="R1644" i="1"/>
  <c r="Q1644" i="1"/>
  <c r="P1644" i="1"/>
  <c r="O1644" i="1"/>
  <c r="L1644" i="1"/>
  <c r="H1644" i="1"/>
  <c r="R1658" i="1"/>
  <c r="Q1658" i="1"/>
  <c r="P1658" i="1"/>
  <c r="O1658" i="1"/>
  <c r="L1658" i="1"/>
  <c r="H1658" i="1"/>
  <c r="R1643" i="1"/>
  <c r="Q1643" i="1"/>
  <c r="P1643" i="1"/>
  <c r="O1643" i="1"/>
  <c r="L1643" i="1"/>
  <c r="H1643" i="1"/>
  <c r="R1642" i="1"/>
  <c r="Q1642" i="1"/>
  <c r="P1642" i="1"/>
  <c r="O1642" i="1"/>
  <c r="L1642" i="1"/>
  <c r="H1642" i="1"/>
  <c r="R1641" i="1"/>
  <c r="Q1641" i="1"/>
  <c r="P1641" i="1"/>
  <c r="O1641" i="1"/>
  <c r="L1641" i="1"/>
  <c r="H1641" i="1"/>
  <c r="R1640" i="1"/>
  <c r="Q1640" i="1"/>
  <c r="P1640" i="1"/>
  <c r="O1640" i="1"/>
  <c r="L1640" i="1"/>
  <c r="H1640" i="1"/>
  <c r="R1639" i="1"/>
  <c r="Q1639" i="1"/>
  <c r="P1639" i="1"/>
  <c r="O1639" i="1"/>
  <c r="L1639" i="1"/>
  <c r="H1639" i="1"/>
  <c r="R1638" i="1"/>
  <c r="Q1638" i="1"/>
  <c r="P1638" i="1"/>
  <c r="O1638" i="1"/>
  <c r="L1638" i="1"/>
  <c r="H1638" i="1"/>
  <c r="R1637" i="1"/>
  <c r="Q1637" i="1"/>
  <c r="P1637" i="1"/>
  <c r="O1637" i="1"/>
  <c r="L1637" i="1"/>
  <c r="H1637" i="1"/>
  <c r="R1636" i="1"/>
  <c r="Q1636" i="1"/>
  <c r="P1636" i="1"/>
  <c r="O1636" i="1"/>
  <c r="L1636" i="1"/>
  <c r="H1636" i="1"/>
  <c r="R1635" i="1"/>
  <c r="Q1635" i="1"/>
  <c r="P1635" i="1"/>
  <c r="O1635" i="1"/>
  <c r="L1635" i="1"/>
  <c r="H1635" i="1"/>
  <c r="R1634" i="1"/>
  <c r="Q1634" i="1"/>
  <c r="P1634" i="1"/>
  <c r="O1634" i="1"/>
  <c r="L1634" i="1"/>
  <c r="H1634" i="1"/>
  <c r="R1633" i="1"/>
  <c r="Q1633" i="1"/>
  <c r="P1633" i="1"/>
  <c r="O1633" i="1"/>
  <c r="L1633" i="1"/>
  <c r="H1633" i="1"/>
  <c r="R1632" i="1"/>
  <c r="Q1632" i="1"/>
  <c r="P1632" i="1"/>
  <c r="O1632" i="1"/>
  <c r="L1632" i="1"/>
  <c r="H1632" i="1"/>
  <c r="R1631" i="1"/>
  <c r="Q1631" i="1"/>
  <c r="P1631" i="1"/>
  <c r="O1631" i="1"/>
  <c r="L1631" i="1"/>
  <c r="H1631" i="1"/>
  <c r="R1630" i="1"/>
  <c r="Q1630" i="1"/>
  <c r="P1630" i="1"/>
  <c r="O1630" i="1"/>
  <c r="L1630" i="1"/>
  <c r="H1630" i="1"/>
  <c r="R1629" i="1"/>
  <c r="Q1629" i="1"/>
  <c r="P1629" i="1"/>
  <c r="O1629" i="1"/>
  <c r="L1629" i="1"/>
  <c r="H1629" i="1"/>
  <c r="R1628" i="1"/>
  <c r="Q1628" i="1"/>
  <c r="P1628" i="1"/>
  <c r="O1628" i="1"/>
  <c r="L1628" i="1"/>
  <c r="H1628" i="1"/>
  <c r="S1706" i="1" l="1"/>
  <c r="S1684" i="1"/>
  <c r="S1688" i="1"/>
  <c r="S1631" i="1"/>
  <c r="S1662" i="1"/>
  <c r="S1669" i="1"/>
  <c r="S1677" i="1"/>
  <c r="S1628" i="1"/>
  <c r="S1643" i="1"/>
  <c r="S1696" i="1"/>
  <c r="S1703" i="1"/>
  <c r="S1629" i="1"/>
  <c r="S1656" i="1"/>
  <c r="S1680" i="1"/>
  <c r="S1683" i="1"/>
  <c r="S1661" i="1"/>
  <c r="S1665" i="1"/>
  <c r="S1668" i="1"/>
  <c r="S1672" i="1"/>
  <c r="S1685" i="1"/>
  <c r="S1698" i="1"/>
  <c r="S1702" i="1"/>
  <c r="S1644" i="1"/>
  <c r="S1651" i="1"/>
  <c r="S1697" i="1"/>
  <c r="S1701" i="1"/>
  <c r="S1700" i="1"/>
  <c r="S1639" i="1"/>
  <c r="S1640" i="1"/>
  <c r="S1642" i="1"/>
  <c r="S1652" i="1"/>
  <c r="S1660" i="1"/>
  <c r="S1664" i="1"/>
  <c r="S1674" i="1"/>
  <c r="S1692" i="1"/>
  <c r="S1650" i="1"/>
  <c r="S1671" i="1"/>
  <c r="S1678" i="1"/>
  <c r="S1695" i="1"/>
  <c r="S1690" i="1"/>
  <c r="S1694" i="1"/>
  <c r="S1704" i="1"/>
  <c r="S1647" i="1"/>
  <c r="S1675" i="1"/>
  <c r="S1679" i="1"/>
  <c r="S1630" i="1"/>
  <c r="S1635" i="1"/>
  <c r="S1638" i="1"/>
  <c r="S1689" i="1"/>
  <c r="S1705" i="1"/>
  <c r="S1686" i="1"/>
  <c r="S1646" i="1"/>
  <c r="S1682" i="1"/>
  <c r="S1633" i="1"/>
  <c r="S1634" i="1"/>
  <c r="S1658" i="1"/>
  <c r="S1649" i="1"/>
  <c r="S1654" i="1"/>
  <c r="S1655" i="1"/>
  <c r="S1681" i="1"/>
  <c r="S1691" i="1"/>
  <c r="S1636" i="1"/>
  <c r="S1645" i="1"/>
  <c r="S1667" i="1"/>
  <c r="S1676" i="1"/>
  <c r="S1693" i="1"/>
  <c r="S1659" i="1"/>
  <c r="S1699" i="1"/>
  <c r="S1632" i="1"/>
  <c r="S1637" i="1"/>
  <c r="S1641" i="1"/>
  <c r="S1648" i="1"/>
  <c r="S1653" i="1"/>
  <c r="S1657" i="1"/>
  <c r="S1663" i="1"/>
  <c r="S1666" i="1"/>
  <c r="S1670" i="1"/>
  <c r="S1673" i="1"/>
  <c r="S1687" i="1"/>
  <c r="R146" i="1"/>
  <c r="Q146" i="1"/>
  <c r="P146" i="1"/>
  <c r="O146" i="1"/>
  <c r="L146" i="1"/>
  <c r="H146" i="1"/>
  <c r="R145" i="1"/>
  <c r="Q145" i="1"/>
  <c r="P145" i="1"/>
  <c r="O145" i="1"/>
  <c r="L145" i="1"/>
  <c r="H145" i="1"/>
  <c r="R144" i="1"/>
  <c r="Q144" i="1"/>
  <c r="P144" i="1"/>
  <c r="O144" i="1"/>
  <c r="L144" i="1"/>
  <c r="H144" i="1"/>
  <c r="R143" i="1"/>
  <c r="Q143" i="1"/>
  <c r="P143" i="1"/>
  <c r="O143" i="1"/>
  <c r="L143" i="1"/>
  <c r="H143" i="1"/>
  <c r="R142" i="1"/>
  <c r="Q142" i="1"/>
  <c r="P142" i="1"/>
  <c r="O142" i="1"/>
  <c r="L142" i="1"/>
  <c r="H142" i="1"/>
  <c r="R141" i="1"/>
  <c r="Q141" i="1"/>
  <c r="P141" i="1"/>
  <c r="O141" i="1"/>
  <c r="L141" i="1"/>
  <c r="H141" i="1"/>
  <c r="R140" i="1"/>
  <c r="Q140" i="1"/>
  <c r="P140" i="1"/>
  <c r="O140" i="1"/>
  <c r="L140" i="1"/>
  <c r="H140" i="1"/>
  <c r="R139" i="1"/>
  <c r="Q139" i="1"/>
  <c r="P139" i="1"/>
  <c r="O139" i="1"/>
  <c r="L139" i="1"/>
  <c r="H139" i="1"/>
  <c r="R138" i="1"/>
  <c r="Q138" i="1"/>
  <c r="P138" i="1"/>
  <c r="O138" i="1"/>
  <c r="L138" i="1"/>
  <c r="H138" i="1"/>
  <c r="R137" i="1"/>
  <c r="Q137" i="1"/>
  <c r="P137" i="1"/>
  <c r="O137" i="1"/>
  <c r="L137" i="1"/>
  <c r="H137" i="1"/>
  <c r="R136" i="1"/>
  <c r="Q136" i="1"/>
  <c r="P136" i="1"/>
  <c r="O136" i="1"/>
  <c r="L136" i="1"/>
  <c r="H136" i="1"/>
  <c r="R135" i="1"/>
  <c r="Q135" i="1"/>
  <c r="P135" i="1"/>
  <c r="O135" i="1"/>
  <c r="L135" i="1"/>
  <c r="H135" i="1"/>
  <c r="R134" i="1"/>
  <c r="Q134" i="1"/>
  <c r="P134" i="1"/>
  <c r="O134" i="1"/>
  <c r="L134" i="1"/>
  <c r="H134" i="1"/>
  <c r="R133" i="1"/>
  <c r="Q133" i="1"/>
  <c r="P133" i="1"/>
  <c r="O133" i="1"/>
  <c r="L133" i="1"/>
  <c r="H133" i="1"/>
  <c r="R132" i="1"/>
  <c r="Q132" i="1"/>
  <c r="P132" i="1"/>
  <c r="O132" i="1"/>
  <c r="L132" i="1"/>
  <c r="H132" i="1"/>
  <c r="R131" i="1"/>
  <c r="Q131" i="1"/>
  <c r="P131" i="1"/>
  <c r="O131" i="1"/>
  <c r="L131" i="1"/>
  <c r="H131" i="1"/>
  <c r="R129" i="1"/>
  <c r="Q129" i="1"/>
  <c r="P129" i="1"/>
  <c r="O129" i="1"/>
  <c r="L129" i="1"/>
  <c r="H129" i="1"/>
  <c r="R128" i="1"/>
  <c r="Q128" i="1"/>
  <c r="P128" i="1"/>
  <c r="O128" i="1"/>
  <c r="L128" i="1"/>
  <c r="H128" i="1"/>
  <c r="R127" i="1"/>
  <c r="Q127" i="1"/>
  <c r="P127" i="1"/>
  <c r="O127" i="1"/>
  <c r="L127" i="1"/>
  <c r="H127" i="1"/>
  <c r="R126" i="1"/>
  <c r="Q126" i="1"/>
  <c r="P126" i="1"/>
  <c r="O126" i="1"/>
  <c r="L126" i="1"/>
  <c r="H126" i="1"/>
  <c r="R125" i="1"/>
  <c r="Q125" i="1"/>
  <c r="P125" i="1"/>
  <c r="O125" i="1"/>
  <c r="L125" i="1"/>
  <c r="H125" i="1"/>
  <c r="R124" i="1"/>
  <c r="Q124" i="1"/>
  <c r="P124" i="1"/>
  <c r="O124" i="1"/>
  <c r="L124" i="1"/>
  <c r="H124" i="1"/>
  <c r="R123" i="1"/>
  <c r="Q123" i="1"/>
  <c r="P123" i="1"/>
  <c r="O123" i="1"/>
  <c r="L123" i="1"/>
  <c r="H123" i="1"/>
  <c r="R122" i="1"/>
  <c r="Q122" i="1"/>
  <c r="P122" i="1"/>
  <c r="O122" i="1"/>
  <c r="L122" i="1"/>
  <c r="H122" i="1"/>
  <c r="R121" i="1"/>
  <c r="Q121" i="1"/>
  <c r="P121" i="1"/>
  <c r="O121" i="1"/>
  <c r="L121" i="1"/>
  <c r="H121" i="1"/>
  <c r="R120" i="1"/>
  <c r="Q120" i="1"/>
  <c r="P120" i="1"/>
  <c r="O120" i="1"/>
  <c r="L120" i="1"/>
  <c r="H120" i="1"/>
  <c r="R119" i="1"/>
  <c r="Q119" i="1"/>
  <c r="P119" i="1"/>
  <c r="O119" i="1"/>
  <c r="L119" i="1"/>
  <c r="H119" i="1"/>
  <c r="R118" i="1"/>
  <c r="Q118" i="1"/>
  <c r="P118" i="1"/>
  <c r="O118" i="1"/>
  <c r="L118" i="1"/>
  <c r="H118" i="1"/>
  <c r="R117" i="1"/>
  <c r="Q117" i="1"/>
  <c r="P117" i="1"/>
  <c r="O117" i="1"/>
  <c r="L117" i="1"/>
  <c r="H117" i="1"/>
  <c r="R116" i="1"/>
  <c r="Q116" i="1"/>
  <c r="P116" i="1"/>
  <c r="O116" i="1"/>
  <c r="L116" i="1"/>
  <c r="H116" i="1"/>
  <c r="R115" i="1"/>
  <c r="Q115" i="1"/>
  <c r="P115" i="1"/>
  <c r="O115" i="1"/>
  <c r="L115" i="1"/>
  <c r="H115" i="1"/>
  <c r="R114" i="1"/>
  <c r="P114" i="1"/>
  <c r="O114" i="1"/>
  <c r="L114" i="1"/>
  <c r="H114" i="1"/>
  <c r="R113" i="1"/>
  <c r="Q113" i="1"/>
  <c r="P113" i="1"/>
  <c r="O113" i="1"/>
  <c r="L113" i="1"/>
  <c r="H113" i="1"/>
  <c r="R112" i="1"/>
  <c r="Q112" i="1"/>
  <c r="P112" i="1"/>
  <c r="O112" i="1"/>
  <c r="L112" i="1"/>
  <c r="H112" i="1"/>
  <c r="R111" i="1"/>
  <c r="Q111" i="1"/>
  <c r="P111" i="1"/>
  <c r="O111" i="1"/>
  <c r="L111" i="1"/>
  <c r="H111" i="1"/>
  <c r="R110" i="1"/>
  <c r="Q110" i="1"/>
  <c r="P110" i="1"/>
  <c r="O110" i="1"/>
  <c r="L110" i="1"/>
  <c r="H110" i="1"/>
  <c r="R109" i="1"/>
  <c r="Q109" i="1"/>
  <c r="P109" i="1"/>
  <c r="O109" i="1"/>
  <c r="L109" i="1"/>
  <c r="H109" i="1"/>
  <c r="R108" i="1"/>
  <c r="Q108" i="1"/>
  <c r="P108" i="1"/>
  <c r="O108" i="1"/>
  <c r="L108" i="1"/>
  <c r="H108" i="1"/>
  <c r="R107" i="1"/>
  <c r="Q107" i="1"/>
  <c r="P107" i="1"/>
  <c r="O107" i="1"/>
  <c r="L107" i="1"/>
  <c r="H107" i="1"/>
  <c r="R106" i="1"/>
  <c r="Q106" i="1"/>
  <c r="P106" i="1"/>
  <c r="O106" i="1"/>
  <c r="L106" i="1"/>
  <c r="H106" i="1"/>
  <c r="R105" i="1"/>
  <c r="Q105" i="1"/>
  <c r="P105" i="1"/>
  <c r="O105" i="1"/>
  <c r="L105" i="1"/>
  <c r="H105" i="1"/>
  <c r="R130" i="1"/>
  <c r="Q130" i="1"/>
  <c r="P130" i="1"/>
  <c r="O130" i="1"/>
  <c r="L130" i="1"/>
  <c r="H130" i="1"/>
  <c r="R104" i="1"/>
  <c r="Q104" i="1"/>
  <c r="P104" i="1"/>
  <c r="O104" i="1"/>
  <c r="L104" i="1"/>
  <c r="H104" i="1"/>
  <c r="R103" i="1"/>
  <c r="Q103" i="1"/>
  <c r="P103" i="1"/>
  <c r="O103" i="1"/>
  <c r="L103" i="1"/>
  <c r="H103" i="1"/>
  <c r="R102" i="1"/>
  <c r="Q102" i="1"/>
  <c r="P102" i="1"/>
  <c r="O102" i="1"/>
  <c r="L102" i="1"/>
  <c r="H102" i="1"/>
  <c r="R101" i="1"/>
  <c r="Q101" i="1"/>
  <c r="P101" i="1"/>
  <c r="O101" i="1"/>
  <c r="L101" i="1"/>
  <c r="H101" i="1"/>
  <c r="R100" i="1"/>
  <c r="Q100" i="1"/>
  <c r="P100" i="1"/>
  <c r="O100" i="1"/>
  <c r="L100" i="1"/>
  <c r="H100" i="1"/>
  <c r="R99" i="1"/>
  <c r="Q99" i="1"/>
  <c r="P99" i="1"/>
  <c r="O99" i="1"/>
  <c r="L99" i="1"/>
  <c r="H99" i="1"/>
  <c r="R98" i="1"/>
  <c r="Q98" i="1"/>
  <c r="P98" i="1"/>
  <c r="O98" i="1"/>
  <c r="L98" i="1"/>
  <c r="H98" i="1"/>
  <c r="R97" i="1"/>
  <c r="Q97" i="1"/>
  <c r="P97" i="1"/>
  <c r="O97" i="1"/>
  <c r="L97" i="1"/>
  <c r="H97" i="1"/>
  <c r="R96" i="1"/>
  <c r="Q96" i="1"/>
  <c r="P96" i="1"/>
  <c r="O96" i="1"/>
  <c r="L96" i="1"/>
  <c r="H96" i="1"/>
  <c r="R95" i="1"/>
  <c r="Q95" i="1"/>
  <c r="P95" i="1"/>
  <c r="O95" i="1"/>
  <c r="L95" i="1"/>
  <c r="H95" i="1"/>
  <c r="R93" i="1"/>
  <c r="Q93" i="1"/>
  <c r="P93" i="1"/>
  <c r="O93" i="1"/>
  <c r="L93" i="1"/>
  <c r="H93" i="1"/>
  <c r="R94" i="1"/>
  <c r="Q94" i="1"/>
  <c r="P94" i="1"/>
  <c r="O94" i="1"/>
  <c r="L94" i="1"/>
  <c r="H94" i="1"/>
  <c r="R92" i="1"/>
  <c r="Q92" i="1"/>
  <c r="P92" i="1"/>
  <c r="O92" i="1"/>
  <c r="L92" i="1"/>
  <c r="H92" i="1"/>
  <c r="R90" i="1"/>
  <c r="Q90" i="1"/>
  <c r="P90" i="1"/>
  <c r="O90" i="1"/>
  <c r="L90" i="1"/>
  <c r="H90" i="1"/>
  <c r="R89" i="1"/>
  <c r="Q89" i="1"/>
  <c r="P89" i="1"/>
  <c r="O89" i="1"/>
  <c r="L89" i="1"/>
  <c r="H89" i="1"/>
  <c r="R88" i="1"/>
  <c r="Q88" i="1"/>
  <c r="P88" i="1"/>
  <c r="O88" i="1"/>
  <c r="L88" i="1"/>
  <c r="H88" i="1"/>
  <c r="R87" i="1"/>
  <c r="Q87" i="1"/>
  <c r="P87" i="1"/>
  <c r="O87" i="1"/>
  <c r="L87" i="1"/>
  <c r="H87" i="1"/>
  <c r="R86" i="1"/>
  <c r="Q86" i="1"/>
  <c r="P86" i="1"/>
  <c r="O86" i="1"/>
  <c r="L86" i="1"/>
  <c r="H86" i="1"/>
  <c r="R85" i="1"/>
  <c r="Q85" i="1"/>
  <c r="P85" i="1"/>
  <c r="O85" i="1"/>
  <c r="L85" i="1"/>
  <c r="H85" i="1"/>
  <c r="R84" i="1"/>
  <c r="Q84" i="1"/>
  <c r="P84" i="1"/>
  <c r="O84" i="1"/>
  <c r="L84" i="1"/>
  <c r="H84" i="1"/>
  <c r="R83" i="1"/>
  <c r="Q83" i="1"/>
  <c r="P83" i="1"/>
  <c r="O83" i="1"/>
  <c r="L83" i="1"/>
  <c r="H83" i="1"/>
  <c r="R82" i="1"/>
  <c r="Q82" i="1"/>
  <c r="P82" i="1"/>
  <c r="O82" i="1"/>
  <c r="L82" i="1"/>
  <c r="H82" i="1"/>
  <c r="R81" i="1"/>
  <c r="Q81" i="1"/>
  <c r="P81" i="1"/>
  <c r="O81" i="1"/>
  <c r="L81" i="1"/>
  <c r="H81" i="1"/>
  <c r="R79" i="1"/>
  <c r="Q79" i="1"/>
  <c r="P79" i="1"/>
  <c r="O79" i="1"/>
  <c r="L79" i="1"/>
  <c r="H79" i="1"/>
  <c r="R80" i="1"/>
  <c r="Q80" i="1"/>
  <c r="P80" i="1"/>
  <c r="O80" i="1"/>
  <c r="L80" i="1"/>
  <c r="H80" i="1"/>
  <c r="R78" i="1"/>
  <c r="Q78" i="1"/>
  <c r="P78" i="1"/>
  <c r="O78" i="1"/>
  <c r="L78" i="1"/>
  <c r="H78" i="1"/>
  <c r="R91" i="1"/>
  <c r="Q91" i="1"/>
  <c r="P91" i="1"/>
  <c r="O91" i="1"/>
  <c r="L91" i="1"/>
  <c r="H91" i="1"/>
  <c r="R77" i="1"/>
  <c r="Q77" i="1"/>
  <c r="P77" i="1"/>
  <c r="O77" i="1"/>
  <c r="L77" i="1"/>
  <c r="H77" i="1"/>
  <c r="R76" i="1"/>
  <c r="Q76" i="1"/>
  <c r="P76" i="1"/>
  <c r="O76" i="1"/>
  <c r="L76" i="1"/>
  <c r="H76" i="1"/>
  <c r="R75" i="1"/>
  <c r="Q75" i="1"/>
  <c r="P75" i="1"/>
  <c r="O75" i="1"/>
  <c r="L75" i="1"/>
  <c r="H75" i="1"/>
  <c r="R74" i="1"/>
  <c r="Q74" i="1"/>
  <c r="P74" i="1"/>
  <c r="O74" i="1"/>
  <c r="L74" i="1"/>
  <c r="H74" i="1"/>
  <c r="R73" i="1"/>
  <c r="Q73" i="1"/>
  <c r="P73" i="1"/>
  <c r="O73" i="1"/>
  <c r="L73" i="1"/>
  <c r="H73" i="1"/>
  <c r="R72" i="1"/>
  <c r="Q72" i="1"/>
  <c r="P72" i="1"/>
  <c r="O72" i="1"/>
  <c r="L72" i="1"/>
  <c r="H72" i="1"/>
  <c r="R71" i="1"/>
  <c r="Q71" i="1"/>
  <c r="P71" i="1"/>
  <c r="O71" i="1"/>
  <c r="L71" i="1"/>
  <c r="H71" i="1"/>
  <c r="R70" i="1"/>
  <c r="Q70" i="1"/>
  <c r="P70" i="1"/>
  <c r="O70" i="1"/>
  <c r="L70" i="1"/>
  <c r="H70" i="1"/>
  <c r="R69" i="1"/>
  <c r="Q69" i="1"/>
  <c r="P69" i="1"/>
  <c r="O69" i="1"/>
  <c r="L69" i="1"/>
  <c r="H69" i="1"/>
  <c r="R68" i="1"/>
  <c r="Q68" i="1"/>
  <c r="P68" i="1"/>
  <c r="O68" i="1"/>
  <c r="L68" i="1"/>
  <c r="H68" i="1"/>
  <c r="R67" i="1"/>
  <c r="Q67" i="1"/>
  <c r="P67" i="1"/>
  <c r="O67" i="1"/>
  <c r="L67" i="1"/>
  <c r="H67" i="1"/>
  <c r="R66" i="1"/>
  <c r="Q66" i="1"/>
  <c r="P66" i="1"/>
  <c r="O66" i="1"/>
  <c r="L66" i="1"/>
  <c r="H66" i="1"/>
  <c r="R65" i="1"/>
  <c r="Q65" i="1"/>
  <c r="P65" i="1"/>
  <c r="O65" i="1"/>
  <c r="L65" i="1"/>
  <c r="H65" i="1"/>
  <c r="R64" i="1"/>
  <c r="Q64" i="1"/>
  <c r="P64" i="1"/>
  <c r="O64" i="1"/>
  <c r="L64" i="1"/>
  <c r="H64" i="1"/>
  <c r="R63" i="1"/>
  <c r="Q63" i="1"/>
  <c r="P63" i="1"/>
  <c r="O63" i="1"/>
  <c r="L63" i="1"/>
  <c r="H63" i="1"/>
  <c r="R62" i="1"/>
  <c r="Q62" i="1"/>
  <c r="P62" i="1"/>
  <c r="O62" i="1"/>
  <c r="L62" i="1"/>
  <c r="H62" i="1"/>
  <c r="S114" i="1" l="1"/>
  <c r="S67" i="1"/>
  <c r="S71" i="1"/>
  <c r="S95" i="1"/>
  <c r="S99" i="1"/>
  <c r="S118" i="1"/>
  <c r="S122" i="1"/>
  <c r="S126" i="1"/>
  <c r="S139" i="1"/>
  <c r="S85" i="1"/>
  <c r="S89" i="1"/>
  <c r="S113" i="1"/>
  <c r="S121" i="1"/>
  <c r="S125" i="1"/>
  <c r="S77" i="1"/>
  <c r="S101" i="1"/>
  <c r="S130" i="1"/>
  <c r="S112" i="1"/>
  <c r="S137" i="1"/>
  <c r="S141" i="1"/>
  <c r="S68" i="1"/>
  <c r="S72" i="1"/>
  <c r="S76" i="1"/>
  <c r="S100" i="1"/>
  <c r="S107" i="1"/>
  <c r="S115" i="1"/>
  <c r="S127" i="1"/>
  <c r="S140" i="1"/>
  <c r="S138" i="1"/>
  <c r="S70" i="1"/>
  <c r="S120" i="1"/>
  <c r="S104" i="1"/>
  <c r="S119" i="1"/>
  <c r="S75" i="1"/>
  <c r="S103" i="1"/>
  <c r="S111" i="1"/>
  <c r="S129" i="1"/>
  <c r="S135" i="1"/>
  <c r="S142" i="1"/>
  <c r="S146" i="1"/>
  <c r="S79" i="1"/>
  <c r="S93" i="1"/>
  <c r="S96" i="1"/>
  <c r="S102" i="1"/>
  <c r="S108" i="1"/>
  <c r="S128" i="1"/>
  <c r="S134" i="1"/>
  <c r="S62" i="1"/>
  <c r="S81" i="1"/>
  <c r="S82" i="1"/>
  <c r="S105" i="1"/>
  <c r="S106" i="1"/>
  <c r="S110" i="1"/>
  <c r="S117" i="1"/>
  <c r="S124" i="1"/>
  <c r="S144" i="1"/>
  <c r="S65" i="1"/>
  <c r="S109" i="1"/>
  <c r="S116" i="1"/>
  <c r="S123" i="1"/>
  <c r="S131" i="1"/>
  <c r="S143" i="1"/>
  <c r="S145" i="1"/>
  <c r="S132" i="1"/>
  <c r="S133" i="1"/>
  <c r="S73" i="1"/>
  <c r="S88" i="1"/>
  <c r="S64" i="1"/>
  <c r="S74" i="1"/>
  <c r="S136" i="1"/>
  <c r="S69" i="1"/>
  <c r="S91" i="1"/>
  <c r="S86" i="1"/>
  <c r="S94" i="1"/>
  <c r="S98" i="1"/>
  <c r="S63" i="1"/>
  <c r="S80" i="1"/>
  <c r="S83" i="1"/>
  <c r="S84" i="1"/>
  <c r="S90" i="1"/>
  <c r="S92" i="1"/>
  <c r="S66" i="1"/>
  <c r="S78" i="1"/>
  <c r="S87" i="1"/>
  <c r="S97" i="1"/>
  <c r="R61" i="1"/>
  <c r="Q61" i="1"/>
  <c r="P61" i="1"/>
  <c r="O61" i="1"/>
  <c r="L61" i="1"/>
  <c r="H61" i="1"/>
  <c r="R60" i="1"/>
  <c r="Q60" i="1"/>
  <c r="P60" i="1"/>
  <c r="O60" i="1"/>
  <c r="L60" i="1"/>
  <c r="H60" i="1"/>
  <c r="R59" i="1"/>
  <c r="Q59" i="1"/>
  <c r="P59" i="1"/>
  <c r="O59" i="1"/>
  <c r="L59" i="1"/>
  <c r="H59" i="1"/>
  <c r="R58" i="1"/>
  <c r="Q58" i="1"/>
  <c r="P58" i="1"/>
  <c r="O58" i="1"/>
  <c r="L58" i="1"/>
  <c r="H58" i="1"/>
  <c r="R57" i="1"/>
  <c r="Q57" i="1"/>
  <c r="P57" i="1"/>
  <c r="O57" i="1"/>
  <c r="L57" i="1"/>
  <c r="H57" i="1"/>
  <c r="R56" i="1"/>
  <c r="Q56" i="1"/>
  <c r="P56" i="1"/>
  <c r="O56" i="1"/>
  <c r="L56" i="1"/>
  <c r="H56" i="1"/>
  <c r="R55" i="1"/>
  <c r="Q55" i="1"/>
  <c r="P55" i="1"/>
  <c r="O55" i="1"/>
  <c r="L55" i="1"/>
  <c r="H55" i="1"/>
  <c r="R54" i="1"/>
  <c r="Q54" i="1"/>
  <c r="P54" i="1"/>
  <c r="O54" i="1"/>
  <c r="L54" i="1"/>
  <c r="H54" i="1"/>
  <c r="R53" i="1"/>
  <c r="Q53" i="1"/>
  <c r="P53" i="1"/>
  <c r="O53" i="1"/>
  <c r="L53" i="1"/>
  <c r="H53" i="1"/>
  <c r="R52" i="1"/>
  <c r="Q52" i="1"/>
  <c r="P52" i="1"/>
  <c r="O52" i="1"/>
  <c r="L52" i="1"/>
  <c r="H52" i="1"/>
  <c r="R51" i="1"/>
  <c r="Q51" i="1"/>
  <c r="P51" i="1"/>
  <c r="O51" i="1"/>
  <c r="L51" i="1"/>
  <c r="H51" i="1"/>
  <c r="R50" i="1"/>
  <c r="Q50" i="1"/>
  <c r="P50" i="1"/>
  <c r="O50" i="1"/>
  <c r="L50" i="1"/>
  <c r="H50" i="1"/>
  <c r="R48" i="1"/>
  <c r="Q48" i="1"/>
  <c r="P48" i="1"/>
  <c r="O48" i="1"/>
  <c r="L48" i="1"/>
  <c r="H48" i="1"/>
  <c r="R47" i="1"/>
  <c r="Q47" i="1"/>
  <c r="P47" i="1"/>
  <c r="O47" i="1"/>
  <c r="L47" i="1"/>
  <c r="H47" i="1"/>
  <c r="R46" i="1"/>
  <c r="Q46" i="1"/>
  <c r="P46" i="1"/>
  <c r="O46" i="1"/>
  <c r="L46" i="1"/>
  <c r="H46" i="1"/>
  <c r="R45" i="1"/>
  <c r="Q45" i="1"/>
  <c r="P45" i="1"/>
  <c r="O45" i="1"/>
  <c r="L45" i="1"/>
  <c r="H45" i="1"/>
  <c r="R44" i="1"/>
  <c r="Q44" i="1"/>
  <c r="P44" i="1"/>
  <c r="O44" i="1"/>
  <c r="L44" i="1"/>
  <c r="H44" i="1"/>
  <c r="R43" i="1"/>
  <c r="Q43" i="1"/>
  <c r="P43" i="1"/>
  <c r="O43" i="1"/>
  <c r="L43" i="1"/>
  <c r="H43" i="1"/>
  <c r="R42" i="1"/>
  <c r="Q42" i="1"/>
  <c r="P42" i="1"/>
  <c r="O42" i="1"/>
  <c r="L42" i="1"/>
  <c r="H42" i="1"/>
  <c r="R41" i="1"/>
  <c r="Q41" i="1"/>
  <c r="P41" i="1"/>
  <c r="O41" i="1"/>
  <c r="L41" i="1"/>
  <c r="H41" i="1"/>
  <c r="R40" i="1"/>
  <c r="Q40" i="1"/>
  <c r="P40" i="1"/>
  <c r="O40" i="1"/>
  <c r="L40" i="1"/>
  <c r="H40" i="1"/>
  <c r="R39" i="1"/>
  <c r="Q39" i="1"/>
  <c r="P39" i="1"/>
  <c r="O39" i="1"/>
  <c r="L39" i="1"/>
  <c r="H39" i="1"/>
  <c r="R38" i="1"/>
  <c r="Q38" i="1"/>
  <c r="P38" i="1"/>
  <c r="O38" i="1"/>
  <c r="L38" i="1"/>
  <c r="H38" i="1"/>
  <c r="R36" i="1"/>
  <c r="Q36" i="1"/>
  <c r="P36" i="1"/>
  <c r="O36" i="1"/>
  <c r="L36" i="1"/>
  <c r="H36" i="1"/>
  <c r="R35" i="1"/>
  <c r="Q35" i="1"/>
  <c r="P35" i="1"/>
  <c r="O35" i="1"/>
  <c r="L35" i="1"/>
  <c r="H35" i="1"/>
  <c r="R34" i="1"/>
  <c r="Q34" i="1"/>
  <c r="P34" i="1"/>
  <c r="O34" i="1"/>
  <c r="L34" i="1"/>
  <c r="H34" i="1"/>
  <c r="R33" i="1"/>
  <c r="Q33" i="1"/>
  <c r="P33" i="1"/>
  <c r="O33" i="1"/>
  <c r="L33" i="1"/>
  <c r="H33" i="1"/>
  <c r="R32" i="1"/>
  <c r="Q32" i="1"/>
  <c r="P32" i="1"/>
  <c r="O32" i="1"/>
  <c r="L32" i="1"/>
  <c r="H32" i="1"/>
  <c r="R31" i="1"/>
  <c r="Q31" i="1"/>
  <c r="P31" i="1"/>
  <c r="O31" i="1"/>
  <c r="L31" i="1"/>
  <c r="H31" i="1"/>
  <c r="R49" i="1"/>
  <c r="Q49" i="1"/>
  <c r="P49" i="1"/>
  <c r="O49" i="1"/>
  <c r="L49" i="1"/>
  <c r="H49" i="1"/>
  <c r="R30" i="1"/>
  <c r="Q30" i="1"/>
  <c r="P30" i="1"/>
  <c r="O30" i="1"/>
  <c r="L30" i="1"/>
  <c r="H30" i="1"/>
  <c r="R29" i="1"/>
  <c r="Q29" i="1"/>
  <c r="P29" i="1"/>
  <c r="O29" i="1"/>
  <c r="L29" i="1"/>
  <c r="H29" i="1"/>
  <c r="R28" i="1"/>
  <c r="Q28" i="1"/>
  <c r="P28" i="1"/>
  <c r="O28" i="1"/>
  <c r="L28" i="1"/>
  <c r="H28" i="1"/>
  <c r="R27" i="1"/>
  <c r="Q27" i="1"/>
  <c r="P27" i="1"/>
  <c r="O27" i="1"/>
  <c r="L27" i="1"/>
  <c r="H27" i="1"/>
  <c r="R26" i="1"/>
  <c r="Q26" i="1"/>
  <c r="P26" i="1"/>
  <c r="O26" i="1"/>
  <c r="L26" i="1"/>
  <c r="H26" i="1"/>
  <c r="R25" i="1"/>
  <c r="Q25" i="1"/>
  <c r="P25" i="1"/>
  <c r="O25" i="1"/>
  <c r="L25" i="1"/>
  <c r="H25" i="1"/>
  <c r="R24" i="1"/>
  <c r="Q24" i="1"/>
  <c r="P24" i="1"/>
  <c r="O24" i="1"/>
  <c r="L24" i="1"/>
  <c r="H24" i="1"/>
  <c r="R23" i="1"/>
  <c r="Q23" i="1"/>
  <c r="P23" i="1"/>
  <c r="O23" i="1"/>
  <c r="L23" i="1"/>
  <c r="H23" i="1"/>
  <c r="R22" i="1"/>
  <c r="Q22" i="1"/>
  <c r="P22" i="1"/>
  <c r="O22" i="1"/>
  <c r="L22" i="1"/>
  <c r="H22" i="1"/>
  <c r="R20" i="1"/>
  <c r="Q20" i="1"/>
  <c r="P20" i="1"/>
  <c r="O20" i="1"/>
  <c r="L20" i="1"/>
  <c r="H20" i="1"/>
  <c r="R37" i="1"/>
  <c r="Q37" i="1"/>
  <c r="P37" i="1"/>
  <c r="O37" i="1"/>
  <c r="L37" i="1"/>
  <c r="H37" i="1"/>
  <c r="R19" i="1"/>
  <c r="Q19" i="1"/>
  <c r="P19" i="1"/>
  <c r="O19" i="1"/>
  <c r="L19" i="1"/>
  <c r="H19" i="1"/>
  <c r="R18" i="1"/>
  <c r="Q18" i="1"/>
  <c r="P18" i="1"/>
  <c r="O18" i="1"/>
  <c r="L18" i="1"/>
  <c r="H18" i="1"/>
  <c r="R17" i="1"/>
  <c r="Q17" i="1"/>
  <c r="P17" i="1"/>
  <c r="O17" i="1"/>
  <c r="L17" i="1"/>
  <c r="H17" i="1"/>
  <c r="R16" i="1"/>
  <c r="Q16" i="1"/>
  <c r="P16" i="1"/>
  <c r="O16" i="1"/>
  <c r="L16" i="1"/>
  <c r="H16" i="1"/>
  <c r="R15" i="1"/>
  <c r="Q15" i="1"/>
  <c r="P15" i="1"/>
  <c r="O15" i="1"/>
  <c r="L15" i="1"/>
  <c r="H15" i="1"/>
  <c r="R14" i="1"/>
  <c r="Q14" i="1"/>
  <c r="P14" i="1"/>
  <c r="O14" i="1"/>
  <c r="L14" i="1"/>
  <c r="H14" i="1"/>
  <c r="R21" i="1"/>
  <c r="Q21" i="1"/>
  <c r="P21" i="1"/>
  <c r="O21" i="1"/>
  <c r="L21" i="1"/>
  <c r="H21" i="1"/>
  <c r="R13" i="1"/>
  <c r="Q13" i="1"/>
  <c r="P13" i="1"/>
  <c r="O13" i="1"/>
  <c r="L13" i="1"/>
  <c r="H13" i="1"/>
  <c r="R12" i="1"/>
  <c r="Q12" i="1"/>
  <c r="P12" i="1"/>
  <c r="O12" i="1"/>
  <c r="L12" i="1"/>
  <c r="H12" i="1"/>
  <c r="R11" i="1"/>
  <c r="Q11" i="1"/>
  <c r="P11" i="1"/>
  <c r="O11" i="1"/>
  <c r="L11" i="1"/>
  <c r="H11" i="1"/>
  <c r="R10" i="1"/>
  <c r="Q10" i="1"/>
  <c r="P10" i="1"/>
  <c r="O10" i="1"/>
  <c r="L10" i="1"/>
  <c r="H10" i="1"/>
  <c r="R9" i="1"/>
  <c r="Q9" i="1"/>
  <c r="P9" i="1"/>
  <c r="O9" i="1"/>
  <c r="L9" i="1"/>
  <c r="H9" i="1"/>
  <c r="R8" i="1"/>
  <c r="Q8" i="1"/>
  <c r="P8" i="1"/>
  <c r="O8" i="1"/>
  <c r="L8" i="1"/>
  <c r="H8" i="1"/>
  <c r="R7" i="1"/>
  <c r="Q7" i="1"/>
  <c r="P7" i="1"/>
  <c r="O7" i="1"/>
  <c r="L7" i="1"/>
  <c r="H7" i="1"/>
  <c r="R6" i="1"/>
  <c r="Q6" i="1"/>
  <c r="P6" i="1"/>
  <c r="O6" i="1"/>
  <c r="L6" i="1"/>
  <c r="H6" i="1"/>
  <c r="R5" i="1"/>
  <c r="Q5" i="1"/>
  <c r="P5" i="1"/>
  <c r="O5" i="1"/>
  <c r="L5" i="1"/>
  <c r="H5" i="1"/>
  <c r="R4" i="1"/>
  <c r="Q4" i="1"/>
  <c r="P4" i="1"/>
  <c r="O4" i="1"/>
  <c r="L4" i="1"/>
  <c r="H4" i="1"/>
  <c r="R3" i="1"/>
  <c r="Q3" i="1"/>
  <c r="P3" i="1"/>
  <c r="O3" i="1"/>
  <c r="L3" i="1"/>
  <c r="H3" i="1"/>
  <c r="R2" i="1"/>
  <c r="Q2" i="1"/>
  <c r="P2" i="1"/>
  <c r="O2" i="1"/>
  <c r="L2" i="1"/>
  <c r="H2" i="1"/>
  <c r="S14" i="1" l="1"/>
  <c r="S18" i="1"/>
  <c r="S22" i="1"/>
  <c r="S33" i="1"/>
  <c r="S46" i="1"/>
  <c r="S51" i="1"/>
  <c r="S19" i="1"/>
  <c r="S5" i="1"/>
  <c r="S9" i="1"/>
  <c r="S37" i="1"/>
  <c r="S40" i="1"/>
  <c r="S23" i="1"/>
  <c r="S34" i="1"/>
  <c r="S47" i="1"/>
  <c r="S56" i="1"/>
  <c r="S60" i="1"/>
  <c r="S2" i="1"/>
  <c r="S10" i="1"/>
  <c r="S21" i="1"/>
  <c r="S20" i="1"/>
  <c r="S58" i="1"/>
  <c r="S57" i="1"/>
  <c r="S48" i="1"/>
  <c r="S59" i="1"/>
  <c r="S30" i="1"/>
  <c r="S45" i="1"/>
  <c r="S27" i="1"/>
  <c r="S7" i="1"/>
  <c r="S16" i="1"/>
  <c r="S29" i="1"/>
  <c r="S32" i="1"/>
  <c r="S44" i="1"/>
  <c r="S52" i="1"/>
  <c r="S55" i="1"/>
  <c r="S15" i="1"/>
  <c r="S26" i="1"/>
  <c r="S49" i="1"/>
  <c r="S35" i="1"/>
  <c r="S42" i="1"/>
  <c r="S43" i="1"/>
  <c r="S3" i="1"/>
  <c r="S8" i="1"/>
  <c r="S12" i="1"/>
  <c r="S28" i="1"/>
  <c r="S36" i="1"/>
  <c r="S38" i="1"/>
  <c r="S31" i="1"/>
  <c r="S39" i="1"/>
  <c r="S25" i="1"/>
  <c r="S50" i="1"/>
  <c r="S61" i="1"/>
  <c r="S4" i="1"/>
  <c r="S6" i="1"/>
  <c r="S11" i="1"/>
  <c r="S13" i="1"/>
  <c r="S17" i="1"/>
  <c r="S53" i="1"/>
  <c r="S41" i="1"/>
  <c r="S24" i="1"/>
  <c r="S54" i="1"/>
  <c r="B12" i="17"/>
  <c r="B24" i="17"/>
  <c r="B3" i="17"/>
  <c r="B13" i="17"/>
  <c r="B6" i="17"/>
  <c r="B8" i="17"/>
  <c r="B14" i="17"/>
  <c r="B15" i="17"/>
  <c r="B25" i="17"/>
  <c r="B10" i="17"/>
  <c r="B27" i="17"/>
  <c r="B19" i="17"/>
  <c r="B20" i="17"/>
  <c r="B11" i="17"/>
  <c r="B21" i="17"/>
  <c r="B17" i="17"/>
  <c r="B7" i="17"/>
  <c r="B16" i="17"/>
  <c r="B5" i="17"/>
  <c r="B18" i="17"/>
  <c r="B26" i="17"/>
  <c r="B23" i="17"/>
  <c r="B4" i="17"/>
  <c r="B22" i="17"/>
  <c r="B9" i="17"/>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3" i="14"/>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270" i="19" l="1"/>
  <c r="K270" i="19"/>
  <c r="J270" i="19"/>
  <c r="I270" i="19"/>
  <c r="G270" i="19"/>
  <c r="F270" i="19"/>
  <c r="E270" i="19"/>
  <c r="D270" i="19"/>
  <c r="M269" i="19"/>
  <c r="K269" i="19"/>
  <c r="J269" i="19"/>
  <c r="I269" i="19"/>
  <c r="G269" i="19"/>
  <c r="F269" i="19"/>
  <c r="E269" i="19"/>
  <c r="D269" i="19"/>
  <c r="R266" i="19"/>
  <c r="N266" i="19"/>
  <c r="L266" i="19"/>
  <c r="H269" i="19" l="1"/>
  <c r="H270" i="19"/>
  <c r="N270" i="19"/>
  <c r="N269" i="19"/>
  <c r="K271" i="19"/>
  <c r="M271" i="19"/>
  <c r="L270" i="19"/>
  <c r="J271" i="19"/>
  <c r="O270" i="19"/>
  <c r="O269" i="19"/>
  <c r="Q270" i="19"/>
  <c r="Q269" i="19"/>
  <c r="P270" i="19"/>
  <c r="P269" i="19"/>
  <c r="L269" i="19"/>
  <c r="I271" i="19"/>
  <c r="R269" i="19" l="1"/>
  <c r="R270" i="19"/>
  <c r="P271" i="19"/>
  <c r="Q271" i="19"/>
  <c r="O271"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K1711" i="1"/>
  <c r="E1711" i="1"/>
  <c r="F1711" i="1"/>
  <c r="G1711" i="1"/>
  <c r="D1712" i="1"/>
  <c r="E1712" i="1"/>
  <c r="F1712" i="1"/>
  <c r="G1712" i="1"/>
  <c r="I1711" i="1"/>
  <c r="J1711" i="1"/>
  <c r="I1712" i="1"/>
  <c r="J1712" i="1"/>
  <c r="K1712" i="1"/>
  <c r="M1711" i="1"/>
  <c r="M1712" i="1"/>
  <c r="L1707" i="1"/>
  <c r="O1707" i="1"/>
  <c r="S1707" i="1"/>
  <c r="L1708" i="1"/>
  <c r="O1708" i="1"/>
  <c r="S1708" i="1"/>
  <c r="H1712" i="1" l="1"/>
  <c r="H1711" i="1"/>
  <c r="L1712" i="1"/>
  <c r="L1711" i="1"/>
  <c r="G1713" i="1"/>
  <c r="D1713" i="1"/>
  <c r="M1713" i="1"/>
  <c r="E1713" i="1"/>
  <c r="I1713" i="1"/>
  <c r="Q1711" i="1"/>
  <c r="F1713" i="1"/>
  <c r="Q1712" i="1"/>
  <c r="P1711" i="1"/>
  <c r="K1713" i="1"/>
  <c r="N1711" i="1"/>
  <c r="O1711" i="1" s="1"/>
  <c r="J1713" i="1"/>
  <c r="N1712" i="1"/>
  <c r="O1712" i="1" s="1"/>
  <c r="P1712" i="1"/>
  <c r="Q1713" i="1" l="1"/>
  <c r="P1713" i="1"/>
  <c r="R1712" i="1"/>
  <c r="S1712" i="1" s="1"/>
  <c r="R1711" i="1"/>
  <c r="S1711" i="1" s="1"/>
  <c r="N1713" i="1"/>
  <c r="R1713" i="1" l="1"/>
</calcChain>
</file>

<file path=xl/sharedStrings.xml><?xml version="1.0" encoding="utf-8"?>
<sst xmlns="http://schemas.openxmlformats.org/spreadsheetml/2006/main" count="6313" uniqueCount="569">
  <si>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</si>
  <si>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</si>
  <si>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</si>
  <si>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</si>
  <si>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</si>
  <si>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</si>
  <si>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</si>
  <si>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</si>
  <si>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</si>
  <si>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</si>
  <si>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</si>
  <si>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</si>
  <si>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</si>
  <si>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</si>
  <si>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</si>
  <si>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</si>
  <si>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</si>
  <si>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</si>
  <si>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</si>
  <si>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</si>
  <si>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</si>
  <si>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</si>
  <si>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</si>
  <si>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</si>
  <si>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</si>
  <si>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</si>
  <si>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</si>
  <si>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</si>
  <si>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</si>
  <si>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</si>
  <si>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</si>
  <si>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</si>
  <si>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</si>
  <si>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</si>
  <si>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</si>
  <si>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</si>
  <si>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</si>
  <si>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</si>
  <si>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</si>
  <si>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</si>
  <si>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</si>
  <si>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</si>
  <si>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</si>
  <si>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</si>
  <si>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</si>
  <si>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</si>
  <si>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</si>
  <si>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</si>
  <si>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</si>
  <si>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</si>
  <si>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</si>
  <si>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</si>
  <si>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</si>
  <si>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</si>
  <si>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</si>
  <si>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</si>
  <si>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</si>
  <si>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</si>
  <si>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</si>
  <si>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</si>
  <si>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</si>
  <si>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</si>
  <si>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</si>
  <si>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</si>
  <si>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</si>
  <si>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</si>
  <si>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</si>
  <si>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</si>
  <si>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</si>
  <si>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</si>
  <si>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</si>
  <si>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</si>
  <si>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</si>
  <si>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SKOPJE</t>
  </si>
  <si>
    <t>FRANCE</t>
  </si>
  <si>
    <t>GABON</t>
  </si>
  <si>
    <t>GEORGIA</t>
  </si>
  <si>
    <t>TBILISSI</t>
  </si>
  <si>
    <t>GERMANY</t>
  </si>
  <si>
    <t>BERLIN</t>
  </si>
  <si>
    <t>DUSSELDORF</t>
  </si>
  <si>
    <t>GHANA</t>
  </si>
  <si>
    <t>ACCRA</t>
  </si>
  <si>
    <t>GREECE</t>
  </si>
  <si>
    <t>ATHENS</t>
  </si>
  <si>
    <t>GUATEMALA</t>
  </si>
  <si>
    <t>GUINEA</t>
  </si>
  <si>
    <t>GUINEA-BISSAU</t>
  </si>
  <si>
    <t>HONDURAS</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</si>
  <si>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</si>
  <si>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</si>
  <si>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</si>
  <si>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</si>
  <si>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</si>
  <si>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</si>
  <si>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</si>
  <si>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</si>
  <si>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</si>
  <si>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</si>
  <si>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</si>
  <si>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</si>
  <si>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</si>
  <si>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</si>
  <si>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</si>
  <si>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</si>
  <si>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</si>
  <si>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</si>
  <si>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</si>
  <si>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</si>
  <si>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</si>
  <si>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</si>
  <si>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</si>
  <si>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</si>
  <si>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</si>
  <si>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</si>
  <si>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</si>
  <si>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</si>
  <si>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</si>
  <si>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</si>
  <si>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</si>
  <si>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</si>
  <si>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</si>
  <si>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</si>
  <si>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</si>
  <si>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</si>
  <si>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</si>
  <si>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</si>
  <si>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</si>
  <si>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</si>
  <si>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</si>
  <si>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</si>
  <si>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</si>
  <si>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</si>
  <si>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</si>
  <si>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</si>
  <si>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</si>
  <si>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</si>
  <si>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</si>
  <si>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</si>
  <si>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</si>
  <si>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</si>
  <si>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</si>
  <si>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</si>
  <si>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</si>
  <si>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</si>
  <si>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</si>
  <si>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</si>
  <si>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</si>
  <si>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</si>
  <si>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</si>
  <si>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</si>
  <si>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</si>
  <si>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</si>
  <si>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</si>
  <si>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</si>
  <si>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</si>
  <si>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</si>
  <si>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</si>
  <si>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</si>
  <si>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</si>
  <si>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</si>
  <si>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</si>
  <si>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</si>
  <si>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</si>
  <si>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</si>
  <si>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</si>
  <si>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</si>
  <si>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</si>
  <si>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</si>
  <si>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</si>
  <si>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</si>
  <si>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</si>
  <si>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</si>
  <si>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</si>
  <si>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</si>
  <si>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</si>
  <si>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</si>
  <si>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</si>
  <si>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</si>
  <si>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</si>
  <si>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</si>
  <si>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</si>
  <si>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</si>
  <si>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</si>
  <si>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</si>
  <si>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</si>
  <si>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</si>
  <si>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</si>
  <si>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</si>
  <si>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</si>
  <si>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</si>
  <si>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</si>
  <si>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</si>
  <si>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</si>
  <si>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</si>
  <si>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</si>
  <si>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</si>
  <si>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</si>
  <si>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</si>
  <si>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</si>
  <si>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</si>
  <si>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</si>
  <si>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</si>
  <si>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</si>
  <si>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TURKEY</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</si>
  <si>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</si>
  <si>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</si>
  <si>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</si>
  <si>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</si>
  <si>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</si>
  <si>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</si>
  <si>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</si>
  <si>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</si>
  <si>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</si>
  <si>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</si>
  <si>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</si>
  <si>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</si>
  <si>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</si>
  <si>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</si>
  <si>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</si>
  <si>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</si>
  <si>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</si>
  <si>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</si>
  <si>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</si>
  <si>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</si>
  <si>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</si>
  <si>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</si>
  <si>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</si>
  <si>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</si>
  <si>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</si>
  <si>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</si>
  <si>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</si>
  <si>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</si>
  <si>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</si>
  <si>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</si>
  <si>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</si>
  <si>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</si>
  <si>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</si>
  <si>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</si>
  <si>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</si>
  <si>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</si>
  <si>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</si>
  <si>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</si>
  <si>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</si>
  <si>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</si>
  <si>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</si>
  <si>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</si>
  <si>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</si>
  <si>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</si>
  <si>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</si>
  <si>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</si>
  <si>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</si>
  <si>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</si>
  <si>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</si>
  <si>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</si>
  <si>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</si>
  <si>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</si>
  <si>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</si>
  <si>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</si>
  <si>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</si>
  <si>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</si>
  <si>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</si>
  <si>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</si>
  <si>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</si>
  <si>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</si>
  <si>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</si>
  <si>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</si>
  <si>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</si>
  <si>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</si>
  <si>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COPENHAGEN</t>
  </si>
  <si>
    <t>QUITO</t>
  </si>
  <si>
    <t>GUAYAQUIL</t>
  </si>
  <si>
    <t>ALEXANDRIA</t>
  </si>
  <si>
    <t>SAN SALVADOR</t>
  </si>
  <si>
    <t>BATA</t>
  </si>
  <si>
    <t>MALABO</t>
  </si>
  <si>
    <t>TALLINN</t>
  </si>
  <si>
    <t>BORDEAUX</t>
  </si>
  <si>
    <t>LIBREVILLE</t>
  </si>
  <si>
    <t>FRANKFURT/MAIN</t>
  </si>
  <si>
    <t>HAMBURG</t>
  </si>
  <si>
    <t>MUNICH</t>
  </si>
  <si>
    <t>GUATEMALA CITY</t>
  </si>
  <si>
    <t>CONAKRY</t>
  </si>
  <si>
    <t>BISSAU</t>
  </si>
  <si>
    <t>PORT AU PRINCE</t>
  </si>
  <si>
    <t>TEGUCIGALPA</t>
  </si>
  <si>
    <t>JERUSALEM</t>
  </si>
  <si>
    <t>ROME</t>
  </si>
  <si>
    <t>KINGSTON</t>
  </si>
  <si>
    <t>VALETTA</t>
  </si>
  <si>
    <t>NOUAKCHOTT</t>
  </si>
  <si>
    <t>GUADALAJARA</t>
  </si>
  <si>
    <t>MONTERREY</t>
  </si>
  <si>
    <t>AGADIR</t>
  </si>
  <si>
    <t>CASABLANCA</t>
  </si>
  <si>
    <t>NADOR</t>
  </si>
  <si>
    <t>TANGER</t>
  </si>
  <si>
    <t>TETOUAN</t>
  </si>
  <si>
    <t>AMSTERDAM</t>
  </si>
  <si>
    <t>MANAGUA</t>
  </si>
  <si>
    <t>NIAMEY</t>
  </si>
  <si>
    <t>LAGOS</t>
  </si>
  <si>
    <t>PANAMA CITY</t>
  </si>
  <si>
    <t>ASUNCION</t>
  </si>
  <si>
    <t>LJUBLJANA</t>
  </si>
  <si>
    <t>GENEVA</t>
  </si>
  <si>
    <t>ZURICH</t>
  </si>
  <si>
    <t>MONTEVIDEO</t>
  </si>
  <si>
    <t>BOSTON, MA</t>
  </si>
  <si>
    <t>HOUSTON, TX</t>
  </si>
  <si>
    <t>ANNABA</t>
  </si>
  <si>
    <t>ARMENIA</t>
  </si>
  <si>
    <t>YEREVAN</t>
  </si>
  <si>
    <t>BAHRAIN</t>
  </si>
  <si>
    <t>MANAMA</t>
  </si>
  <si>
    <t>BOTSWANA</t>
  </si>
  <si>
    <t>GABORONE</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</si>
  <si>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</si>
  <si>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</si>
  <si>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</si>
  <si>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</si>
  <si>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</si>
  <si>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</si>
  <si>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</si>
  <si>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</si>
  <si>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</si>
  <si>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</si>
  <si>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</si>
  <si>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</si>
  <si>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</si>
  <si>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</si>
  <si>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</si>
  <si>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</si>
  <si>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</si>
  <si>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</si>
  <si>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</si>
  <si>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PONDICHERY</t>
  </si>
  <si>
    <t>VIENTIANE</t>
  </si>
  <si>
    <t>MADAGASCAR</t>
  </si>
  <si>
    <t>ANTANANARIVO</t>
  </si>
  <si>
    <t>MAURITIUS</t>
  </si>
  <si>
    <t>PORT LOUIS</t>
  </si>
  <si>
    <t>MONGOLIA</t>
  </si>
  <si>
    <t>ULAN BATOR</t>
  </si>
  <si>
    <t>FES</t>
  </si>
  <si>
    <t>MARRAKECH</t>
  </si>
  <si>
    <t>MYANMAR</t>
  </si>
  <si>
    <t>YANGON</t>
  </si>
  <si>
    <t>SAINT LUCIA</t>
  </si>
  <si>
    <t>CASTRIES</t>
  </si>
  <si>
    <t>JEDDAH</t>
  </si>
  <si>
    <t>JOHANNESBURG</t>
  </si>
  <si>
    <t>TOGO</t>
  </si>
  <si>
    <t>LOME</t>
  </si>
  <si>
    <t>TURKMENISTAN</t>
  </si>
  <si>
    <t>ASHGABAT</t>
  </si>
  <si>
    <t>ATLANTA, GA</t>
  </si>
  <si>
    <t>VANUATU</t>
  </si>
  <si>
    <t>PORT VILA</t>
  </si>
  <si>
    <t>GRODNO</t>
  </si>
  <si>
    <t>LATVIA</t>
  </si>
  <si>
    <t>RIGA</t>
  </si>
  <si>
    <t>KALININGRAD</t>
  </si>
  <si>
    <t>SOVETSK</t>
  </si>
  <si>
    <t>VALENCIA</t>
  </si>
  <si>
    <t>BENGUELA</t>
  </si>
  <si>
    <t>BELO HORIZONTE</t>
  </si>
  <si>
    <t>GOA</t>
  </si>
  <si>
    <t>MACAO</t>
  </si>
  <si>
    <t>BEIRA</t>
  </si>
  <si>
    <t>SAO TOME AND PRINCIPE</t>
  </si>
  <si>
    <t xml:space="preserve">SAO TOME </t>
  </si>
  <si>
    <t>TIMOR-LESTE</t>
  </si>
  <si>
    <t>DILI</t>
  </si>
  <si>
    <t>NEWARK, NJ</t>
  </si>
  <si>
    <t>NEW BEDFORD, MA</t>
  </si>
  <si>
    <t>RECIFE</t>
  </si>
  <si>
    <t>ICELAND</t>
  </si>
  <si>
    <t>REYKJAVIK</t>
  </si>
  <si>
    <t>OSAKA</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</si>
  <si>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</si>
  <si>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</si>
  <si>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</si>
  <si>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</si>
  <si>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</si>
  <si>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</si>
  <si>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</si>
  <si>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</si>
  <si>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</si>
  <si>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</si>
  <si>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</si>
  <si>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</si>
  <si>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</si>
  <si>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</si>
  <si>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</si>
  <si>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</si>
  <si>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</si>
  <si>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</si>
  <si>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</si>
  <si>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</si>
  <si>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</si>
  <si>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</si>
  <si>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</si>
  <si>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</si>
  <si>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</si>
  <si>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</si>
  <si>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</si>
  <si>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</si>
  <si>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</si>
  <si>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</si>
  <si>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</si>
  <si>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</si>
  <si>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</si>
  <si>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</si>
  <si>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</si>
  <si>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</si>
  <si>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CURITIBA</t>
  </si>
  <si>
    <t>ERITREA</t>
  </si>
  <si>
    <t>ASMARA</t>
  </si>
  <si>
    <t>SAN MARINO</t>
  </si>
  <si>
    <t>DETROIT, MI</t>
  </si>
  <si>
    <t>PHILADELPHIA, PA</t>
  </si>
  <si>
    <t>Austria</t>
  </si>
  <si>
    <t>Czech Republic</t>
  </si>
  <si>
    <t>Denmark</t>
  </si>
  <si>
    <t>FLENSBURG</t>
  </si>
  <si>
    <t>Greece</t>
  </si>
  <si>
    <t>MARIUPOL</t>
  </si>
  <si>
    <t>TAMPA, FL</t>
  </si>
  <si>
    <t>Luxembourg</t>
  </si>
  <si>
    <t>Latvia</t>
  </si>
  <si>
    <t>VITSYEBSK</t>
  </si>
  <si>
    <t>PSKOV</t>
  </si>
  <si>
    <t>Malta</t>
  </si>
  <si>
    <t>Norway</t>
  </si>
  <si>
    <t>MALAWI</t>
  </si>
  <si>
    <t>LILONGWE</t>
  </si>
  <si>
    <t>Poland</t>
  </si>
  <si>
    <t>BREST</t>
  </si>
  <si>
    <t>IRKUTSK</t>
  </si>
  <si>
    <t>LUTSK</t>
  </si>
  <si>
    <t>VINNYTSYA</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</si>
  <si>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</si>
  <si>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</si>
  <si>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</si>
  <si>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</si>
  <si>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</si>
  <si>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</si>
  <si>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</si>
  <si>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</si>
  <si>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</si>
  <si>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</si>
  <si>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THESSALONIKI</t>
  </si>
  <si>
    <t>SZEGED</t>
  </si>
  <si>
    <t>CAHUL</t>
  </si>
  <si>
    <t>ROSTOV</t>
  </si>
  <si>
    <t>VRŠAC</t>
  </si>
  <si>
    <t>Bulgaria</t>
  </si>
  <si>
    <t>NIS</t>
  </si>
  <si>
    <t>BURSA</t>
  </si>
  <si>
    <t>Croatia</t>
  </si>
  <si>
    <t>BANJA LUKA</t>
  </si>
  <si>
    <t>MOSTAR</t>
  </si>
  <si>
    <t>TUZLA</t>
  </si>
  <si>
    <t>MISSISSAUGA</t>
  </si>
  <si>
    <t>TRIESTE</t>
  </si>
  <si>
    <t>KOTOR</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</si>
  <si>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</si>
  <si>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</si>
  <si>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</si>
  <si>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</si>
  <si>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</si>
  <si>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</si>
  <si>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</si>
  <si>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</si>
  <si>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</si>
  <si>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</si>
  <si>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</si>
  <si>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</si>
  <si>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</si>
  <si>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</si>
  <si>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</si>
  <si>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</si>
  <si>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</si>
  <si>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</si>
  <si>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</si>
  <si>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</si>
  <si>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</si>
  <si>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</si>
  <si>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</si>
  <si>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</si>
  <si>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</si>
  <si>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</si>
  <si>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</si>
  <si>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</si>
  <si>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</si>
  <si>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TANZANIA</t>
  </si>
  <si>
    <t>MOLDOVA</t>
  </si>
  <si>
    <t>SYRIA</t>
  </si>
  <si>
    <t>MARSEILLE</t>
  </si>
  <si>
    <t>SHENYANG</t>
  </si>
  <si>
    <t>KYIV</t>
  </si>
  <si>
    <t>LVIV</t>
  </si>
  <si>
    <t>KHARKIV</t>
  </si>
  <si>
    <t>ODESA</t>
  </si>
  <si>
    <t>BELGRADE</t>
  </si>
  <si>
    <t xml:space="preserve">Total LTVs issued </t>
  </si>
  <si>
    <t xml:space="preserve">Total LTVs issued  </t>
  </si>
  <si>
    <t xml:space="preserve">Total LTVs issued   </t>
  </si>
  <si>
    <t>CHERNIVTSI</t>
  </si>
  <si>
    <t>BAGHDAD</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</si>
  <si>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</si>
  <si>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</si>
  <si>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</si>
  <si>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</si>
  <si>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</si>
  <si>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</si>
  <si>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</si>
  <si>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</si>
  <si>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</si>
  <si>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</si>
  <si>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</si>
  <si>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</si>
  <si>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SAN JUAN, PR</t>
  </si>
  <si>
    <t>LIBERIA</t>
  </si>
  <si>
    <t>MONROVIA</t>
  </si>
  <si>
    <t>Multiple entry uniform visas (MEVs) issued</t>
  </si>
  <si>
    <t xml:space="preserve">Multiple entry uniform visas (MEVs) issued </t>
  </si>
  <si>
    <t>LITHUANIA</t>
  </si>
  <si>
    <t>VILNIUS</t>
  </si>
  <si>
    <t>LIBYA</t>
  </si>
  <si>
    <t>TRIPOLI</t>
  </si>
  <si>
    <t>KAZAN</t>
  </si>
  <si>
    <t>SOLOTVYNO</t>
  </si>
  <si>
    <t xml:space="preserve">Uniform C visas issued in consulates </t>
  </si>
  <si>
    <t>Uniform C visas issued at border crossing points</t>
  </si>
  <si>
    <t>Total uniform C visas issued</t>
  </si>
  <si>
    <t>The subtotals for the chosen selection are presented at the bottom of the page ("Selection subtotal in 2019"), and below ("Total visas in 2019") appear the general totals for all Member States/Associated countries in all locations.</t>
  </si>
  <si>
    <t>The final sheet contains contains data for the four Member States not yet fully applying the Schengen acquis (Bulgaria, Croatia, Cyprus and Romania).</t>
  </si>
  <si>
    <t>All data have been provided by the Schengen States (EU Member States and Associated countries), in accordance with the Visa Code, Article 46 and Annex XII.  The data on visas applied for at the consulates of Bulgaria, Croatia, Cyprus and Romania concern national visas.</t>
  </si>
  <si>
    <t xml:space="preserve">a) Uniform short stay visas entitle the holder to stay in the territories of all Member States for a period of maximum 90 days/180 days. Such visas may be issued for the purpose of a single entry or multiple entries ("MEVs "). </t>
  </si>
  <si>
    <t>NUR-SULTAN</t>
  </si>
  <si>
    <t>Member State</t>
  </si>
  <si>
    <t>BERMUDA</t>
  </si>
  <si>
    <t>HAMILTON</t>
  </si>
  <si>
    <t>LUBUMBASHI</t>
  </si>
  <si>
    <t>NAPLES</t>
  </si>
  <si>
    <t>NOVOROSSIYSK</t>
  </si>
  <si>
    <t>Total worldwide 2020</t>
  </si>
  <si>
    <t>NORTH MACEDONIA</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</si>
  <si>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rFont val="Calibri"/>
        <family val="2"/>
        <scheme val="minor"/>
      </rPr>
      <t>separate worksheet</t>
    </r>
    <r>
      <rPr>
        <sz val="11"/>
        <rFont val="Calibri"/>
        <family val="2"/>
        <scheme val="minor"/>
      </rPr>
      <t xml:space="preserve"> which can be </t>
    </r>
    <r>
      <rPr>
        <b/>
        <sz val="11"/>
        <rFont val="Calibri"/>
        <family val="2"/>
        <scheme val="minor"/>
      </rPr>
      <t>navigated with tabs below</t>
    </r>
    <r>
      <rPr>
        <sz val="11"/>
        <rFont val="Calibri"/>
        <family val="2"/>
        <scheme val="minor"/>
      </rPr>
      <t>. In order to facilitate the navigation of the compilation, each tab has been assigned a name briefly describing the contents of the respective table. Data on national short-stay visas issued by Bulgaria, Croatia, Cyprus and Romania are presented in a separate tab.</t>
    </r>
  </si>
  <si>
    <t>Cyprus</t>
  </si>
  <si>
    <t>KRASNODAR</t>
  </si>
  <si>
    <t>SAMARA</t>
  </si>
  <si>
    <t xml:space="preserve">USA </t>
  </si>
  <si>
    <t>HONG KONG S.A.R.</t>
  </si>
  <si>
    <t>MACAO S.A.R.</t>
  </si>
  <si>
    <t>IRAN</t>
  </si>
  <si>
    <t>CONGO (DEMOCRATIC REPUBLIC)</t>
  </si>
  <si>
    <t>CONGO (BRAZZAVILLE)</t>
  </si>
  <si>
    <t>PALESTINIAN AUTHORITY</t>
  </si>
  <si>
    <t>SOUTH KOREA</t>
  </si>
  <si>
    <t>NORTH KOREA</t>
  </si>
  <si>
    <t>LAOS</t>
  </si>
  <si>
    <t>TAIWAN</t>
  </si>
  <si>
    <t>VIETNAM</t>
  </si>
  <si>
    <t xml:space="preserve">Total uniform visas issued (including MEV) 
</t>
  </si>
  <si>
    <t>Total LTV visas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</si>
</sst>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31"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
      <sz val="10"/>
      <name val="Arial"/>
      <family val="2"/>
    </font>
    <font>
      <b/>
      <sz val="10"/>
      <color theme="1"/>
      <name val="Arial"/>
      <family val="2"/>
    </font>
    <font>
      <sz val="10"/>
      <name val="Arial"/>
      <family val="2"/>
    </font>
    <font>
      <sz val="10"/>
      <name val="Arial"/>
      <family val="2"/>
    </font>
    <font>
      <sz val="10"/>
      <color rgb="FF000000"/>
      <name val="Arial"/>
      <family val="2"/>
      <charset val="1"/>
    </font>
    <font>
      <sz val="10"/>
      <name val="Arial"/>
      <family val="2"/>
      <charset val="1"/>
    </font>
    <font>
      <sz val="20"/>
      <color rgb="FFFF0000"/>
      <name val="Calibri"/>
      <family val="2"/>
      <scheme val="minor"/>
    </font>
    <font>
      <sz val="10"/>
      <name val="Calibri"/>
      <family val="2"/>
    </font>
  </fonts>
  <fills count="21">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9" tint="0.79998168889431442"/>
        <bgColor indexed="64"/>
      </patternFill>
    </fill>
    <fill>
      <patternFill patternType="solid">
        <fgColor theme="0" tint="-0.14996795556505021"/>
        <bgColor indexed="64"/>
      </patternFill>
    </fill>
    <fill>
      <patternFill patternType="solid">
        <fgColor rgb="FFEBF1DE"/>
        <bgColor rgb="FFFDEADA"/>
      </patternFill>
    </fill>
    <fill>
      <patternFill patternType="solid">
        <fgColor rgb="FFFFFFFF"/>
        <bgColor rgb="FFEBF1DE"/>
      </patternFill>
    </fill>
    <fill>
      <patternFill patternType="solid">
        <fgColor rgb="FFFDEADA"/>
        <bgColor rgb="FFEBF1DE"/>
      </patternFill>
    </fill>
    <fill>
      <patternFill patternType="solid">
        <fgColor rgb="FFD9D9D9"/>
        <bgColor rgb="FFDCE6F2"/>
      </patternFill>
    </fill>
    <fill>
      <patternFill patternType="solid">
        <fgColor rgb="FFFFC000"/>
        <bgColor indexed="64"/>
      </patternFill>
    </fill>
  </fills>
  <borders count="1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theme="6" tint="-0.499984740745262"/>
      </left>
      <right style="thin">
        <color theme="6" tint="-0.499984740745262"/>
      </right>
      <top/>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theme="6" tint="-0.499984740745262"/>
      </left>
      <right style="medium">
        <color theme="6" tint="-0.499984740745262"/>
      </right>
      <top style="thin">
        <color indexed="64"/>
      </top>
      <bottom style="medium">
        <color theme="6" tint="-0.499984740745262"/>
      </bottom>
      <diagonal/>
    </border>
    <border>
      <left/>
      <right style="thin">
        <color theme="6" tint="-0.499984740745262"/>
      </right>
      <top style="thin">
        <color indexed="64"/>
      </top>
      <bottom style="medium">
        <color theme="6" tint="-0.499984740745262"/>
      </bottom>
      <diagonal/>
    </border>
    <border>
      <left/>
      <right/>
      <top style="thin">
        <color indexed="64"/>
      </top>
      <bottom style="medium">
        <color theme="6" tint="-0.499984740745262"/>
      </bottom>
      <diagonal/>
    </border>
    <border>
      <left style="thin">
        <color indexed="64"/>
      </left>
      <right style="thin">
        <color theme="6" tint="-0.499984740745262"/>
      </right>
      <top style="thin">
        <color indexed="64"/>
      </top>
      <bottom/>
      <diagonal/>
    </border>
    <border>
      <left style="thin">
        <color indexed="64"/>
      </left>
      <right style="thin">
        <color rgb="FF76933C"/>
      </right>
      <top style="medium">
        <color theme="6" tint="-0.499984740745262"/>
      </top>
      <bottom style="thin">
        <color rgb="FF76933C"/>
      </bottom>
      <diagonal/>
    </border>
    <border>
      <left style="thin">
        <color indexed="64"/>
      </left>
      <right style="thin">
        <color rgb="FF76933C"/>
      </right>
      <top style="thin">
        <color rgb="FFEBF1DE"/>
      </top>
      <bottom style="thin">
        <color rgb="FFEBF1DE"/>
      </bottom>
      <diagonal/>
    </border>
    <border>
      <left style="thin">
        <color indexed="64"/>
      </left>
      <right style="thin">
        <color rgb="FF76933C"/>
      </right>
      <top style="thin">
        <color rgb="FF76933C"/>
      </top>
      <bottom style="thin">
        <color rgb="FF76933C"/>
      </bottom>
      <diagonal/>
    </border>
    <border>
      <left style="thin">
        <color indexed="64"/>
      </left>
      <right style="thin">
        <color rgb="FF76933C"/>
      </right>
      <top style="thin">
        <color rgb="FF76933C"/>
      </top>
      <bottom style="double">
        <color theme="6" tint="-0.499984740745262"/>
      </bottom>
      <diagonal/>
    </border>
    <border>
      <left style="thin">
        <color indexed="64"/>
      </left>
      <right style="thin">
        <color theme="6" tint="-0.499984740745262"/>
      </right>
      <top style="thin">
        <color indexed="64"/>
      </top>
      <bottom style="medium">
        <color theme="6" tint="-0.499984740745262"/>
      </bottom>
      <diagonal/>
    </border>
    <border>
      <left/>
      <right style="thin">
        <color indexed="64"/>
      </right>
      <top style="thin">
        <color indexed="64"/>
      </top>
      <bottom style="medium">
        <color theme="6" tint="-0.499984740745262"/>
      </bottom>
      <diagonal/>
    </border>
    <border>
      <left style="thin">
        <color indexed="64"/>
      </left>
      <right style="thin">
        <color theme="6" tint="-0.499984740745262"/>
      </right>
      <top/>
      <bottom style="thin">
        <color theme="6" tint="-0.499984740745262"/>
      </bottom>
      <diagonal/>
    </border>
    <border>
      <left/>
      <right style="thin">
        <color indexed="64"/>
      </right>
      <top/>
      <bottom style="thin">
        <color theme="6" tint="-0.499984740745262"/>
      </bottom>
      <diagonal/>
    </border>
    <border>
      <left/>
      <right style="thin">
        <color indexed="64"/>
      </right>
      <top style="thin">
        <color theme="6" tint="-0.499984740745262"/>
      </top>
      <bottom style="thin">
        <color theme="6" tint="-0.499984740745262"/>
      </bottom>
      <diagonal/>
    </border>
    <border>
      <left/>
      <right style="thin">
        <color indexed="64"/>
      </right>
      <top style="thin">
        <color theme="6" tint="-0.499984740745262"/>
      </top>
      <bottom style="double">
        <color theme="6" tint="-0.249977111117893"/>
      </bottom>
      <diagonal/>
    </border>
    <border>
      <left/>
      <right/>
      <top style="thin">
        <color indexed="64"/>
      </top>
      <bottom/>
      <diagonal/>
    </border>
    <border>
      <left style="thin">
        <color rgb="FF76933C"/>
      </left>
      <right style="medium">
        <color theme="6" tint="-0.499984740745262"/>
      </right>
      <top style="thin">
        <color rgb="FFEBF1DE"/>
      </top>
      <bottom style="thin">
        <color rgb="FFEBF1DE"/>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thin">
        <color rgb="FF76933C"/>
      </left>
      <right style="medium">
        <color theme="6" tint="-0.499984740745262"/>
      </right>
      <top style="medium">
        <color theme="6" tint="-0.499984740745262"/>
      </top>
      <bottom style="thin">
        <color rgb="FF76933C"/>
      </bottom>
      <diagonal/>
    </border>
    <border>
      <left style="thin">
        <color rgb="FF76933C"/>
      </left>
      <right style="medium">
        <color theme="6" tint="-0.499984740745262"/>
      </right>
      <top style="thin">
        <color rgb="FF76933C"/>
      </top>
      <bottom style="double">
        <color theme="6" tint="-0.499984740745262"/>
      </bottom>
      <diagonal/>
    </border>
    <border>
      <left/>
      <right style="medium">
        <color indexed="64"/>
      </right>
      <top style="medium">
        <color indexed="64"/>
      </top>
      <bottom style="thin">
        <color indexed="64"/>
      </bottom>
      <diagonal/>
    </border>
  </borders>
  <cellStyleXfs count="17">
    <xf numFmtId="0" fontId="0" fillId="0" borderId="0"/>
    <xf numFmtId="43" fontId="6" fillId="0" borderId="0" applyFont="0" applyFill="0" applyBorder="0" applyAlignment="0" applyProtection="0"/>
    <xf numFmtId="0" fontId="6" fillId="0" borderId="0"/>
    <xf numFmtId="0" fontId="2" fillId="0" borderId="0"/>
    <xf numFmtId="0" fontId="2" fillId="0" borderId="0"/>
    <xf numFmtId="9" fontId="6" fillId="0" borderId="0" applyFont="0" applyFill="0" applyBorder="0" applyAlignment="0" applyProtection="0"/>
    <xf numFmtId="0" fontId="1" fillId="0" borderId="0"/>
    <xf numFmtId="9" fontId="1" fillId="0" borderId="0" applyFont="0" applyFill="0" applyBorder="0" applyAlignment="0" applyProtection="0"/>
    <xf numFmtId="0" fontId="17" fillId="0" borderId="0"/>
    <xf numFmtId="0" fontId="18" fillId="0" borderId="0"/>
    <xf numFmtId="0" fontId="19" fillId="0" borderId="0"/>
    <xf numFmtId="0" fontId="1" fillId="0" borderId="0"/>
    <xf numFmtId="9" fontId="1" fillId="0" borderId="0" applyFont="0" applyFill="0" applyBorder="0" applyAlignment="0" applyProtection="0"/>
    <xf numFmtId="0" fontId="22" fillId="0" borderId="0"/>
    <xf numFmtId="0" fontId="23" fillId="0" borderId="0"/>
    <xf numFmtId="0" fontId="25" fillId="0" borderId="0"/>
    <xf numFmtId="0" fontId="26" fillId="0" borderId="0"/>
  </cellStyleXfs>
  <cellXfs count="273">
    <xf numFmtId="0" fontId="0" fillId="0" borderId="0" xfId="0"/>
    <xf numFmtId="0" fontId="0" fillId="0" borderId="2" xfId="0" applyBorder="1" applyAlignment="1">
      <alignment wrapText="1"/>
    </xf>
    <xf numFmtId="164" fontId="1" fillId="6" borderId="1" xfId="5" applyNumberFormat="1" applyFont="1" applyFill="1" applyBorder="1" applyAlignment="1" applyProtection="1">
      <alignment horizontal="center" vertical="center" wrapText="1"/>
    </xf>
    <xf numFmtId="0" fontId="3" fillId="7" borderId="4" xfId="0" applyFont="1" applyFill="1" applyBorder="1" applyAlignment="1">
      <alignment horizontal="center" textRotation="90" wrapText="1"/>
    </xf>
    <xf numFmtId="0" fontId="3" fillId="7" borderId="5" xfId="0" applyFont="1" applyFill="1" applyBorder="1" applyAlignment="1">
      <alignment horizontal="center" textRotation="90" wrapText="1"/>
    </xf>
    <xf numFmtId="0" fontId="3" fillId="7" borderId="6" xfId="0" applyFont="1" applyFill="1" applyBorder="1" applyAlignment="1">
      <alignment horizontal="center" vertical="center" textRotation="90" wrapText="1"/>
    </xf>
    <xf numFmtId="0" fontId="3" fillId="3" borderId="4" xfId="0" applyFont="1" applyFill="1" applyBorder="1" applyAlignment="1">
      <alignment horizontal="center" vertical="center" textRotation="90" wrapText="1"/>
    </xf>
    <xf numFmtId="0" fontId="3" fillId="3" borderId="5" xfId="0" applyFont="1" applyFill="1" applyBorder="1" applyAlignment="1">
      <alignment horizontal="center" vertical="center" textRotation="90" wrapText="1"/>
    </xf>
    <xf numFmtId="0" fontId="3" fillId="3" borderId="6"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3" fillId="2" borderId="5" xfId="0" applyFont="1" applyFill="1" applyBorder="1" applyAlignment="1">
      <alignment horizontal="center" vertical="center" textRotation="90" wrapText="1"/>
    </xf>
    <xf numFmtId="0" fontId="4" fillId="4" borderId="4" xfId="3" applyFont="1" applyFill="1" applyBorder="1" applyAlignment="1">
      <alignment horizontal="center" vertical="center" textRotation="90" wrapText="1"/>
    </xf>
    <xf numFmtId="0" fontId="3" fillId="5" borderId="5" xfId="0" applyFont="1" applyFill="1" applyBorder="1" applyAlignment="1">
      <alignment horizontal="center" vertical="center" textRotation="90" wrapText="1"/>
    </xf>
    <xf numFmtId="0" fontId="3" fillId="5" borderId="6" xfId="0" applyFont="1" applyFill="1" applyBorder="1" applyAlignment="1">
      <alignment horizontal="center" vertical="center" textRotation="90" wrapText="1"/>
    </xf>
    <xf numFmtId="0" fontId="0" fillId="0" borderId="7" xfId="0" applyBorder="1" applyAlignment="1">
      <alignment wrapText="1"/>
    </xf>
    <xf numFmtId="9" fontId="6" fillId="0" borderId="8" xfId="5" applyFont="1" applyBorder="1"/>
    <xf numFmtId="9" fontId="6" fillId="0" borderId="9" xfId="5" applyFont="1" applyBorder="1"/>
    <xf numFmtId="164" fontId="1" fillId="6" borderId="1" xfId="5" applyNumberFormat="1" applyFont="1" applyFill="1" applyBorder="1" applyAlignment="1" applyProtection="1">
      <alignment horizontal="center" vertical="center"/>
    </xf>
    <xf numFmtId="9" fontId="6" fillId="6" borderId="8" xfId="5" applyFont="1" applyFill="1" applyBorder="1"/>
    <xf numFmtId="164" fontId="5" fillId="8" borderId="10" xfId="5" applyNumberFormat="1" applyFont="1" applyFill="1" applyBorder="1" applyAlignment="1" applyProtection="1">
      <alignment horizontal="center" vertical="center"/>
    </xf>
    <xf numFmtId="164" fontId="5" fillId="8" borderId="10" xfId="5" applyNumberFormat="1" applyFont="1" applyFill="1" applyBorder="1" applyAlignment="1" applyProtection="1">
      <alignment horizontal="center" vertical="center" wrapText="1"/>
    </xf>
    <xf numFmtId="164" fontId="5" fillId="8" borderId="11" xfId="0" applyNumberFormat="1" applyFont="1" applyFill="1" applyBorder="1" applyAlignment="1">
      <alignment horizontal="center" vertical="center"/>
    </xf>
    <xf numFmtId="0" fontId="8" fillId="8" borderId="12" xfId="0" applyFont="1" applyFill="1" applyBorder="1" applyAlignment="1">
      <alignment horizontal="center" vertical="center" wrapText="1"/>
    </xf>
    <xf numFmtId="165" fontId="8" fillId="8"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6" borderId="1" xfId="0" applyNumberFormat="1" applyFill="1" applyBorder="1" applyAlignment="1">
      <alignment vertical="center"/>
    </xf>
    <xf numFmtId="164" fontId="1" fillId="6" borderId="3" xfId="0" applyNumberFormat="1" applyFont="1" applyFill="1" applyBorder="1" applyAlignment="1">
      <alignment horizontal="center" vertical="center"/>
    </xf>
    <xf numFmtId="3" fontId="1" fillId="6" borderId="1" xfId="0" applyNumberFormat="1" applyFont="1" applyFill="1" applyBorder="1" applyAlignment="1" applyProtection="1">
      <alignment horizontal="center" vertical="center" wrapText="1"/>
      <protection locked="0"/>
    </xf>
    <xf numFmtId="3" fontId="0" fillId="0" borderId="0" xfId="0" applyNumberFormat="1"/>
    <xf numFmtId="0" fontId="0" fillId="0" borderId="0" xfId="0" applyAlignment="1">
      <alignment wrapText="1"/>
    </xf>
    <xf numFmtId="3" fontId="0" fillId="0" borderId="0" xfId="0" applyNumberFormat="1" applyAlignment="1">
      <alignment wrapText="1"/>
    </xf>
    <xf numFmtId="0" fontId="0" fillId="6" borderId="0" xfId="0" applyFill="1"/>
    <xf numFmtId="3" fontId="0" fillId="6" borderId="0" xfId="0" applyNumberFormat="1" applyFill="1" applyAlignment="1">
      <alignment wrapText="1"/>
    </xf>
    <xf numFmtId="3" fontId="11" fillId="10"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6"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7" fillId="6" borderId="0" xfId="0" applyNumberFormat="1" applyFont="1" applyFill="1" applyAlignment="1">
      <alignment wrapText="1"/>
    </xf>
    <xf numFmtId="3" fontId="10" fillId="11" borderId="21" xfId="0" applyNumberFormat="1" applyFont="1" applyFill="1" applyBorder="1" applyAlignment="1">
      <alignment wrapText="1"/>
    </xf>
    <xf numFmtId="0" fontId="0" fillId="0" borderId="22" xfId="0" applyBorder="1" applyAlignment="1">
      <alignment wrapText="1"/>
    </xf>
    <xf numFmtId="0" fontId="0" fillId="0" borderId="24" xfId="0" applyBorder="1" applyAlignment="1">
      <alignment wrapText="1"/>
    </xf>
    <xf numFmtId="3" fontId="14" fillId="11" borderId="25" xfId="0" applyNumberFormat="1" applyFont="1" applyFill="1" applyBorder="1" applyAlignment="1">
      <alignment wrapText="1"/>
    </xf>
    <xf numFmtId="3" fontId="10" fillId="11" borderId="26" xfId="0" applyNumberFormat="1" applyFont="1" applyFill="1" applyBorder="1" applyAlignment="1">
      <alignment wrapText="1"/>
    </xf>
    <xf numFmtId="3" fontId="14" fillId="11" borderId="27" xfId="0" applyNumberFormat="1" applyFont="1" applyFill="1" applyBorder="1" applyAlignment="1">
      <alignment wrapText="1"/>
    </xf>
    <xf numFmtId="0" fontId="9" fillId="11" borderId="22" xfId="0" applyFont="1" applyFill="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22" xfId="0" pivotButton="1" applyNumberFormat="1" applyBorder="1" applyAlignment="1">
      <alignment wrapText="1"/>
    </xf>
    <xf numFmtId="3" fontId="0" fillId="0" borderId="22" xfId="0" applyNumberFormat="1" applyBorder="1" applyAlignment="1">
      <alignment wrapText="1"/>
    </xf>
    <xf numFmtId="3" fontId="0" fillId="6" borderId="14" xfId="0" applyNumberFormat="1" applyFill="1" applyBorder="1" applyAlignment="1">
      <alignment wrapText="1"/>
    </xf>
    <xf numFmtId="3" fontId="0" fillId="6" borderId="15" xfId="0" applyNumberFormat="1" applyFill="1" applyBorder="1" applyAlignment="1">
      <alignment wrapText="1"/>
    </xf>
    <xf numFmtId="3" fontId="0" fillId="6" borderId="16" xfId="0" applyNumberFormat="1" applyFill="1" applyBorder="1" applyAlignment="1">
      <alignment wrapText="1"/>
    </xf>
    <xf numFmtId="3" fontId="0" fillId="6" borderId="33" xfId="0" applyNumberFormat="1" applyFill="1" applyBorder="1" applyAlignment="1">
      <alignment wrapText="1"/>
    </xf>
    <xf numFmtId="3" fontId="0" fillId="6" borderId="34" xfId="0" applyNumberFormat="1" applyFill="1" applyBorder="1" applyAlignment="1">
      <alignment wrapText="1"/>
    </xf>
    <xf numFmtId="3" fontId="0" fillId="0" borderId="33" xfId="0" applyNumberFormat="1" applyBorder="1" applyAlignment="1">
      <alignment wrapText="1"/>
    </xf>
    <xf numFmtId="3" fontId="0" fillId="0" borderId="34" xfId="0" applyNumberFormat="1" applyBorder="1" applyAlignment="1">
      <alignment wrapText="1"/>
    </xf>
    <xf numFmtId="3" fontId="0" fillId="0" borderId="23" xfId="0" applyNumberFormat="1" applyBorder="1" applyAlignment="1">
      <alignment wrapText="1"/>
    </xf>
    <xf numFmtId="3" fontId="0" fillId="0" borderId="19" xfId="0" applyNumberFormat="1" applyBorder="1"/>
    <xf numFmtId="3" fontId="0" fillId="0" borderId="30" xfId="0" applyNumberFormat="1" applyBorder="1"/>
    <xf numFmtId="3" fontId="0" fillId="0" borderId="16" xfId="0" applyNumberFormat="1" applyBorder="1"/>
    <xf numFmtId="3" fontId="0" fillId="0" borderId="32" xfId="0" applyNumberFormat="1" applyBorder="1"/>
    <xf numFmtId="3" fontId="0" fillId="0" borderId="20" xfId="0" applyNumberFormat="1" applyBorder="1"/>
    <xf numFmtId="0" fontId="0" fillId="0" borderId="34" xfId="0" applyBorder="1"/>
    <xf numFmtId="0" fontId="0" fillId="0" borderId="26" xfId="0" applyBorder="1"/>
    <xf numFmtId="3" fontId="0" fillId="0" borderId="42" xfId="0" applyNumberFormat="1" applyBorder="1"/>
    <xf numFmtId="3" fontId="0" fillId="0" borderId="43" xfId="0" applyNumberFormat="1" applyBorder="1"/>
    <xf numFmtId="0" fontId="0" fillId="0" borderId="44" xfId="0" applyBorder="1"/>
    <xf numFmtId="3" fontId="0" fillId="0" borderId="22" xfId="0" pivotButton="1" applyNumberFormat="1" applyBorder="1" applyAlignment="1">
      <alignment vertical="center" wrapText="1"/>
    </xf>
    <xf numFmtId="3" fontId="14" fillId="11" borderId="27" xfId="0" applyNumberFormat="1" applyFont="1" applyFill="1" applyBorder="1" applyAlignment="1">
      <alignment vertical="center" wrapText="1"/>
    </xf>
    <xf numFmtId="3" fontId="0" fillId="0" borderId="33" xfId="0" applyNumberFormat="1" applyBorder="1" applyAlignment="1">
      <alignment vertical="center" wrapText="1"/>
    </xf>
    <xf numFmtId="3" fontId="0" fillId="0" borderId="37" xfId="0" applyNumberFormat="1" applyBorder="1" applyAlignment="1">
      <alignment vertical="center" wrapText="1"/>
    </xf>
    <xf numFmtId="3" fontId="0" fillId="0" borderId="38" xfId="0" applyNumberFormat="1" applyBorder="1" applyAlignment="1">
      <alignment vertical="center" wrapText="1"/>
    </xf>
    <xf numFmtId="3" fontId="0" fillId="0" borderId="34" xfId="0" applyNumberFormat="1" applyBorder="1" applyAlignment="1">
      <alignment vertical="center" wrapText="1"/>
    </xf>
    <xf numFmtId="3" fontId="0" fillId="0" borderId="36" xfId="0" applyNumberFormat="1" applyBorder="1" applyAlignment="1">
      <alignment vertical="center" wrapText="1"/>
    </xf>
    <xf numFmtId="3" fontId="0" fillId="0" borderId="39" xfId="0" applyNumberFormat="1" applyBorder="1" applyAlignment="1">
      <alignment vertical="center" wrapText="1"/>
    </xf>
    <xf numFmtId="3" fontId="0" fillId="0" borderId="0" xfId="0" applyNumberFormat="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5" fillId="6" borderId="0" xfId="0" applyFont="1" applyFill="1" applyAlignment="1">
      <alignment wrapText="1"/>
    </xf>
    <xf numFmtId="0" fontId="11" fillId="6" borderId="0" xfId="0" applyFont="1" applyFill="1" applyAlignment="1">
      <alignment wrapText="1"/>
    </xf>
    <xf numFmtId="0" fontId="11" fillId="10" borderId="49" xfId="0" applyFont="1" applyFill="1" applyBorder="1" applyAlignment="1">
      <alignment wrapText="1"/>
    </xf>
    <xf numFmtId="0" fontId="11" fillId="10" borderId="50" xfId="0" applyFont="1" applyFill="1" applyBorder="1" applyAlignment="1">
      <alignment wrapText="1"/>
    </xf>
    <xf numFmtId="0" fontId="11" fillId="10" borderId="57" xfId="0" applyFont="1" applyFill="1" applyBorder="1" applyAlignment="1">
      <alignment wrapText="1"/>
    </xf>
    <xf numFmtId="0" fontId="0" fillId="0" borderId="1" xfId="0" applyBorder="1"/>
    <xf numFmtId="0" fontId="16"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8" fillId="0" borderId="0" xfId="0" applyFont="1" applyAlignment="1">
      <alignment vertical="top" wrapText="1"/>
    </xf>
    <xf numFmtId="3" fontId="0" fillId="0" borderId="0" xfId="0" applyNumberFormat="1" applyAlignment="1">
      <alignment horizontal="left" vertical="top" wrapText="1"/>
    </xf>
    <xf numFmtId="0" fontId="0" fillId="0" borderId="22" xfId="0" pivotButton="1"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3" fontId="8" fillId="6" borderId="17" xfId="0" applyNumberFormat="1" applyFont="1" applyFill="1" applyBorder="1" applyAlignment="1">
      <alignment wrapText="1"/>
    </xf>
    <xf numFmtId="3" fontId="8" fillId="6" borderId="18" xfId="0" applyNumberFormat="1" applyFont="1" applyFill="1" applyBorder="1" applyAlignment="1">
      <alignment wrapText="1"/>
    </xf>
    <xf numFmtId="3" fontId="0" fillId="0" borderId="30" xfId="0" applyNumberFormat="1" applyBorder="1" applyAlignment="1">
      <alignment vertical="center" wrapText="1"/>
    </xf>
    <xf numFmtId="3" fontId="0" fillId="0" borderId="41" xfId="0" applyNumberFormat="1" applyBorder="1" applyAlignment="1">
      <alignment vertical="center" wrapText="1"/>
    </xf>
    <xf numFmtId="3" fontId="0" fillId="0" borderId="31" xfId="0" applyNumberFormat="1" applyBorder="1" applyAlignment="1">
      <alignment vertical="center" wrapText="1"/>
    </xf>
    <xf numFmtId="0" fontId="0" fillId="0" borderId="66" xfId="0" applyBorder="1" applyAlignment="1">
      <alignment wrapText="1"/>
    </xf>
    <xf numFmtId="3" fontId="14" fillId="11" borderId="67" xfId="0" applyNumberFormat="1" applyFont="1" applyFill="1" applyBorder="1" applyAlignment="1">
      <alignment wrapText="1"/>
    </xf>
    <xf numFmtId="3" fontId="14" fillId="11" borderId="68" xfId="0" applyNumberFormat="1" applyFont="1" applyFill="1" applyBorder="1" applyAlignment="1">
      <alignment wrapText="1"/>
    </xf>
    <xf numFmtId="3" fontId="14" fillId="11" borderId="65" xfId="0" applyNumberFormat="1" applyFont="1" applyFill="1" applyBorder="1" applyAlignment="1">
      <alignment wrapText="1"/>
    </xf>
    <xf numFmtId="3" fontId="0" fillId="0" borderId="28" xfId="0" applyNumberFormat="1" applyBorder="1" applyAlignment="1">
      <alignment wrapText="1"/>
    </xf>
    <xf numFmtId="3" fontId="0" fillId="0" borderId="66" xfId="0" applyNumberFormat="1" applyBorder="1" applyAlignment="1">
      <alignment wrapText="1"/>
    </xf>
    <xf numFmtId="3" fontId="0" fillId="9" borderId="29" xfId="0" applyNumberFormat="1" applyFill="1" applyBorder="1" applyAlignment="1">
      <alignment wrapText="1"/>
    </xf>
    <xf numFmtId="3" fontId="0" fillId="9" borderId="30" xfId="0" applyNumberFormat="1" applyFill="1" applyBorder="1" applyAlignment="1">
      <alignment wrapText="1"/>
    </xf>
    <xf numFmtId="3" fontId="8" fillId="9" borderId="31" xfId="0" applyNumberFormat="1" applyFont="1" applyFill="1" applyBorder="1" applyAlignment="1">
      <alignment wrapText="1"/>
    </xf>
    <xf numFmtId="0" fontId="14" fillId="0" borderId="51" xfId="0" applyFont="1" applyBorder="1" applyAlignment="1">
      <alignment vertical="center" wrapText="1"/>
    </xf>
    <xf numFmtId="3" fontId="10" fillId="0" borderId="58" xfId="0" applyNumberFormat="1" applyFont="1" applyBorder="1" applyAlignment="1">
      <alignment vertical="center" wrapText="1"/>
    </xf>
    <xf numFmtId="0" fontId="0" fillId="0" borderId="0" xfId="0" applyAlignment="1">
      <alignment vertical="center"/>
    </xf>
    <xf numFmtId="0" fontId="14" fillId="0" borderId="52" xfId="0" applyFont="1" applyBorder="1" applyAlignment="1">
      <alignment vertical="center" wrapText="1"/>
    </xf>
    <xf numFmtId="3" fontId="10" fillId="0" borderId="59" xfId="0" applyNumberFormat="1" applyFont="1" applyBorder="1" applyAlignment="1">
      <alignment vertical="center" wrapText="1"/>
    </xf>
    <xf numFmtId="0" fontId="14" fillId="0" borderId="53" xfId="0" applyFont="1" applyBorder="1" applyAlignment="1">
      <alignment vertical="center" wrapText="1"/>
    </xf>
    <xf numFmtId="3" fontId="10" fillId="0" borderId="60" xfId="0" applyNumberFormat="1" applyFont="1" applyBorder="1" applyAlignment="1">
      <alignment vertical="center" wrapText="1"/>
    </xf>
    <xf numFmtId="0" fontId="14" fillId="0" borderId="54" xfId="0" applyFont="1" applyBorder="1" applyAlignment="1">
      <alignment vertical="center" wrapText="1"/>
    </xf>
    <xf numFmtId="3" fontId="10" fillId="0" borderId="61" xfId="0" applyNumberFormat="1" applyFont="1" applyBorder="1" applyAlignment="1">
      <alignment vertical="center" wrapText="1"/>
    </xf>
    <xf numFmtId="0" fontId="10" fillId="0" borderId="55" xfId="0" applyFont="1" applyBorder="1" applyAlignment="1">
      <alignment vertical="center" wrapText="1"/>
    </xf>
    <xf numFmtId="3" fontId="10" fillId="0" borderId="62" xfId="0" applyNumberFormat="1" applyFont="1" applyBorder="1" applyAlignment="1">
      <alignment vertical="center" wrapText="1"/>
    </xf>
    <xf numFmtId="3" fontId="0" fillId="9" borderId="14" xfId="0" applyNumberFormat="1" applyFill="1" applyBorder="1" applyAlignment="1">
      <alignment wrapText="1"/>
    </xf>
    <xf numFmtId="3" fontId="0" fillId="9" borderId="0" xfId="0" applyNumberFormat="1" applyFill="1" applyAlignment="1">
      <alignment wrapText="1"/>
    </xf>
    <xf numFmtId="3" fontId="0" fillId="9" borderId="17" xfId="0" applyNumberFormat="1" applyFill="1" applyBorder="1" applyAlignment="1">
      <alignment wrapText="1"/>
    </xf>
    <xf numFmtId="164" fontId="9" fillId="13" borderId="71" xfId="5" applyNumberFormat="1" applyFont="1" applyFill="1" applyBorder="1" applyAlignment="1" applyProtection="1">
      <alignment horizontal="center" vertical="center"/>
    </xf>
    <xf numFmtId="164" fontId="9" fillId="13" borderId="72" xfId="5" applyNumberFormat="1" applyFont="1" applyFill="1" applyBorder="1" applyAlignment="1" applyProtection="1">
      <alignment horizontal="center" vertical="center"/>
    </xf>
    <xf numFmtId="164" fontId="13" fillId="13" borderId="18" xfId="5" applyNumberFormat="1" applyFont="1" applyFill="1" applyBorder="1" applyAlignment="1" applyProtection="1">
      <alignment horizontal="center" vertical="center"/>
    </xf>
    <xf numFmtId="164" fontId="9" fillId="13" borderId="27" xfId="5" applyNumberFormat="1" applyFont="1" applyFill="1" applyBorder="1" applyAlignment="1" applyProtection="1">
      <alignment horizontal="center" vertical="center"/>
    </xf>
    <xf numFmtId="0" fontId="12" fillId="10" borderId="38" xfId="0" applyFont="1" applyFill="1" applyBorder="1" applyAlignment="1">
      <alignment wrapText="1"/>
    </xf>
    <xf numFmtId="0" fontId="12" fillId="10" borderId="13" xfId="0" applyFont="1" applyFill="1" applyBorder="1" applyAlignment="1">
      <alignment wrapText="1"/>
    </xf>
    <xf numFmtId="3" fontId="0" fillId="0" borderId="73" xfId="0" applyNumberFormat="1" applyBorder="1" applyAlignment="1">
      <alignment vertical="center" wrapText="1"/>
    </xf>
    <xf numFmtId="3" fontId="14" fillId="11" borderId="40" xfId="0" applyNumberFormat="1" applyFont="1" applyFill="1" applyBorder="1" applyAlignment="1">
      <alignment vertical="center" wrapText="1"/>
    </xf>
    <xf numFmtId="164" fontId="9" fillId="13" borderId="69" xfId="5" applyNumberFormat="1" applyFont="1" applyFill="1" applyBorder="1" applyAlignment="1" applyProtection="1">
      <alignment horizontal="right" vertical="center"/>
    </xf>
    <xf numFmtId="3" fontId="11" fillId="10" borderId="28" xfId="0" applyNumberFormat="1" applyFont="1" applyFill="1" applyBorder="1" applyAlignment="1">
      <alignment vertical="center" wrapText="1"/>
    </xf>
    <xf numFmtId="0" fontId="12" fillId="10" borderId="70" xfId="0" applyFont="1" applyFill="1" applyBorder="1" applyAlignment="1">
      <alignment vertical="center" wrapText="1"/>
    </xf>
    <xf numFmtId="0" fontId="11" fillId="10" borderId="74" xfId="0" applyFont="1" applyFill="1" applyBorder="1" applyAlignment="1">
      <alignment wrapText="1"/>
    </xf>
    <xf numFmtId="3" fontId="10" fillId="0" borderId="75" xfId="0" applyNumberFormat="1" applyFont="1" applyBorder="1" applyAlignment="1">
      <alignment vertical="center" wrapText="1"/>
    </xf>
    <xf numFmtId="1" fontId="1" fillId="6" borderId="1" xfId="0" applyNumberFormat="1" applyFont="1" applyFill="1" applyBorder="1" applyAlignment="1" applyProtection="1">
      <alignment horizontal="center" vertical="center" wrapText="1"/>
      <protection locked="0"/>
    </xf>
    <xf numFmtId="3" fontId="0" fillId="0" borderId="29" xfId="0" applyNumberFormat="1" applyBorder="1"/>
    <xf numFmtId="3" fontId="0" fillId="0" borderId="14" xfId="0" applyNumberFormat="1" applyBorder="1"/>
    <xf numFmtId="3" fontId="0" fillId="0" borderId="15" xfId="0" applyNumberFormat="1" applyBorder="1"/>
    <xf numFmtId="0" fontId="0" fillId="0" borderId="33" xfId="0" applyBorder="1"/>
    <xf numFmtId="3" fontId="14" fillId="0" borderId="45" xfId="0" applyNumberFormat="1" applyFont="1" applyBorder="1" applyAlignment="1">
      <alignment wrapText="1"/>
    </xf>
    <xf numFmtId="3" fontId="14" fillId="0" borderId="46" xfId="0" applyNumberFormat="1" applyFont="1" applyBorder="1" applyAlignment="1">
      <alignment wrapText="1"/>
    </xf>
    <xf numFmtId="3" fontId="14" fillId="0" borderId="47" xfId="0" applyNumberFormat="1" applyFont="1" applyBorder="1" applyAlignment="1">
      <alignment wrapText="1"/>
    </xf>
    <xf numFmtId="3" fontId="14" fillId="0" borderId="48" xfId="0" applyNumberFormat="1" applyFont="1" applyBorder="1" applyAlignment="1">
      <alignment wrapText="1"/>
    </xf>
    <xf numFmtId="164" fontId="9" fillId="13" borderId="76" xfId="5" applyNumberFormat="1" applyFont="1" applyFill="1" applyBorder="1" applyAlignment="1" applyProtection="1">
      <alignment horizontal="center" vertical="center"/>
    </xf>
    <xf numFmtId="164" fontId="13" fillId="13" borderId="77" xfId="5" applyNumberFormat="1" applyFont="1" applyFill="1" applyBorder="1" applyAlignment="1" applyProtection="1">
      <alignment horizontal="center" vertical="center"/>
    </xf>
    <xf numFmtId="164" fontId="9" fillId="13" borderId="78" xfId="5" applyNumberFormat="1" applyFont="1" applyFill="1" applyBorder="1" applyAlignment="1" applyProtection="1">
      <alignment horizontal="center" vertical="center"/>
    </xf>
    <xf numFmtId="3" fontId="0" fillId="0" borderId="79" xfId="0" applyNumberFormat="1" applyBorder="1" applyAlignment="1">
      <alignment vertical="center" wrapText="1"/>
    </xf>
    <xf numFmtId="164" fontId="9" fillId="13" borderId="80" xfId="5" applyNumberFormat="1" applyFont="1" applyFill="1" applyBorder="1" applyAlignment="1" applyProtection="1">
      <alignment horizontal="right" vertical="center"/>
    </xf>
    <xf numFmtId="164" fontId="13" fillId="13" borderId="79" xfId="5" applyNumberFormat="1" applyFont="1" applyFill="1" applyBorder="1" applyAlignment="1" applyProtection="1">
      <alignment horizontal="right" vertical="center"/>
    </xf>
    <xf numFmtId="0" fontId="20" fillId="0" borderId="0" xfId="0" applyFont="1" applyProtection="1">
      <protection locked="0"/>
    </xf>
    <xf numFmtId="3" fontId="0" fillId="0" borderId="81" xfId="0" applyNumberFormat="1" applyBorder="1"/>
    <xf numFmtId="0" fontId="12" fillId="10" borderId="82" xfId="0" applyFont="1" applyFill="1" applyBorder="1" applyAlignment="1">
      <alignment wrapText="1"/>
    </xf>
    <xf numFmtId="0" fontId="11" fillId="10" borderId="22" xfId="0" applyFont="1" applyFill="1" applyBorder="1" applyAlignment="1">
      <alignment wrapText="1"/>
    </xf>
    <xf numFmtId="3" fontId="0" fillId="6" borderId="83" xfId="0" applyNumberFormat="1" applyFill="1" applyBorder="1"/>
    <xf numFmtId="0" fontId="0" fillId="6" borderId="83" xfId="0" applyFill="1" applyBorder="1"/>
    <xf numFmtId="3" fontId="1" fillId="6" borderId="8" xfId="0" applyNumberFormat="1" applyFont="1" applyFill="1" applyBorder="1" applyAlignment="1" applyProtection="1">
      <alignment horizontal="center" vertical="center" wrapText="1"/>
      <protection locked="0"/>
    </xf>
    <xf numFmtId="0" fontId="21" fillId="0" borderId="0" xfId="0" applyFont="1"/>
    <xf numFmtId="0" fontId="3" fillId="2" borderId="84" xfId="0" applyFont="1" applyFill="1" applyBorder="1" applyAlignment="1">
      <alignment horizontal="center" vertical="center" textRotation="90" wrapText="1"/>
    </xf>
    <xf numFmtId="0" fontId="2" fillId="0" borderId="8" xfId="4" applyBorder="1" applyAlignment="1">
      <alignment wrapText="1"/>
    </xf>
    <xf numFmtId="165" fontId="24" fillId="8" borderId="10" xfId="1" applyNumberFormat="1" applyFont="1" applyFill="1" applyBorder="1" applyAlignment="1">
      <alignment horizontal="center" vertical="center"/>
    </xf>
    <xf numFmtId="3" fontId="19" fillId="0" borderId="1" xfId="0" applyNumberFormat="1" applyFont="1" applyBorder="1" applyAlignment="1">
      <alignment vertical="center"/>
    </xf>
    <xf numFmtId="3" fontId="19" fillId="6" borderId="1" xfId="0" applyNumberFormat="1" applyFont="1" applyFill="1" applyBorder="1" applyAlignment="1">
      <alignment vertical="center"/>
    </xf>
    <xf numFmtId="9" fontId="19" fillId="0" borderId="8" xfId="5" applyFont="1" applyBorder="1"/>
    <xf numFmtId="9" fontId="19" fillId="6" borderId="8" xfId="5" applyFont="1" applyFill="1" applyBorder="1"/>
    <xf numFmtId="9" fontId="19" fillId="0" borderId="9" xfId="5" applyFont="1" applyBorder="1"/>
    <xf numFmtId="0" fontId="0" fillId="6" borderId="86" xfId="0" applyFill="1" applyBorder="1" applyAlignment="1">
      <alignment wrapText="1"/>
    </xf>
    <xf numFmtId="3" fontId="0" fillId="6" borderId="86" xfId="0" applyNumberFormat="1" applyFill="1" applyBorder="1" applyAlignment="1">
      <alignment wrapText="1"/>
    </xf>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3" fontId="1" fillId="15" borderId="91" xfId="0" applyNumberFormat="1" applyFont="1" applyFill="1" applyBorder="1" applyAlignment="1">
      <alignment horizontal="center" vertical="center"/>
    </xf>
    <xf numFmtId="3" fontId="1" fillId="15" borderId="1" xfId="0" applyNumberFormat="1" applyFont="1" applyFill="1" applyBorder="1" applyAlignment="1">
      <alignment horizontal="center" vertical="center"/>
    </xf>
    <xf numFmtId="1" fontId="1" fillId="0" borderId="1" xfId="0" applyNumberFormat="1" applyFont="1" applyBorder="1" applyAlignment="1" applyProtection="1">
      <alignment horizontal="center" vertical="center"/>
      <protection locked="0"/>
    </xf>
    <xf numFmtId="1" fontId="0" fillId="0" borderId="7" xfId="0" applyNumberFormat="1" applyBorder="1" applyAlignment="1" applyProtection="1">
      <alignment horizontal="center" vertical="center"/>
      <protection locked="0"/>
    </xf>
    <xf numFmtId="1" fontId="0" fillId="0" borderId="8" xfId="0" applyNumberFormat="1" applyBorder="1" applyAlignment="1" applyProtection="1">
      <alignment horizontal="center" vertical="center"/>
      <protection locked="0"/>
    </xf>
    <xf numFmtId="3" fontId="1" fillId="15" borderId="92" xfId="0" applyNumberFormat="1" applyFont="1" applyFill="1" applyBorder="1" applyAlignment="1">
      <alignment horizontal="center" vertical="center"/>
    </xf>
    <xf numFmtId="3" fontId="1" fillId="15" borderId="8" xfId="0" applyNumberFormat="1" applyFont="1" applyFill="1" applyBorder="1" applyAlignment="1">
      <alignment horizontal="center" vertical="center"/>
    </xf>
    <xf numFmtId="0" fontId="27" fillId="0" borderId="63" xfId="4" applyFont="1" applyBorder="1" applyAlignment="1">
      <alignment wrapText="1"/>
    </xf>
    <xf numFmtId="0" fontId="27" fillId="0" borderId="1" xfId="4" applyFont="1" applyBorder="1" applyAlignment="1">
      <alignment wrapText="1"/>
    </xf>
    <xf numFmtId="3" fontId="28" fillId="19" borderId="91" xfId="0" applyNumberFormat="1" applyFont="1" applyFill="1" applyBorder="1" applyAlignment="1">
      <alignment horizontal="center" vertical="center"/>
    </xf>
    <xf numFmtId="3" fontId="28" fillId="19" borderId="1" xfId="0" applyNumberFormat="1" applyFont="1" applyFill="1" applyBorder="1" applyAlignment="1">
      <alignment horizontal="center" vertical="center"/>
    </xf>
    <xf numFmtId="0" fontId="2" fillId="0" borderId="1" xfId="4" applyBorder="1" applyAlignment="1">
      <alignment wrapText="1"/>
    </xf>
    <xf numFmtId="0" fontId="2" fillId="0" borderId="63" xfId="4" applyBorder="1" applyAlignment="1">
      <alignment wrapText="1"/>
    </xf>
    <xf numFmtId="0" fontId="0" fillId="0" borderId="2" xfId="0" applyBorder="1" applyProtection="1">
      <protection locked="0"/>
    </xf>
    <xf numFmtId="0" fontId="0" fillId="0" borderId="1" xfId="0" applyBorder="1" applyProtection="1">
      <protection locked="0"/>
    </xf>
    <xf numFmtId="164" fontId="1" fillId="12" borderId="1" xfId="7" applyNumberFormat="1" applyFont="1" applyFill="1" applyBorder="1" applyAlignment="1" applyProtection="1">
      <alignment horizontal="center" vertical="center"/>
    </xf>
    <xf numFmtId="164" fontId="1" fillId="14" borderId="1" xfId="7" applyNumberFormat="1" applyFont="1" applyFill="1" applyBorder="1" applyAlignment="1" applyProtection="1">
      <alignment horizontal="center" vertical="center" wrapText="1"/>
    </xf>
    <xf numFmtId="164" fontId="1" fillId="15" borderId="1" xfId="0" applyNumberFormat="1" applyFont="1" applyFill="1" applyBorder="1" applyAlignment="1">
      <alignment horizontal="center" vertical="center"/>
    </xf>
    <xf numFmtId="164" fontId="28" fillId="18" borderId="1" xfId="5" applyNumberFormat="1" applyFont="1" applyFill="1" applyBorder="1" applyAlignment="1" applyProtection="1">
      <alignment horizontal="center" vertical="center" wrapText="1"/>
    </xf>
    <xf numFmtId="0" fontId="3" fillId="7" borderId="12" xfId="0" applyFont="1" applyFill="1" applyBorder="1" applyAlignment="1">
      <alignment horizontal="center" textRotation="90" wrapText="1"/>
    </xf>
    <xf numFmtId="0" fontId="3" fillId="7" borderId="10" xfId="0" applyFont="1" applyFill="1" applyBorder="1" applyAlignment="1">
      <alignment horizontal="center" textRotation="90" wrapText="1"/>
    </xf>
    <xf numFmtId="0" fontId="3" fillId="3" borderId="10" xfId="0" applyFont="1" applyFill="1" applyBorder="1" applyAlignment="1">
      <alignment horizontal="center" vertical="center" textRotation="90" wrapText="1"/>
    </xf>
    <xf numFmtId="0" fontId="3" fillId="5" borderId="10" xfId="0" applyFont="1" applyFill="1" applyBorder="1" applyAlignment="1">
      <alignment horizontal="center" vertical="center" textRotation="90" wrapText="1"/>
    </xf>
    <xf numFmtId="0" fontId="3" fillId="5" borderId="11" xfId="0" applyFont="1" applyFill="1" applyBorder="1" applyAlignment="1">
      <alignment horizontal="center" vertical="center" textRotation="90" wrapText="1"/>
    </xf>
    <xf numFmtId="0" fontId="21" fillId="0" borderId="2" xfId="0" applyFont="1" applyBorder="1"/>
    <xf numFmtId="164" fontId="1" fillId="15" borderId="3" xfId="0" applyNumberFormat="1" applyFont="1" applyFill="1" applyBorder="1" applyAlignment="1">
      <alignment horizontal="center" vertical="center"/>
    </xf>
    <xf numFmtId="164" fontId="28" fillId="19" borderId="3" xfId="0" applyNumberFormat="1" applyFont="1" applyFill="1" applyBorder="1" applyAlignment="1">
      <alignment horizontal="center" vertical="center"/>
    </xf>
    <xf numFmtId="0" fontId="21" fillId="0" borderId="7" xfId="0" applyFont="1" applyBorder="1"/>
    <xf numFmtId="164" fontId="1" fillId="14" borderId="8" xfId="7" applyNumberFormat="1" applyFont="1" applyFill="1" applyBorder="1" applyAlignment="1" applyProtection="1">
      <alignment horizontal="center" vertical="center" wrapText="1"/>
    </xf>
    <xf numFmtId="164" fontId="1" fillId="15" borderId="9" xfId="0" applyNumberFormat="1" applyFont="1" applyFill="1" applyBorder="1" applyAlignment="1">
      <alignment horizontal="center" vertical="center"/>
    </xf>
    <xf numFmtId="0" fontId="3" fillId="7" borderId="95" xfId="0" applyFont="1" applyFill="1" applyBorder="1" applyAlignment="1">
      <alignment horizontal="center" vertical="center" textRotation="90" wrapText="1"/>
    </xf>
    <xf numFmtId="0" fontId="3" fillId="3" borderId="12" xfId="0" applyFont="1" applyFill="1" applyBorder="1" applyAlignment="1">
      <alignment horizontal="center" vertical="center" textRotation="90" wrapText="1"/>
    </xf>
    <xf numFmtId="0" fontId="3" fillId="3" borderId="11" xfId="0" applyFont="1" applyFill="1" applyBorder="1" applyAlignment="1">
      <alignment horizontal="center" vertical="center" textRotation="90" wrapText="1"/>
    </xf>
    <xf numFmtId="164" fontId="1" fillId="12" borderId="3" xfId="7" applyNumberFormat="1" applyFont="1" applyFill="1" applyBorder="1" applyAlignment="1" applyProtection="1">
      <alignment horizontal="center" vertical="center"/>
    </xf>
    <xf numFmtId="164" fontId="28" fillId="16" borderId="3" xfId="5" applyNumberFormat="1" applyFont="1" applyFill="1" applyBorder="1" applyAlignment="1" applyProtection="1">
      <alignment horizontal="center" vertical="center"/>
    </xf>
    <xf numFmtId="164" fontId="1" fillId="12" borderId="9" xfId="7" applyNumberFormat="1" applyFont="1" applyFill="1" applyBorder="1" applyAlignment="1" applyProtection="1">
      <alignment horizontal="center" vertical="center"/>
    </xf>
    <xf numFmtId="0" fontId="4" fillId="4" borderId="94" xfId="3" applyFont="1" applyFill="1" applyBorder="1" applyAlignment="1">
      <alignment horizontal="center" vertical="center" textRotation="90" wrapText="1"/>
    </xf>
    <xf numFmtId="164" fontId="1" fillId="14" borderId="3" xfId="7" applyNumberFormat="1" applyFont="1" applyFill="1" applyBorder="1" applyAlignment="1" applyProtection="1">
      <alignment horizontal="center" vertical="center" wrapText="1"/>
    </xf>
    <xf numFmtId="164" fontId="28" fillId="18" borderId="3" xfId="5" applyNumberFormat="1" applyFont="1" applyFill="1" applyBorder="1" applyAlignment="1" applyProtection="1">
      <alignment horizontal="center" vertical="center" wrapText="1"/>
    </xf>
    <xf numFmtId="164" fontId="1" fillId="14" borderId="9" xfId="7" applyNumberFormat="1" applyFont="1" applyFill="1" applyBorder="1" applyAlignment="1" applyProtection="1">
      <alignment horizontal="center" vertical="center" wrapText="1"/>
    </xf>
    <xf numFmtId="1" fontId="0" fillId="0" borderId="87" xfId="0" applyNumberFormat="1" applyBorder="1" applyAlignment="1" applyProtection="1">
      <alignment horizontal="center" vertical="center"/>
      <protection locked="0"/>
    </xf>
    <xf numFmtId="1" fontId="0" fillId="0" borderId="88" xfId="0" applyNumberFormat="1" applyBorder="1" applyAlignment="1" applyProtection="1">
      <alignment horizontal="center" vertical="center"/>
      <protection locked="0"/>
    </xf>
    <xf numFmtId="0" fontId="2" fillId="0" borderId="85" xfId="4" applyBorder="1" applyAlignment="1">
      <alignment wrapText="1"/>
    </xf>
    <xf numFmtId="164" fontId="1" fillId="12" borderId="89" xfId="7" applyNumberFormat="1" applyFont="1" applyFill="1" applyBorder="1" applyAlignment="1" applyProtection="1">
      <alignment horizontal="center" vertical="center"/>
    </xf>
    <xf numFmtId="3" fontId="1" fillId="6" borderId="91" xfId="0" applyNumberFormat="1" applyFont="1" applyFill="1" applyBorder="1" applyAlignment="1" applyProtection="1">
      <alignment horizontal="center" vertical="center" wrapText="1"/>
      <protection locked="0"/>
    </xf>
    <xf numFmtId="3" fontId="28" fillId="17" borderId="91" xfId="0" applyNumberFormat="1" applyFont="1" applyFill="1" applyBorder="1" applyAlignment="1" applyProtection="1">
      <alignment horizontal="center" vertical="center" wrapText="1"/>
      <protection locked="0"/>
    </xf>
    <xf numFmtId="3" fontId="28" fillId="17" borderId="1" xfId="0" applyNumberFormat="1" applyFont="1" applyFill="1" applyBorder="1" applyAlignment="1" applyProtection="1">
      <alignment horizontal="center" vertical="center" wrapText="1"/>
      <protection locked="0"/>
    </xf>
    <xf numFmtId="3" fontId="1" fillId="6" borderId="92" xfId="0" applyNumberFormat="1" applyFont="1" applyFill="1" applyBorder="1" applyAlignment="1" applyProtection="1">
      <alignment horizontal="center" vertical="center" wrapText="1"/>
      <protection locked="0"/>
    </xf>
    <xf numFmtId="3" fontId="0" fillId="6" borderId="1" xfId="0" applyNumberFormat="1" applyFill="1" applyBorder="1" applyAlignment="1" applyProtection="1">
      <alignment horizontal="center" vertical="center"/>
      <protection locked="0"/>
    </xf>
    <xf numFmtId="3" fontId="0" fillId="17" borderId="1" xfId="0" applyNumberFormat="1" applyFill="1" applyBorder="1" applyAlignment="1" applyProtection="1">
      <alignment horizontal="center" vertical="center"/>
      <protection locked="0"/>
    </xf>
    <xf numFmtId="3" fontId="0" fillId="6" borderId="8" xfId="0" applyNumberFormat="1" applyFill="1" applyBorder="1" applyAlignment="1" applyProtection="1">
      <alignment horizontal="center" vertical="center"/>
      <protection locked="0"/>
    </xf>
    <xf numFmtId="3" fontId="11" fillId="10" borderId="96" xfId="0" applyNumberFormat="1" applyFont="1" applyFill="1" applyBorder="1" applyAlignment="1">
      <alignment wrapText="1"/>
    </xf>
    <xf numFmtId="3" fontId="0" fillId="0" borderId="97" xfId="0" applyNumberFormat="1" applyBorder="1" applyAlignment="1">
      <alignment wrapText="1"/>
    </xf>
    <xf numFmtId="3" fontId="0" fillId="0" borderId="98" xfId="0" applyNumberFormat="1" applyBorder="1" applyAlignment="1">
      <alignment wrapText="1"/>
    </xf>
    <xf numFmtId="0" fontId="11" fillId="10" borderId="99" xfId="0" applyFont="1" applyFill="1" applyBorder="1" applyAlignment="1">
      <alignment wrapText="1"/>
    </xf>
    <xf numFmtId="0" fontId="12" fillId="10" borderId="90" xfId="0" applyFont="1" applyFill="1" applyBorder="1" applyAlignment="1">
      <alignment wrapText="1"/>
    </xf>
    <xf numFmtId="164" fontId="14" fillId="0" borderId="100" xfId="5" applyNumberFormat="1" applyFont="1" applyBorder="1" applyAlignment="1">
      <alignment wrapText="1"/>
    </xf>
    <xf numFmtId="164" fontId="14" fillId="0" borderId="101" xfId="5" applyNumberFormat="1" applyFont="1" applyBorder="1" applyAlignment="1">
      <alignment wrapText="1"/>
    </xf>
    <xf numFmtId="164" fontId="14" fillId="0" borderId="102" xfId="5" applyNumberFormat="1" applyFont="1" applyBorder="1" applyAlignment="1">
      <alignment wrapText="1"/>
    </xf>
    <xf numFmtId="164" fontId="14" fillId="0" borderId="103" xfId="5" applyNumberFormat="1" applyFont="1" applyBorder="1" applyAlignment="1">
      <alignment wrapText="1"/>
    </xf>
    <xf numFmtId="0" fontId="12" fillId="10" borderId="104" xfId="0" applyFont="1" applyFill="1" applyBorder="1" applyAlignment="1">
      <alignment wrapText="1"/>
    </xf>
    <xf numFmtId="0" fontId="12" fillId="10" borderId="105" xfId="0" applyFont="1" applyFill="1" applyBorder="1" applyAlignment="1">
      <alignment wrapText="1"/>
    </xf>
    <xf numFmtId="164" fontId="9" fillId="13" borderId="106" xfId="5" applyNumberFormat="1" applyFont="1" applyFill="1" applyBorder="1" applyAlignment="1" applyProtection="1">
      <alignment horizontal="center" vertical="center"/>
    </xf>
    <xf numFmtId="164" fontId="9" fillId="13" borderId="107" xfId="5" applyNumberFormat="1" applyFont="1" applyFill="1" applyBorder="1" applyAlignment="1" applyProtection="1">
      <alignment horizontal="center" vertical="center"/>
    </xf>
    <xf numFmtId="164" fontId="9" fillId="13" borderId="108" xfId="5" applyNumberFormat="1" applyFont="1" applyFill="1" applyBorder="1" applyAlignment="1" applyProtection="1">
      <alignment horizontal="center" vertical="center"/>
    </xf>
    <xf numFmtId="164" fontId="9" fillId="13" borderId="109" xfId="5" applyNumberFormat="1" applyFont="1" applyFill="1" applyBorder="1" applyAlignment="1" applyProtection="1">
      <alignment horizontal="center" vertical="center"/>
    </xf>
    <xf numFmtId="164" fontId="13" fillId="13" borderId="93" xfId="5" applyNumberFormat="1" applyFont="1" applyFill="1" applyBorder="1" applyAlignment="1" applyProtection="1">
      <alignment horizontal="center" vertical="center"/>
    </xf>
    <xf numFmtId="3" fontId="14" fillId="0" borderId="45" xfId="0" applyNumberFormat="1" applyFont="1" applyBorder="1" applyAlignment="1">
      <alignment vertical="center" wrapText="1"/>
    </xf>
    <xf numFmtId="3" fontId="14" fillId="0" borderId="46" xfId="0" applyNumberFormat="1" applyFont="1" applyBorder="1" applyAlignment="1">
      <alignment vertical="center" wrapText="1"/>
    </xf>
    <xf numFmtId="3" fontId="14" fillId="0" borderId="47" xfId="0" applyNumberFormat="1" applyFont="1" applyBorder="1" applyAlignment="1">
      <alignment vertical="center" wrapText="1"/>
    </xf>
    <xf numFmtId="3" fontId="14" fillId="0" borderId="48" xfId="0" applyNumberFormat="1" applyFont="1" applyBorder="1" applyAlignment="1">
      <alignment vertical="center" wrapText="1"/>
    </xf>
    <xf numFmtId="3" fontId="10" fillId="0" borderId="56" xfId="0" applyNumberFormat="1" applyFont="1" applyBorder="1" applyAlignment="1">
      <alignment vertical="center" wrapText="1"/>
    </xf>
    <xf numFmtId="0" fontId="29" fillId="0" borderId="0" xfId="0" applyFont="1" applyAlignment="1">
      <alignment vertical="center"/>
    </xf>
    <xf numFmtId="3" fontId="0" fillId="0" borderId="110" xfId="0" applyNumberFormat="1" applyBorder="1" applyAlignment="1">
      <alignment wrapText="1"/>
    </xf>
    <xf numFmtId="164" fontId="0" fillId="12" borderId="64" xfId="0" applyNumberFormat="1" applyFill="1" applyBorder="1" applyAlignment="1">
      <alignment horizontal="center" vertical="center"/>
    </xf>
    <xf numFmtId="164" fontId="9" fillId="13" borderId="69" xfId="5" applyNumberFormat="1" applyFont="1" applyFill="1" applyBorder="1" applyAlignment="1" applyProtection="1">
      <alignment horizontal="center" vertical="center"/>
    </xf>
    <xf numFmtId="3" fontId="8" fillId="6" borderId="22" xfId="0" applyNumberFormat="1" applyFont="1" applyFill="1" applyBorder="1" applyAlignment="1">
      <alignment wrapText="1"/>
    </xf>
    <xf numFmtId="164" fontId="14" fillId="0" borderId="115" xfId="5" applyNumberFormat="1" applyFont="1" applyBorder="1" applyAlignment="1">
      <alignment wrapText="1"/>
    </xf>
    <xf numFmtId="164" fontId="14" fillId="0" borderId="111" xfId="5" applyNumberFormat="1" applyFont="1" applyBorder="1" applyAlignment="1">
      <alignment wrapText="1"/>
    </xf>
    <xf numFmtId="164" fontId="14" fillId="0" borderId="112" xfId="5" applyNumberFormat="1" applyFont="1" applyBorder="1" applyAlignment="1">
      <alignment wrapText="1"/>
    </xf>
    <xf numFmtId="164" fontId="14" fillId="0" borderId="116" xfId="5" applyNumberFormat="1" applyFont="1" applyBorder="1" applyAlignment="1">
      <alignment wrapText="1"/>
    </xf>
    <xf numFmtId="164" fontId="10" fillId="0" borderId="114" xfId="5" applyNumberFormat="1" applyFont="1" applyBorder="1" applyAlignment="1">
      <alignment wrapText="1"/>
    </xf>
    <xf numFmtId="0" fontId="9" fillId="0" borderId="0" xfId="0" applyFont="1" applyAlignment="1">
      <alignment vertical="top" wrapText="1"/>
    </xf>
    <xf numFmtId="0" fontId="0" fillId="6" borderId="1" xfId="0" applyFill="1" applyBorder="1"/>
    <xf numFmtId="9" fontId="0" fillId="0" borderId="0" xfId="5" applyFont="1"/>
    <xf numFmtId="0" fontId="1" fillId="0" borderId="1" xfId="4" applyFont="1" applyBorder="1" applyAlignment="1">
      <alignment wrapText="1"/>
    </xf>
    <xf numFmtId="3" fontId="0" fillId="6" borderId="19" xfId="0" applyNumberFormat="1" applyFill="1" applyBorder="1" applyAlignment="1">
      <alignment wrapText="1"/>
    </xf>
    <xf numFmtId="3" fontId="0" fillId="6" borderId="20" xfId="0" applyNumberFormat="1" applyFill="1" applyBorder="1" applyAlignment="1">
      <alignment wrapText="1"/>
    </xf>
    <xf numFmtId="3" fontId="0" fillId="6" borderId="35" xfId="0" applyNumberFormat="1" applyFill="1" applyBorder="1" applyAlignment="1">
      <alignment wrapText="1"/>
    </xf>
    <xf numFmtId="3" fontId="0" fillId="9" borderId="32" xfId="0" applyNumberFormat="1" applyFill="1" applyBorder="1" applyAlignment="1">
      <alignment wrapText="1"/>
    </xf>
    <xf numFmtId="3" fontId="0" fillId="9" borderId="19" xfId="0" applyNumberFormat="1" applyFill="1" applyBorder="1" applyAlignment="1">
      <alignment wrapText="1"/>
    </xf>
    <xf numFmtId="3" fontId="0" fillId="0" borderId="26" xfId="0" applyNumberFormat="1" applyBorder="1" applyAlignment="1">
      <alignment wrapText="1"/>
    </xf>
    <xf numFmtId="164" fontId="10" fillId="0" borderId="113" xfId="5" applyNumberFormat="1" applyFont="1" applyBorder="1" applyAlignment="1">
      <alignment wrapText="1"/>
    </xf>
    <xf numFmtId="0" fontId="30" fillId="20" borderId="12" xfId="0" applyFont="1" applyFill="1" applyBorder="1" applyAlignment="1">
      <alignment horizontal="center" vertical="center" textRotation="90" wrapText="1"/>
    </xf>
    <xf numFmtId="0" fontId="30" fillId="20" borderId="10" xfId="0" applyFont="1" applyFill="1" applyBorder="1" applyAlignment="1">
      <alignment horizontal="center" vertical="center" textRotation="90" wrapText="1"/>
    </xf>
    <xf numFmtId="0" fontId="30" fillId="20" borderId="117" xfId="0" applyFont="1" applyFill="1" applyBorder="1" applyAlignment="1">
      <alignment horizontal="center" vertical="center" textRotation="90" wrapText="1"/>
    </xf>
  </cellXfs>
  <cellStyles count="17">
    <cellStyle name="Comma" xfId="1" builtinId="3"/>
    <cellStyle name="Normal" xfId="0" builtinId="0"/>
    <cellStyle name="Normal 2" xfId="2" xr:uid="{00000000-0005-0000-0000-000002000000}"/>
    <cellStyle name="Normal 3" xfId="6" xr:uid="{00000000-0005-0000-0000-000003000000}"/>
    <cellStyle name="Normal 4" xfId="9" xr:uid="{00000000-0005-0000-0000-000004000000}"/>
    <cellStyle name="Normal 5" xfId="10" xr:uid="{00000000-0005-0000-0000-000005000000}"/>
    <cellStyle name="Normal 6" xfId="13" xr:uid="{00000000-0005-0000-0000-000006000000}"/>
    <cellStyle name="Normal 7" xfId="15" xr:uid="{00000000-0005-0000-0000-000007000000}"/>
    <cellStyle name="Normal 8" xfId="16" xr:uid="{00000000-0005-0000-0000-000008000000}"/>
    <cellStyle name="Normal_BE" xfId="3" xr:uid="{00000000-0005-0000-0000-000009000000}"/>
    <cellStyle name="Normal_Visa statistics" xfId="4" xr:uid="{00000000-0005-0000-0000-00000A000000}"/>
    <cellStyle name="Normalny 2" xfId="8" xr:uid="{00000000-0005-0000-0000-00000B000000}"/>
    <cellStyle name="Per cent" xfId="5" builtinId="5"/>
    <cellStyle name="Percent 2" xfId="7" xr:uid="{00000000-0005-0000-0000-00000D000000}"/>
    <cellStyle name="Prozent 2" xfId="12" xr:uid="{00000000-0005-0000-0000-00000E000000}"/>
    <cellStyle name="Standard 2" xfId="11" xr:uid="{00000000-0005-0000-0000-00000F000000}"/>
    <cellStyle name="Standard 2 2" xfId="14" xr:uid="{00000000-0005-0000-0000-000010000000}"/>
  </cellStyles>
  <dxfs count="170">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left/>
        <right/>
        <bottom/>
      </border>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bottom style="medium">
          <color indexed="64"/>
        </bottom>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top style="thin">
          <color indexed="64"/>
        </top>
      </border>
    </dxf>
    <dxf>
      <border>
        <top style="thin">
          <color indexed="64"/>
        </top>
      </border>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style="medium">
          <color indexed="64"/>
        </bottom>
      </border>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xr9:uid="{00000000-0011-0000-FFFF-FFFF00000000}">
      <tableStyleElement type="wholeTable" dxfId="169"/>
      <tableStyleElement type="headerRow" dxfId="168"/>
      <tableStyleElement type="totalRow" dxfId="167"/>
      <tableStyleElement type="firstRowStripe" dxfId="166"/>
      <tableStyleElement type="firstColumnStripe" dxfId="165"/>
      <tableStyleElement type="firstHeaderCell" dxfId="164"/>
      <tableStyleElement type="firstSubtotalRow" dxfId="163"/>
      <tableStyleElement type="secondSubtotalRow" dxfId="162"/>
      <tableStyleElement type="firstColumnSubheading" dxfId="161"/>
      <tableStyleElement type="firstRowSubheading" dxfId="160"/>
      <tableStyleElement type="secondRowSubheading" dxfId="159"/>
      <tableStyleElement type="pageFieldLabels" dxfId="158"/>
      <tableStyleElement type="pageFieldValues" dxfId="157"/>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NADI Zsolt (HOME)" refreshedDate="44327.413938541664" createdVersion="4" refreshedVersion="6" recordCount="1705" xr:uid="{00000000-000A-0000-FFFF-FFFF00000000}">
  <cacheSource type="worksheet">
    <worksheetSource ref="A1:S1706"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195">
        <s v="ALBANIA"/>
        <s v="ALGERIA"/>
        <s v="ARGENTINA"/>
        <s v="AUSTRALIA"/>
        <s v="AZERBAIJAN"/>
        <s v="BOSNIA AND HERZEGOVINA"/>
        <s v="BRAZIL"/>
        <s v="BULGARIA"/>
        <s v="CANADA"/>
        <s v="CHILE"/>
        <s v="CHINA"/>
        <s v="COLOMBIA"/>
        <s v="CROATIA"/>
        <s v="CUBA"/>
        <s v="CYPRUS"/>
        <s v="EGYPT"/>
        <s v="ETHIOPIA"/>
        <s v="GERMANY"/>
        <s v="HONG KONG S.A.R."/>
        <s v="INDIA"/>
        <s v="INDONESIA"/>
        <s v="IRAN"/>
        <s v="IRELAND"/>
        <s v="ISRAEL"/>
        <s v="JAPAN"/>
        <s v="JORDAN"/>
        <s v="KAZAKHSTAN"/>
        <s v="KENYA"/>
        <s v="KUWAIT"/>
        <s v="LEBANON"/>
        <s v="MALAYSIA"/>
        <s v="MEXICO"/>
        <s v="MOROCCO"/>
        <s v="NIGERIA"/>
        <s v="NORTH MACEDONIA"/>
        <s v="PAKISTAN"/>
        <s v="PERU"/>
        <s v="PHILIPPINES"/>
        <s v="ROMANIA"/>
        <s v="RUSSIAN FEDERATION"/>
        <s v="SAUDI ARABIA"/>
        <s v="SENEGAL"/>
        <s v="SERBIA"/>
        <s v="SLOVAKIA"/>
        <s v="SLOVENIA"/>
        <s v="SOUTH AFRICA"/>
        <s v="SOUTH KOREA"/>
        <s v="SYRIA"/>
        <s v="TAIWAN"/>
        <s v="THAILAND"/>
        <s v="TUNISIA"/>
        <s v="TURKEY"/>
        <s v="UKRAINE"/>
        <s v="UNITED ARAB EMIRATES"/>
        <s v="UNITED KINGDOM"/>
        <s v="USA"/>
        <s v="VIETNAM"/>
        <s v="ANGOLA"/>
        <s v="AUSTRIA"/>
        <s v="BELGIUM"/>
        <s v="BURKINA FASO"/>
        <s v="BURUNDI"/>
        <s v="CAMEROON"/>
        <s v="CONGO (DEMOCRATIC REPUBLIC)"/>
        <s v="COTE D'IVOIRE"/>
        <s v="CZECH REPUBLIC"/>
        <s v="FINLAND"/>
        <s v="FRANCE"/>
        <s v="GREECE"/>
        <s v="HUNGARY"/>
        <s v="ITALY"/>
        <s v="JAMAICA"/>
        <s v="NETHERLANDS"/>
        <s v="PANAMA"/>
        <s v="POLAND"/>
        <s v="PORTUGAL"/>
        <s v="QATAR"/>
        <s v="RWANDA"/>
        <s v="SINGAPORE"/>
        <s v="SPAIN"/>
        <s v="SWITZERLAND"/>
        <s v="TANZANIA"/>
        <s v="UGANDA"/>
        <s v="AFGHANISTAN"/>
        <s v="ARMENIA"/>
        <s v="BELARUS"/>
        <s v="GEORGIA"/>
        <s v="GHANA"/>
        <s v="IRAQ"/>
        <s v="MOLDOVA"/>
        <s v="MONGOLIA"/>
        <s v="UZBEKISTAN"/>
        <s v="ZAMBIA"/>
        <s v="BANGLADESH"/>
        <s v="DENMARK"/>
        <s v="ICELAND"/>
        <s v="LATVIA"/>
        <s v="MALI"/>
        <s v="NORWAY"/>
        <s v="SWEDEN"/>
        <s v="KOSOVO"/>
        <s v="LITHUANIA"/>
        <s v="MOZAMBIQUE"/>
        <s v="NAMIBIA"/>
        <s v="NEPAL"/>
        <s v="BAHRAIN"/>
        <s v="BENIN"/>
        <s v="BOLIVIA"/>
        <s v="CAMBODIA"/>
        <s v="CENTRAL AFRICAN REPUBLIC"/>
        <s v="CHAD"/>
        <s v="COMOROS"/>
        <s v="CONGO (BRAZZAVILLE)"/>
        <s v="DJIBOUTI"/>
        <s v="DOMINICAN REPUBLIC"/>
        <s v="ECUADOR"/>
        <s v="EQUATORIAL GUINEA"/>
        <s v="GABON"/>
        <s v="GUATEMALA"/>
        <s v="GUINEA"/>
        <s v="HAITI"/>
        <s v="LAOS"/>
        <s v="MADAGASCAR"/>
        <s v="MALTA"/>
        <s v="MAURITANIA"/>
        <s v="MAURITIUS"/>
        <s v="MYANMAR"/>
        <s v="NEW ZEALAND"/>
        <s v="NIGER"/>
        <s v="OMAN"/>
        <s v="SAINT LUCIA"/>
        <s v="SRI LANKA"/>
        <s v="SUDAN"/>
        <s v="SURINAME"/>
        <s v="TOGO"/>
        <s v="URUGUAY"/>
        <s v="VANUATU"/>
        <s v="VENEZUELA"/>
        <s v="ZIMBABWE"/>
        <s v="BOTSWANA"/>
        <s v="COSTA RICA"/>
        <s v="ESTONIA"/>
        <s v="HONDURAS"/>
        <s v="KYRGYZSTAN"/>
        <s v="MONTENEGRO"/>
        <s v="NICARAGUA"/>
        <s v="PALESTINIAN AUTHORITY"/>
        <s v="PARAGUAY"/>
        <s v="TAJIKISTAN"/>
        <s v="TRINIDAD AND TOBAGO"/>
        <s v="TURKMENISTAN"/>
        <s v="EL SALVADOR"/>
        <s v="ERITREA"/>
        <s v="LIBYA"/>
        <s v="SAN MARINO"/>
        <s v="LUXEMBOURG"/>
        <s v="MALAWI"/>
        <s v="CAPE VERDE"/>
        <s v="GUINEA-BISSAU"/>
        <s v="MACAO S.A.R."/>
        <s v="SAO TOME AND PRINCIPE"/>
        <s v="TIMOR-LESTE"/>
        <s v="ANDORRA"/>
        <s v="LIBERIA"/>
        <s v="NORTH KOREA"/>
        <m u="1"/>
        <s v="HOLY SEE (VATICAN CITY STATE)" u="1"/>
        <s v="SOUTH SUDAN" u="1"/>
        <s v="LIBYAN ARAB JAMAHIRIYA" u="1"/>
        <s v="IRAN, ISLAMIC REPUBLIC OF" u="1"/>
        <s v="SYRIAN ARAB REPUBLIC" u="1"/>
        <s v="FORMER YUGOSLAV REPUBLIC OF MACEDONIA" u="1"/>
        <s v="LAO PEOPLE'S DEMOCRATIC REPUBLIC" u="1"/>
        <s v="FIJI" u="1"/>
        <s v="MACAO, S.A.R." u="1"/>
        <s v="MONACO" u="1"/>
        <s v="VIET NAM" u="1"/>
        <s v="PAPUA NEW GUINEA" u="1"/>
        <s v="PUERTO RICO" u="1"/>
        <s v="CONGO" u="1"/>
        <s v="TAIWAN, PROVINCE OF CHINA" u="1"/>
        <s v="YEMEN" u="1"/>
        <s v="MOLDOVA, REPUBLIC OF" u="1"/>
        <s v="KOREA, DEMOCRATIC PEOPLE'S REPUBLIC OF" u="1"/>
        <s v="BRUNEI" u="1"/>
        <s v="HOLY SEE" u="1"/>
        <s v="BHUTAN" u="1"/>
        <s v="CONGO, THE DEMOCRATIC REPUBLIC OF THE" u="1"/>
        <s v="KOREA (DEMOCRATIC PEOPLE'S REPUBLIC)" u="1"/>
        <s v="SEYCHELLES" u="1"/>
        <s v="TANZANIA, UNITED REPUBLIC OF" u="1"/>
        <s v="PALESTINE" u="1"/>
        <s v="KOREA (REPUBLIC)" u="1"/>
        <s v="MACAO" u="1"/>
        <s v="KOREA, REPUBLIC OF" u="1"/>
      </sharedItems>
    </cacheField>
    <cacheField name="Consulate" numFmtId="0">
      <sharedItems/>
    </cacheField>
    <cacheField name="Airport transit visas (ATVs) applied for " numFmtId="0">
      <sharedItems containsString="0" containsBlank="1" containsNumber="1" containsInteger="1" minValue="0" maxValue="270"/>
    </cacheField>
    <cacheField name=" ATVs issued (including multiple)" numFmtId="0">
      <sharedItems containsString="0" containsBlank="1" containsNumber="1" containsInteger="1" minValue="0" maxValue="226"/>
    </cacheField>
    <cacheField name="Multiple ATVs issued" numFmtId="1">
      <sharedItems containsString="0" containsBlank="1" containsNumber="1" containsInteger="1" minValue="0" maxValue="37"/>
    </cacheField>
    <cacheField name="ATVs not issued " numFmtId="1">
      <sharedItems containsString="0" containsBlank="1" containsNumber="1" containsInteger="1" minValue="0" maxValue="54"/>
    </cacheField>
    <cacheField name="Not issued rate for ATVs" numFmtId="164">
      <sharedItems containsMixedTypes="1" containsNumber="1" minValue="0" maxValue="1"/>
    </cacheField>
    <cacheField name="Uniform visas applied for" numFmtId="3">
      <sharedItems containsSemiMixedTypes="0" containsString="0" containsNumber="1" containsInteger="1" minValue="0" maxValue="97026"/>
    </cacheField>
    <cacheField name="Total  uniform visas issued (including MEV) _x000a_" numFmtId="3">
      <sharedItems containsString="0" containsBlank="1" containsNumber="1" containsInteger="1" minValue="0" maxValue="96442"/>
    </cacheField>
    <cacheField name="Multiple entry uniform visas (MEVs) issued" numFmtId="3">
      <sharedItems containsString="0" containsBlank="1" containsNumber="1" containsInteger="1" minValue="0" maxValue="96172"/>
    </cacheField>
    <cacheField name="Share of MEVs on total number of uniform visas issued" numFmtId="164">
      <sharedItems containsMixedTypes="1" containsNumber="1" minValue="0" maxValue="1"/>
    </cacheField>
    <cacheField name="Total LTVs issued" numFmtId="3">
      <sharedItems containsString="0" containsBlank="1" containsNumber="1" containsInteger="1" minValue="0" maxValue="8015"/>
    </cacheField>
    <cacheField name="Uniform visas not issued" numFmtId="3">
      <sharedItems containsString="0" containsBlank="1" containsNumber="1" containsInteger="1" minValue="0" maxValue="14179"/>
    </cacheField>
    <cacheField name="Not issued rate for uniform visas" numFmtId="164">
      <sharedItems containsMixedTypes="1" containsNumber="1" minValue="0" maxValue="1"/>
    </cacheField>
    <cacheField name="Total ATVs and uniform visas applied for" numFmtId="3">
      <sharedItems containsMixedTypes="1" containsNumber="1" containsInteger="1" minValue="1" maxValue="97027"/>
    </cacheField>
    <cacheField name="Total ATVs and uniform visas issued  (including multiple ATVs, MEVs and LTVs) " numFmtId="3">
      <sharedItems containsMixedTypes="1" containsNumber="1" containsInteger="1" minValue="1" maxValue="96446"/>
    </cacheField>
    <cacheField name="Total ATVs and uniform visas not issued" numFmtId="3">
      <sharedItems containsMixedTypes="1" containsNumber="1" containsInteger="1" minValue="1" maxValue="14179"/>
    </cacheField>
    <cacheField name="Not issued rate for ATVs and uniform visas " numFmtId="164">
      <sharedItems containsMixedTypes="1" containsNumber="1" minValue="1.4076576576576576E-4" maxValue="0.958974358974359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05">
  <r>
    <x v="0"/>
    <x v="0"/>
    <s v="TIRANA"/>
    <m/>
    <m/>
    <m/>
    <m/>
    <s v=""/>
    <n v="14"/>
    <n v="9"/>
    <n v="9"/>
    <n v="1"/>
    <n v="5"/>
    <n v="0"/>
    <n v="0"/>
    <n v="14"/>
    <n v="14"/>
    <s v=""/>
    <s v=""/>
  </r>
  <r>
    <x v="0"/>
    <x v="1"/>
    <s v="ALGIERS"/>
    <m/>
    <m/>
    <m/>
    <m/>
    <s v=""/>
    <n v="457"/>
    <n v="358"/>
    <n v="253"/>
    <n v="0.70670391061452509"/>
    <m/>
    <n v="99"/>
    <n v="0.21663019693654267"/>
    <n v="457"/>
    <n v="358"/>
    <n v="99"/>
    <n v="0.21663019693654267"/>
  </r>
  <r>
    <x v="0"/>
    <x v="2"/>
    <s v="BUENOS AIRES"/>
    <m/>
    <m/>
    <m/>
    <m/>
    <s v=""/>
    <n v="4"/>
    <n v="4"/>
    <n v="3"/>
    <n v="0.75"/>
    <m/>
    <m/>
    <n v="0"/>
    <n v="4"/>
    <n v="4"/>
    <s v=""/>
    <s v=""/>
  </r>
  <r>
    <x v="0"/>
    <x v="3"/>
    <s v="CANBERRA"/>
    <m/>
    <m/>
    <m/>
    <m/>
    <s v=""/>
    <n v="372"/>
    <n v="371"/>
    <n v="371"/>
    <n v="1"/>
    <m/>
    <n v="1"/>
    <n v="2.6881720430107529E-3"/>
    <n v="372"/>
    <n v="371"/>
    <n v="1"/>
    <n v="2.6881720430107529E-3"/>
  </r>
  <r>
    <x v="0"/>
    <x v="4"/>
    <s v="BAKU"/>
    <m/>
    <m/>
    <m/>
    <m/>
    <s v=""/>
    <n v="343"/>
    <n v="323"/>
    <n v="278"/>
    <n v="0.86068111455108354"/>
    <n v="6"/>
    <n v="14"/>
    <n v="4.0816326530612242E-2"/>
    <n v="343"/>
    <n v="329"/>
    <n v="14"/>
    <n v="4.0816326530612242E-2"/>
  </r>
  <r>
    <x v="0"/>
    <x v="5"/>
    <s v="SARAJEVO"/>
    <m/>
    <m/>
    <m/>
    <m/>
    <s v=""/>
    <n v="876"/>
    <n v="874"/>
    <n v="544"/>
    <n v="0.62242562929061784"/>
    <m/>
    <n v="2"/>
    <n v="2.2831050228310501E-3"/>
    <n v="876"/>
    <n v="874"/>
    <n v="2"/>
    <n v="2.2831050228310501E-3"/>
  </r>
  <r>
    <x v="0"/>
    <x v="6"/>
    <s v="BRASILIA"/>
    <m/>
    <m/>
    <m/>
    <m/>
    <s v=""/>
    <n v="15"/>
    <n v="15"/>
    <n v="15"/>
    <n v="1"/>
    <m/>
    <m/>
    <n v="0"/>
    <n v="15"/>
    <n v="15"/>
    <s v=""/>
    <s v=""/>
  </r>
  <r>
    <x v="0"/>
    <x v="7"/>
    <s v="SOFIA"/>
    <m/>
    <m/>
    <m/>
    <m/>
    <s v=""/>
    <n v="123"/>
    <n v="121"/>
    <n v="89"/>
    <n v="0.73553719008264462"/>
    <n v="2"/>
    <m/>
    <n v="0"/>
    <n v="123"/>
    <n v="123"/>
    <s v=""/>
    <s v=""/>
  </r>
  <r>
    <x v="0"/>
    <x v="8"/>
    <s v="OTTAWA"/>
    <m/>
    <m/>
    <m/>
    <m/>
    <s v=""/>
    <n v="128"/>
    <n v="128"/>
    <n v="15"/>
    <n v="0.1171875"/>
    <m/>
    <m/>
    <n v="0"/>
    <n v="128"/>
    <n v="128"/>
    <s v=""/>
    <s v=""/>
  </r>
  <r>
    <x v="0"/>
    <x v="9"/>
    <s v="SANTIAGO DE CHILE"/>
    <m/>
    <m/>
    <m/>
    <m/>
    <s v=""/>
    <n v="1"/>
    <n v="1"/>
    <n v="1"/>
    <n v="1"/>
    <m/>
    <m/>
    <n v="0"/>
    <n v="1"/>
    <n v="1"/>
    <s v=""/>
    <s v=""/>
  </r>
  <r>
    <x v="0"/>
    <x v="10"/>
    <s v="BEIJING"/>
    <n v="1"/>
    <n v="1"/>
    <m/>
    <m/>
    <n v="0"/>
    <n v="2451"/>
    <n v="2321"/>
    <n v="116"/>
    <n v="4.9978457561395948E-2"/>
    <m/>
    <n v="130"/>
    <n v="5.3039575683394534E-2"/>
    <n v="2452"/>
    <n v="2322"/>
    <n v="130"/>
    <n v="5.3017944535073407E-2"/>
  </r>
  <r>
    <x v="0"/>
    <x v="10"/>
    <s v="SHANGHAI"/>
    <m/>
    <m/>
    <m/>
    <m/>
    <s v=""/>
    <n v="2638"/>
    <n v="2588"/>
    <n v="85"/>
    <n v="3.2843894899536319E-2"/>
    <m/>
    <n v="50"/>
    <n v="1.8953752843062926E-2"/>
    <n v="2638"/>
    <n v="2588"/>
    <n v="50"/>
    <n v="1.8953752843062926E-2"/>
  </r>
  <r>
    <x v="0"/>
    <x v="11"/>
    <s v="BOGOTA"/>
    <m/>
    <m/>
    <m/>
    <m/>
    <s v=""/>
    <n v="1"/>
    <n v="1"/>
    <n v="1"/>
    <n v="1"/>
    <m/>
    <m/>
    <n v="0"/>
    <n v="1"/>
    <n v="1"/>
    <s v=""/>
    <s v=""/>
  </r>
  <r>
    <x v="0"/>
    <x v="12"/>
    <s v="ZAGREB"/>
    <m/>
    <m/>
    <m/>
    <m/>
    <s v=""/>
    <n v="102"/>
    <n v="87"/>
    <n v="87"/>
    <n v="1"/>
    <n v="9"/>
    <n v="6"/>
    <n v="5.8823529411764705E-2"/>
    <n v="102"/>
    <n v="96"/>
    <n v="6"/>
    <n v="5.8823529411764705E-2"/>
  </r>
  <r>
    <x v="0"/>
    <x v="13"/>
    <s v="HAVANA"/>
    <m/>
    <m/>
    <m/>
    <m/>
    <s v=""/>
    <n v="79"/>
    <n v="70"/>
    <n v="19"/>
    <n v="0.27142857142857141"/>
    <m/>
    <n v="9"/>
    <n v="0.11392405063291139"/>
    <n v="79"/>
    <n v="70"/>
    <n v="9"/>
    <n v="0.11392405063291139"/>
  </r>
  <r>
    <x v="0"/>
    <x v="14"/>
    <s v="NICOSIA"/>
    <m/>
    <m/>
    <m/>
    <m/>
    <s v=""/>
    <n v="316"/>
    <n v="314"/>
    <n v="248"/>
    <n v="0.78980891719745228"/>
    <m/>
    <n v="2"/>
    <n v="6.3291139240506328E-3"/>
    <n v="316"/>
    <n v="314"/>
    <n v="2"/>
    <n v="6.3291139240506328E-3"/>
  </r>
  <r>
    <x v="0"/>
    <x v="15"/>
    <s v="CAIRO"/>
    <m/>
    <m/>
    <m/>
    <m/>
    <s v=""/>
    <n v="983"/>
    <n v="846"/>
    <n v="707"/>
    <n v="0.8356973995271868"/>
    <m/>
    <n v="137"/>
    <n v="0.13936927772126145"/>
    <n v="983"/>
    <n v="846"/>
    <n v="137"/>
    <n v="0.13936927772126145"/>
  </r>
  <r>
    <x v="0"/>
    <x v="16"/>
    <s v="ADDIS ABEBA"/>
    <n v="2"/>
    <n v="2"/>
    <m/>
    <m/>
    <n v="0"/>
    <n v="201"/>
    <n v="193"/>
    <n v="20"/>
    <n v="0.10362694300518134"/>
    <n v="3"/>
    <n v="5"/>
    <n v="2.4875621890547265E-2"/>
    <n v="203"/>
    <n v="198"/>
    <n v="5"/>
    <n v="2.4630541871921183E-2"/>
  </r>
  <r>
    <x v="0"/>
    <x v="17"/>
    <s v="MUNICH"/>
    <m/>
    <m/>
    <m/>
    <m/>
    <s v=""/>
    <n v="41"/>
    <n v="41"/>
    <n v="40"/>
    <n v="0.97560975609756095"/>
    <m/>
    <m/>
    <n v="0"/>
    <n v="41"/>
    <n v="41"/>
    <s v=""/>
    <s v=""/>
  </r>
  <r>
    <x v="0"/>
    <x v="18"/>
    <s v="HONG KONG"/>
    <m/>
    <m/>
    <m/>
    <m/>
    <s v=""/>
    <n v="56"/>
    <n v="56"/>
    <n v="46"/>
    <n v="0.8214285714285714"/>
    <m/>
    <m/>
    <n v="0"/>
    <n v="56"/>
    <n v="56"/>
    <s v=""/>
    <s v=""/>
  </r>
  <r>
    <x v="0"/>
    <x v="19"/>
    <s v="NEW DELHI"/>
    <n v="2"/>
    <n v="2"/>
    <n v="2"/>
    <m/>
    <n v="0"/>
    <n v="4251"/>
    <n v="3611"/>
    <n v="3593"/>
    <n v="0.99501523123788427"/>
    <m/>
    <n v="640"/>
    <n v="0.15055281110326982"/>
    <n v="4253"/>
    <n v="3613"/>
    <n v="640"/>
    <n v="0.15048201269691983"/>
  </r>
  <r>
    <x v="0"/>
    <x v="20"/>
    <s v="JAKARTA"/>
    <m/>
    <m/>
    <m/>
    <m/>
    <s v=""/>
    <n v="1348"/>
    <n v="1335"/>
    <n v="38"/>
    <n v="2.8464419475655429E-2"/>
    <m/>
    <n v="13"/>
    <n v="9.6439169139465875E-3"/>
    <n v="1348"/>
    <n v="1335"/>
    <n v="13"/>
    <n v="9.6439169139465875E-3"/>
  </r>
  <r>
    <x v="0"/>
    <x v="21"/>
    <s v="TEHERAN"/>
    <m/>
    <m/>
    <m/>
    <m/>
    <s v=""/>
    <n v="540"/>
    <n v="509"/>
    <n v="191"/>
    <n v="0.37524557956777999"/>
    <n v="23"/>
    <n v="8"/>
    <n v="1.4814814814814815E-2"/>
    <n v="540"/>
    <n v="532"/>
    <n v="8"/>
    <n v="1.4814814814814815E-2"/>
  </r>
  <r>
    <x v="0"/>
    <x v="22"/>
    <s v="DUBLIN"/>
    <m/>
    <m/>
    <m/>
    <m/>
    <s v=""/>
    <n v="122"/>
    <n v="120"/>
    <n v="20"/>
    <n v="0.16666666666666666"/>
    <m/>
    <n v="2"/>
    <n v="1.6393442622950821E-2"/>
    <n v="122"/>
    <n v="120"/>
    <n v="2"/>
    <n v="1.6393442622950821E-2"/>
  </r>
  <r>
    <x v="0"/>
    <x v="23"/>
    <s v="TEL AVIV"/>
    <m/>
    <m/>
    <m/>
    <m/>
    <s v=""/>
    <n v="129"/>
    <n v="110"/>
    <n v="23"/>
    <n v="0.20909090909090908"/>
    <n v="7"/>
    <n v="12"/>
    <n v="9.3023255813953487E-2"/>
    <n v="129"/>
    <n v="117"/>
    <n v="12"/>
    <n v="9.3023255813953487E-2"/>
  </r>
  <r>
    <x v="0"/>
    <x v="24"/>
    <s v="TOKYO"/>
    <m/>
    <m/>
    <m/>
    <m/>
    <s v=""/>
    <n v="74"/>
    <n v="74"/>
    <n v="6"/>
    <n v="8.1081081081081086E-2"/>
    <m/>
    <m/>
    <n v="0"/>
    <n v="74"/>
    <n v="74"/>
    <s v=""/>
    <s v=""/>
  </r>
  <r>
    <x v="0"/>
    <x v="25"/>
    <s v="AMMAN"/>
    <n v="1"/>
    <n v="1"/>
    <m/>
    <m/>
    <n v="0"/>
    <n v="524"/>
    <n v="420"/>
    <n v="194"/>
    <n v="0.46190476190476193"/>
    <n v="12"/>
    <n v="92"/>
    <n v="0.17557251908396945"/>
    <n v="525"/>
    <n v="433"/>
    <n v="92"/>
    <n v="0.17523809523809525"/>
  </r>
  <r>
    <x v="0"/>
    <x v="26"/>
    <s v="NUR-SULTAN"/>
    <m/>
    <m/>
    <m/>
    <m/>
    <s v=""/>
    <n v="1202"/>
    <n v="1190"/>
    <n v="465"/>
    <n v="0.3907563025210084"/>
    <m/>
    <n v="12"/>
    <n v="9.9833610648918467E-3"/>
    <n v="1202"/>
    <n v="1190"/>
    <n v="12"/>
    <n v="9.9833610648918467E-3"/>
  </r>
  <r>
    <x v="0"/>
    <x v="27"/>
    <s v="NAIROBI"/>
    <m/>
    <m/>
    <m/>
    <m/>
    <s v=""/>
    <n v="202"/>
    <n v="181"/>
    <n v="33"/>
    <n v="0.18232044198895028"/>
    <m/>
    <n v="21"/>
    <n v="0.10396039603960396"/>
    <n v="202"/>
    <n v="181"/>
    <n v="21"/>
    <n v="0.10396039603960396"/>
  </r>
  <r>
    <x v="0"/>
    <x v="28"/>
    <s v="KUWAIT"/>
    <m/>
    <m/>
    <m/>
    <m/>
    <s v=""/>
    <n v="549"/>
    <n v="515"/>
    <n v="293"/>
    <n v="0.56893203883495147"/>
    <n v="6"/>
    <n v="28"/>
    <n v="5.1001821493624776E-2"/>
    <n v="549"/>
    <n v="521"/>
    <n v="28"/>
    <n v="5.1001821493624776E-2"/>
  </r>
  <r>
    <x v="0"/>
    <x v="29"/>
    <s v="BEIRUT"/>
    <m/>
    <m/>
    <m/>
    <m/>
    <s v=""/>
    <n v="171"/>
    <n v="134"/>
    <n v="61"/>
    <n v="0.45522388059701491"/>
    <m/>
    <n v="37"/>
    <n v="0.21637426900584794"/>
    <n v="171"/>
    <n v="134"/>
    <n v="37"/>
    <n v="0.21637426900584794"/>
  </r>
  <r>
    <x v="0"/>
    <x v="30"/>
    <s v="KUALA LUMPUR"/>
    <m/>
    <m/>
    <m/>
    <m/>
    <s v=""/>
    <n v="88"/>
    <n v="82"/>
    <n v="50"/>
    <n v="0.6097560975609756"/>
    <m/>
    <n v="6"/>
    <n v="6.8181818181818177E-2"/>
    <n v="88"/>
    <n v="82"/>
    <n v="6"/>
    <n v="6.8181818181818177E-2"/>
  </r>
  <r>
    <x v="0"/>
    <x v="31"/>
    <s v="MEXICO CITY"/>
    <m/>
    <m/>
    <m/>
    <m/>
    <s v=""/>
    <n v="17"/>
    <n v="17"/>
    <n v="9"/>
    <n v="0.52941176470588236"/>
    <m/>
    <m/>
    <n v="0"/>
    <n v="17"/>
    <n v="17"/>
    <s v=""/>
    <s v=""/>
  </r>
  <r>
    <x v="0"/>
    <x v="32"/>
    <s v="RABAT"/>
    <m/>
    <m/>
    <m/>
    <m/>
    <s v=""/>
    <n v="279"/>
    <n v="213"/>
    <n v="146"/>
    <n v="0.68544600938967137"/>
    <m/>
    <n v="66"/>
    <n v="0.23655913978494625"/>
    <n v="279"/>
    <n v="213"/>
    <n v="66"/>
    <n v="0.23655913978494625"/>
  </r>
  <r>
    <x v="0"/>
    <x v="33"/>
    <s v="ABUJA"/>
    <m/>
    <m/>
    <m/>
    <m/>
    <s v=""/>
    <n v="266"/>
    <n v="162"/>
    <n v="38"/>
    <n v="0.23456790123456789"/>
    <n v="22"/>
    <n v="82"/>
    <n v="0.30827067669172931"/>
    <n v="266"/>
    <n v="184"/>
    <n v="82"/>
    <n v="0.30827067669172931"/>
  </r>
  <r>
    <x v="0"/>
    <x v="34"/>
    <s v="SKOPJE"/>
    <m/>
    <m/>
    <m/>
    <m/>
    <s v=""/>
    <n v="294"/>
    <n v="43"/>
    <n v="43"/>
    <n v="1"/>
    <n v="219"/>
    <n v="32"/>
    <n v="0.10884353741496598"/>
    <n v="294"/>
    <n v="262"/>
    <n v="32"/>
    <n v="0.10884353741496598"/>
  </r>
  <r>
    <x v="0"/>
    <x v="35"/>
    <s v="ISLAMABAD"/>
    <m/>
    <m/>
    <m/>
    <m/>
    <s v=""/>
    <n v="77"/>
    <n v="53"/>
    <n v="12"/>
    <n v="0.22641509433962265"/>
    <n v="5"/>
    <n v="19"/>
    <n v="0.24675324675324675"/>
    <n v="77"/>
    <n v="58"/>
    <n v="19"/>
    <n v="0.24675324675324675"/>
  </r>
  <r>
    <x v="0"/>
    <x v="36"/>
    <s v="LIMA"/>
    <m/>
    <m/>
    <m/>
    <m/>
    <s v=""/>
    <n v="2"/>
    <n v="2"/>
    <n v="1"/>
    <n v="0.5"/>
    <m/>
    <m/>
    <n v="0"/>
    <n v="2"/>
    <n v="2"/>
    <s v=""/>
    <s v=""/>
  </r>
  <r>
    <x v="0"/>
    <x v="37"/>
    <s v="MANILA"/>
    <m/>
    <m/>
    <m/>
    <m/>
    <s v=""/>
    <n v="671"/>
    <n v="639"/>
    <n v="639"/>
    <n v="1"/>
    <m/>
    <n v="32"/>
    <n v="4.7690014903129657E-2"/>
    <n v="671"/>
    <n v="639"/>
    <n v="32"/>
    <n v="4.7690014903129657E-2"/>
  </r>
  <r>
    <x v="0"/>
    <x v="38"/>
    <s v="BUCHAREST"/>
    <m/>
    <m/>
    <m/>
    <m/>
    <s v=""/>
    <n v="40"/>
    <n v="38"/>
    <n v="20"/>
    <n v="0.52631578947368418"/>
    <n v="2"/>
    <m/>
    <n v="0"/>
    <n v="40"/>
    <n v="40"/>
    <s v=""/>
    <s v=""/>
  </r>
  <r>
    <x v="0"/>
    <x v="39"/>
    <s v="MOSCOW"/>
    <n v="2"/>
    <n v="2"/>
    <m/>
    <m/>
    <n v="0"/>
    <n v="10529"/>
    <n v="10337"/>
    <n v="5765"/>
    <n v="0.55770533036664405"/>
    <n v="50"/>
    <n v="142"/>
    <n v="1.3486560926963624E-2"/>
    <n v="10531"/>
    <n v="10389"/>
    <n v="142"/>
    <n v="1.3483999620169025E-2"/>
  </r>
  <r>
    <x v="0"/>
    <x v="40"/>
    <s v="RIYADH"/>
    <m/>
    <m/>
    <m/>
    <m/>
    <s v=""/>
    <n v="1119"/>
    <n v="982"/>
    <n v="972"/>
    <n v="0.98981670061099791"/>
    <n v="80"/>
    <n v="57"/>
    <n v="5.0938337801608578E-2"/>
    <n v="1119"/>
    <n v="1062"/>
    <n v="57"/>
    <n v="5.0938337801608578E-2"/>
  </r>
  <r>
    <x v="0"/>
    <x v="41"/>
    <s v="DAKAR"/>
    <m/>
    <m/>
    <m/>
    <m/>
    <s v=""/>
    <n v="125"/>
    <n v="78"/>
    <n v="32"/>
    <n v="0.41025641025641024"/>
    <m/>
    <n v="47"/>
    <n v="0.376"/>
    <n v="125"/>
    <n v="78"/>
    <n v="47"/>
    <n v="0.376"/>
  </r>
  <r>
    <x v="0"/>
    <x v="42"/>
    <s v="BELGRADE"/>
    <m/>
    <m/>
    <m/>
    <m/>
    <s v=""/>
    <n v="268"/>
    <n v="264"/>
    <n v="152"/>
    <n v="0.5757575757575758"/>
    <m/>
    <n v="4"/>
    <n v="1.4925373134328358E-2"/>
    <n v="268"/>
    <n v="264"/>
    <n v="4"/>
    <n v="1.4925373134328358E-2"/>
  </r>
  <r>
    <x v="0"/>
    <x v="43"/>
    <s v="BRATISLAVA"/>
    <m/>
    <m/>
    <m/>
    <m/>
    <s v=""/>
    <n v="14"/>
    <n v="12"/>
    <n v="12"/>
    <n v="1"/>
    <n v="2"/>
    <m/>
    <n v="0"/>
    <n v="14"/>
    <n v="14"/>
    <s v=""/>
    <s v=""/>
  </r>
  <r>
    <x v="0"/>
    <x v="44"/>
    <s v="LJUBLJANA"/>
    <m/>
    <m/>
    <m/>
    <m/>
    <s v=""/>
    <n v="7"/>
    <n v="7"/>
    <n v="7"/>
    <n v="1"/>
    <m/>
    <m/>
    <n v="0"/>
    <n v="7"/>
    <n v="7"/>
    <s v=""/>
    <s v=""/>
  </r>
  <r>
    <x v="0"/>
    <x v="45"/>
    <s v="PRETORIA"/>
    <m/>
    <m/>
    <m/>
    <m/>
    <s v=""/>
    <n v="1103"/>
    <n v="1010"/>
    <n v="997"/>
    <n v="0.98712871287128712"/>
    <n v="81"/>
    <n v="12"/>
    <n v="1.0879419764279238E-2"/>
    <n v="1103"/>
    <n v="1091"/>
    <n v="12"/>
    <n v="1.0879419764279238E-2"/>
  </r>
  <r>
    <x v="0"/>
    <x v="46"/>
    <s v="SEOUL"/>
    <m/>
    <m/>
    <m/>
    <m/>
    <s v=""/>
    <n v="25"/>
    <n v="23"/>
    <n v="14"/>
    <n v="0.60869565217391308"/>
    <m/>
    <n v="2"/>
    <n v="0.08"/>
    <n v="25"/>
    <n v="23"/>
    <n v="2"/>
    <n v="0.08"/>
  </r>
  <r>
    <x v="0"/>
    <x v="47"/>
    <s v="DAMASCUS"/>
    <m/>
    <m/>
    <m/>
    <m/>
    <s v=""/>
    <n v="32"/>
    <n v="30"/>
    <n v="6"/>
    <n v="0.2"/>
    <n v="1"/>
    <n v="1"/>
    <n v="3.125E-2"/>
    <n v="32"/>
    <n v="31"/>
    <n v="1"/>
    <n v="3.125E-2"/>
  </r>
  <r>
    <x v="0"/>
    <x v="48"/>
    <s v="TAIPEI"/>
    <m/>
    <m/>
    <m/>
    <m/>
    <s v=""/>
    <n v="31"/>
    <n v="31"/>
    <n v="19"/>
    <n v="0.61290322580645162"/>
    <m/>
    <m/>
    <n v="0"/>
    <n v="31"/>
    <n v="31"/>
    <s v=""/>
    <s v=""/>
  </r>
  <r>
    <x v="0"/>
    <x v="49"/>
    <s v="BANGKOK"/>
    <m/>
    <m/>
    <m/>
    <m/>
    <s v=""/>
    <n v="3986"/>
    <n v="3941"/>
    <n v="3939"/>
    <n v="0.99949251459020549"/>
    <m/>
    <n v="45"/>
    <n v="1.1289513296537882E-2"/>
    <n v="3986"/>
    <n v="3941"/>
    <n v="45"/>
    <n v="1.1289513296537882E-2"/>
  </r>
  <r>
    <x v="0"/>
    <x v="50"/>
    <s v="TUNIS"/>
    <m/>
    <m/>
    <m/>
    <m/>
    <s v=""/>
    <n v="294"/>
    <n v="256"/>
    <n v="104"/>
    <n v="0.40625"/>
    <n v="1"/>
    <n v="37"/>
    <n v="0.12585034013605442"/>
    <n v="294"/>
    <n v="257"/>
    <n v="37"/>
    <n v="0.12585034013605442"/>
  </r>
  <r>
    <x v="0"/>
    <x v="51"/>
    <s v="ISTANBUL"/>
    <m/>
    <m/>
    <m/>
    <m/>
    <s v=""/>
    <n v="4421"/>
    <n v="3886"/>
    <n v="2742"/>
    <n v="0.70560988162635097"/>
    <n v="2"/>
    <n v="533"/>
    <n v="0.12056095905903642"/>
    <n v="4421"/>
    <n v="3888"/>
    <n v="533"/>
    <n v="0.12056095905903642"/>
  </r>
  <r>
    <x v="0"/>
    <x v="52"/>
    <s v="KYIV"/>
    <m/>
    <m/>
    <m/>
    <m/>
    <s v=""/>
    <n v="606"/>
    <n v="603"/>
    <n v="551"/>
    <n v="0.9137645107794361"/>
    <m/>
    <n v="3"/>
    <n v="4.9504950495049506E-3"/>
    <n v="606"/>
    <n v="603"/>
    <n v="3"/>
    <n v="4.9504950495049506E-3"/>
  </r>
  <r>
    <x v="0"/>
    <x v="53"/>
    <s v="ABU DHABI"/>
    <m/>
    <m/>
    <m/>
    <m/>
    <s v=""/>
    <n v="830"/>
    <n v="754"/>
    <n v="554"/>
    <n v="0.73474801061007955"/>
    <n v="19"/>
    <n v="57"/>
    <n v="6.8674698795180719E-2"/>
    <n v="830"/>
    <n v="773"/>
    <n v="57"/>
    <n v="6.8674698795180719E-2"/>
  </r>
  <r>
    <x v="0"/>
    <x v="54"/>
    <s v="LONDON"/>
    <m/>
    <m/>
    <m/>
    <m/>
    <s v=""/>
    <n v="909"/>
    <n v="897"/>
    <n v="535"/>
    <n v="0.59643255295429209"/>
    <n v="11"/>
    <n v="1"/>
    <n v="1.1001100110011001E-3"/>
    <n v="909"/>
    <n v="908"/>
    <n v="1"/>
    <n v="1.1001100110011001E-3"/>
  </r>
  <r>
    <x v="0"/>
    <x v="55"/>
    <s v="LOS ANGELES, CA"/>
    <m/>
    <m/>
    <m/>
    <m/>
    <s v=""/>
    <n v="147"/>
    <n v="146"/>
    <n v="146"/>
    <n v="1"/>
    <m/>
    <n v="1"/>
    <n v="6.8027210884353739E-3"/>
    <n v="147"/>
    <n v="146"/>
    <n v="1"/>
    <n v="6.8027210884353739E-3"/>
  </r>
  <r>
    <x v="0"/>
    <x v="55"/>
    <s v="NEW YORK, NY"/>
    <m/>
    <m/>
    <m/>
    <m/>
    <s v=""/>
    <n v="177"/>
    <n v="173"/>
    <n v="97"/>
    <n v="0.56069364161849711"/>
    <m/>
    <n v="4"/>
    <n v="2.2598870056497175E-2"/>
    <n v="177"/>
    <n v="173"/>
    <n v="4"/>
    <n v="2.2598870056497175E-2"/>
  </r>
  <r>
    <x v="0"/>
    <x v="55"/>
    <s v="WASHINGTON, DC"/>
    <m/>
    <m/>
    <m/>
    <m/>
    <s v=""/>
    <n v="135"/>
    <n v="135"/>
    <n v="134"/>
    <n v="0.99259259259259258"/>
    <m/>
    <m/>
    <n v="0"/>
    <n v="135"/>
    <n v="135"/>
    <s v=""/>
    <s v=""/>
  </r>
  <r>
    <x v="0"/>
    <x v="56"/>
    <s v="HANOI"/>
    <m/>
    <m/>
    <m/>
    <m/>
    <s v=""/>
    <n v="209"/>
    <n v="200"/>
    <n v="62"/>
    <n v="0.31"/>
    <m/>
    <n v="9"/>
    <n v="4.3062200956937802E-2"/>
    <n v="209"/>
    <n v="200"/>
    <n v="9"/>
    <n v="4.3062200956937802E-2"/>
  </r>
  <r>
    <x v="1"/>
    <x v="1"/>
    <s v="ALGIERS"/>
    <m/>
    <m/>
    <m/>
    <m/>
    <s v=""/>
    <n v="1592"/>
    <n v="591"/>
    <n v="394"/>
    <n v="0.66666666666666663"/>
    <n v="25"/>
    <n v="708"/>
    <n v="0.53474320241691842"/>
    <n v="1592"/>
    <n v="616"/>
    <n v="708"/>
    <n v="0.53474320241691842"/>
  </r>
  <r>
    <x v="1"/>
    <x v="57"/>
    <s v="LUANDA"/>
    <m/>
    <m/>
    <m/>
    <m/>
    <s v=""/>
    <n v="276"/>
    <n v="99"/>
    <n v="54"/>
    <n v="0.54545454545454541"/>
    <m/>
    <n v="140"/>
    <n v="0.58577405857740583"/>
    <n v="276"/>
    <n v="99"/>
    <n v="140"/>
    <n v="0.58577405857740583"/>
  </r>
  <r>
    <x v="1"/>
    <x v="2"/>
    <s v="BUENOS AIRES"/>
    <m/>
    <m/>
    <m/>
    <m/>
    <s v=""/>
    <n v="8"/>
    <n v="3"/>
    <n v="1"/>
    <n v="0.33333333333333331"/>
    <m/>
    <n v="1"/>
    <n v="0.25"/>
    <n v="8"/>
    <n v="3"/>
    <n v="1"/>
    <n v="0.25"/>
  </r>
  <r>
    <x v="1"/>
    <x v="3"/>
    <s v="CANBERRA"/>
    <m/>
    <m/>
    <m/>
    <m/>
    <s v=""/>
    <n v="33"/>
    <n v="27"/>
    <n v="4"/>
    <n v="0.14814814814814814"/>
    <m/>
    <n v="1"/>
    <n v="3.5714285714285712E-2"/>
    <n v="33"/>
    <n v="27"/>
    <n v="1"/>
    <n v="3.5714285714285712E-2"/>
  </r>
  <r>
    <x v="1"/>
    <x v="58"/>
    <s v="VIENNA"/>
    <m/>
    <m/>
    <m/>
    <m/>
    <s v=""/>
    <n v="2"/>
    <m/>
    <m/>
    <s v=""/>
    <m/>
    <m/>
    <s v=""/>
    <n v="2"/>
    <s v=""/>
    <s v=""/>
    <s v=""/>
  </r>
  <r>
    <x v="1"/>
    <x v="59"/>
    <s v="BRUSSELS"/>
    <m/>
    <m/>
    <m/>
    <m/>
    <s v=""/>
    <n v="6"/>
    <n v="2"/>
    <n v="2"/>
    <n v="1"/>
    <m/>
    <m/>
    <n v="0"/>
    <n v="6"/>
    <n v="2"/>
    <s v=""/>
    <s v=""/>
  </r>
  <r>
    <x v="1"/>
    <x v="6"/>
    <s v="SAO PAULO"/>
    <m/>
    <m/>
    <m/>
    <m/>
    <s v=""/>
    <n v="9"/>
    <n v="6"/>
    <n v="3"/>
    <n v="0.5"/>
    <m/>
    <n v="3"/>
    <n v="0.33333333333333331"/>
    <n v="9"/>
    <n v="6"/>
    <n v="3"/>
    <n v="0.33333333333333331"/>
  </r>
  <r>
    <x v="1"/>
    <x v="7"/>
    <s v="SOFIA"/>
    <m/>
    <m/>
    <m/>
    <m/>
    <s v=""/>
    <n v="29"/>
    <n v="26"/>
    <n v="17"/>
    <n v="0.65384615384615385"/>
    <m/>
    <n v="1"/>
    <n v="3.7037037037037035E-2"/>
    <n v="29"/>
    <n v="26"/>
    <n v="1"/>
    <n v="3.7037037037037035E-2"/>
  </r>
  <r>
    <x v="1"/>
    <x v="60"/>
    <s v="OUAGADOUGOU"/>
    <m/>
    <m/>
    <m/>
    <m/>
    <s v=""/>
    <n v="428"/>
    <n v="212"/>
    <n v="128"/>
    <n v="0.60377358490566035"/>
    <m/>
    <n v="87"/>
    <n v="0.29096989966555181"/>
    <n v="428"/>
    <n v="212"/>
    <n v="87"/>
    <n v="0.29096989966555181"/>
  </r>
  <r>
    <x v="1"/>
    <x v="61"/>
    <s v="BUJUMBURA"/>
    <m/>
    <m/>
    <m/>
    <m/>
    <s v=""/>
    <n v="637"/>
    <n v="254"/>
    <n v="67"/>
    <n v="0.26377952755905509"/>
    <m/>
    <n v="234"/>
    <n v="0.47950819672131145"/>
    <n v="637"/>
    <n v="254"/>
    <n v="234"/>
    <n v="0.47950819672131145"/>
  </r>
  <r>
    <x v="1"/>
    <x v="62"/>
    <s v="YAONDE"/>
    <m/>
    <m/>
    <m/>
    <m/>
    <s v=""/>
    <n v="882"/>
    <n v="433"/>
    <n v="210"/>
    <n v="0.48498845265588914"/>
    <m/>
    <n v="351"/>
    <n v="0.44770408163265307"/>
    <n v="882"/>
    <n v="433"/>
    <n v="351"/>
    <n v="0.44770408163265307"/>
  </r>
  <r>
    <x v="1"/>
    <x v="8"/>
    <s v="MONTREAL"/>
    <m/>
    <m/>
    <m/>
    <m/>
    <s v=""/>
    <n v="162"/>
    <n v="111"/>
    <n v="44"/>
    <n v="0.3963963963963964"/>
    <m/>
    <n v="36"/>
    <n v="0.24489795918367346"/>
    <n v="162"/>
    <n v="111"/>
    <n v="36"/>
    <n v="0.24489795918367346"/>
  </r>
  <r>
    <x v="1"/>
    <x v="9"/>
    <s v="SANTIAGO DE CHILE"/>
    <m/>
    <m/>
    <m/>
    <m/>
    <s v=""/>
    <n v="11"/>
    <n v="5"/>
    <n v="2"/>
    <n v="0.4"/>
    <m/>
    <n v="2"/>
    <n v="0.2857142857142857"/>
    <n v="11"/>
    <n v="5"/>
    <n v="2"/>
    <n v="0.2857142857142857"/>
  </r>
  <r>
    <x v="1"/>
    <x v="10"/>
    <s v="BEIJING"/>
    <m/>
    <m/>
    <m/>
    <m/>
    <s v=""/>
    <n v="1931"/>
    <n v="1794"/>
    <n v="1133"/>
    <n v="0.63154960981047936"/>
    <n v="1"/>
    <n v="23"/>
    <n v="1.2651265126512651E-2"/>
    <n v="1931"/>
    <n v="1795"/>
    <n v="23"/>
    <n v="1.2651265126512651E-2"/>
  </r>
  <r>
    <x v="1"/>
    <x v="10"/>
    <s v="GUANGZHOU (CANTON)"/>
    <m/>
    <m/>
    <m/>
    <m/>
    <s v=""/>
    <n v="259"/>
    <n v="299"/>
    <n v="109"/>
    <n v="0.36454849498327757"/>
    <m/>
    <n v="13"/>
    <n v="4.1666666666666664E-2"/>
    <n v="259"/>
    <n v="299"/>
    <n v="13"/>
    <n v="4.1666666666666664E-2"/>
  </r>
  <r>
    <x v="1"/>
    <x v="10"/>
    <s v="SHANGHAI"/>
    <m/>
    <m/>
    <m/>
    <m/>
    <s v=""/>
    <n v="490"/>
    <n v="445"/>
    <n v="181"/>
    <n v="0.40674157303370789"/>
    <m/>
    <n v="6"/>
    <n v="1.3303769401330377E-2"/>
    <n v="490"/>
    <n v="445"/>
    <n v="6"/>
    <n v="1.3303769401330377E-2"/>
  </r>
  <r>
    <x v="1"/>
    <x v="11"/>
    <s v="BOGOTA"/>
    <m/>
    <m/>
    <m/>
    <m/>
    <s v=""/>
    <n v="34"/>
    <n v="31"/>
    <n v="30"/>
    <n v="0.967741935483871"/>
    <m/>
    <m/>
    <n v="0"/>
    <n v="34"/>
    <n v="31"/>
    <s v=""/>
    <s v=""/>
  </r>
  <r>
    <x v="1"/>
    <x v="63"/>
    <s v="KINSHASA"/>
    <n v="6"/>
    <n v="3"/>
    <m/>
    <n v="3"/>
    <n v="0.5"/>
    <n v="5975"/>
    <n v="3591"/>
    <n v="1773"/>
    <n v="0.49373433583959897"/>
    <n v="1"/>
    <n v="2152"/>
    <n v="0.37465181058495822"/>
    <n v="5981"/>
    <n v="3595"/>
    <n v="2155"/>
    <n v="0.37478260869565216"/>
  </r>
  <r>
    <x v="1"/>
    <x v="63"/>
    <s v="LUBUMBASHI"/>
    <n v="1"/>
    <m/>
    <m/>
    <n v="1"/>
    <n v="1"/>
    <n v="329"/>
    <n v="238"/>
    <n v="86"/>
    <n v="0.36134453781512604"/>
    <m/>
    <n v="59"/>
    <n v="0.19865319865319866"/>
    <n v="330"/>
    <n v="238"/>
    <n v="60"/>
    <n v="0.20134228187919462"/>
  </r>
  <r>
    <x v="1"/>
    <x v="64"/>
    <s v="ABIDJAN"/>
    <m/>
    <m/>
    <m/>
    <m/>
    <s v=""/>
    <n v="581"/>
    <n v="368"/>
    <n v="207"/>
    <n v="0.5625"/>
    <n v="2"/>
    <n v="198"/>
    <n v="0.34859154929577463"/>
    <n v="581"/>
    <n v="370"/>
    <n v="198"/>
    <n v="0.34859154929577463"/>
  </r>
  <r>
    <x v="1"/>
    <x v="12"/>
    <s v="ZAGREB"/>
    <m/>
    <m/>
    <m/>
    <m/>
    <s v=""/>
    <n v="22"/>
    <n v="15"/>
    <n v="13"/>
    <n v="0.8666666666666667"/>
    <m/>
    <n v="2"/>
    <n v="0.11764705882352941"/>
    <n v="22"/>
    <n v="15"/>
    <n v="2"/>
    <n v="0.11764705882352941"/>
  </r>
  <r>
    <x v="1"/>
    <x v="13"/>
    <s v="HAVANA"/>
    <m/>
    <m/>
    <m/>
    <m/>
    <s v=""/>
    <n v="276"/>
    <n v="200"/>
    <n v="35"/>
    <n v="0.17499999999999999"/>
    <m/>
    <n v="48"/>
    <n v="0.19354838709677419"/>
    <n v="276"/>
    <n v="200"/>
    <n v="48"/>
    <n v="0.19354838709677419"/>
  </r>
  <r>
    <x v="1"/>
    <x v="65"/>
    <s v="PRAGUE"/>
    <m/>
    <m/>
    <m/>
    <m/>
    <s v=""/>
    <n v="2"/>
    <m/>
    <m/>
    <s v=""/>
    <m/>
    <m/>
    <s v=""/>
    <n v="2"/>
    <s v=""/>
    <s v=""/>
    <s v=""/>
  </r>
  <r>
    <x v="1"/>
    <x v="15"/>
    <s v="CAIRO"/>
    <m/>
    <m/>
    <m/>
    <m/>
    <s v=""/>
    <n v="613"/>
    <n v="331"/>
    <n v="118"/>
    <n v="0.35649546827794559"/>
    <n v="4"/>
    <n v="208"/>
    <n v="0.3830570902394107"/>
    <n v="613"/>
    <n v="335"/>
    <n v="208"/>
    <n v="0.3830570902394107"/>
  </r>
  <r>
    <x v="1"/>
    <x v="16"/>
    <s v="ADDIS ABEBA"/>
    <n v="1"/>
    <n v="1"/>
    <m/>
    <m/>
    <n v="0"/>
    <n v="225"/>
    <n v="155"/>
    <n v="74"/>
    <n v="0.47741935483870968"/>
    <n v="4"/>
    <n v="31"/>
    <n v="0.16315789473684211"/>
    <n v="226"/>
    <n v="160"/>
    <n v="31"/>
    <n v="0.16230366492146597"/>
  </r>
  <r>
    <x v="1"/>
    <x v="66"/>
    <s v="HELSINKI"/>
    <m/>
    <m/>
    <m/>
    <m/>
    <s v=""/>
    <n v="4"/>
    <n v="1"/>
    <m/>
    <n v="0"/>
    <m/>
    <m/>
    <n v="0"/>
    <n v="4"/>
    <n v="1"/>
    <s v=""/>
    <s v=""/>
  </r>
  <r>
    <x v="1"/>
    <x v="67"/>
    <s v="PARIS"/>
    <m/>
    <m/>
    <m/>
    <m/>
    <s v=""/>
    <n v="3"/>
    <m/>
    <m/>
    <s v=""/>
    <m/>
    <m/>
    <s v=""/>
    <n v="3"/>
    <s v=""/>
    <s v=""/>
    <s v=""/>
  </r>
  <r>
    <x v="1"/>
    <x v="17"/>
    <s v="BERLIN"/>
    <m/>
    <m/>
    <m/>
    <m/>
    <s v=""/>
    <n v="2"/>
    <m/>
    <m/>
    <s v=""/>
    <m/>
    <m/>
    <s v=""/>
    <n v="2"/>
    <s v=""/>
    <s v=""/>
    <s v=""/>
  </r>
  <r>
    <x v="1"/>
    <x v="68"/>
    <s v="ATHENS"/>
    <m/>
    <m/>
    <m/>
    <m/>
    <s v=""/>
    <n v="5"/>
    <n v="3"/>
    <n v="2"/>
    <n v="0.66666666666666663"/>
    <m/>
    <n v="1"/>
    <n v="0.25"/>
    <n v="5"/>
    <n v="3"/>
    <n v="1"/>
    <n v="0.25"/>
  </r>
  <r>
    <x v="1"/>
    <x v="18"/>
    <s v="HONG KONG"/>
    <m/>
    <m/>
    <m/>
    <m/>
    <s v=""/>
    <n v="112"/>
    <n v="107"/>
    <n v="81"/>
    <n v="0.7570093457943925"/>
    <m/>
    <n v="6"/>
    <n v="5.3097345132743362E-2"/>
    <n v="112"/>
    <n v="107"/>
    <n v="6"/>
    <n v="5.3097345132743362E-2"/>
  </r>
  <r>
    <x v="1"/>
    <x v="69"/>
    <s v="BUDAPEST"/>
    <m/>
    <m/>
    <m/>
    <m/>
    <s v=""/>
    <n v="3"/>
    <m/>
    <m/>
    <s v=""/>
    <m/>
    <m/>
    <s v=""/>
    <n v="3"/>
    <s v=""/>
    <s v=""/>
    <s v=""/>
  </r>
  <r>
    <x v="1"/>
    <x v="19"/>
    <s v="MUMBAI"/>
    <m/>
    <m/>
    <m/>
    <m/>
    <s v=""/>
    <n v="3399"/>
    <n v="3129"/>
    <n v="2857"/>
    <n v="0.91307126877596678"/>
    <m/>
    <n v="184"/>
    <n v="5.5538786598249318E-2"/>
    <n v="3399"/>
    <n v="3129"/>
    <n v="184"/>
    <n v="5.5538786598249318E-2"/>
  </r>
  <r>
    <x v="1"/>
    <x v="19"/>
    <s v="NEW DELHI"/>
    <m/>
    <m/>
    <m/>
    <m/>
    <s v=""/>
    <n v="1595"/>
    <n v="1295"/>
    <n v="760"/>
    <n v="0.58687258687258692"/>
    <m/>
    <n v="225"/>
    <n v="0.14802631578947367"/>
    <n v="1595"/>
    <n v="1295"/>
    <n v="225"/>
    <n v="0.14802631578947367"/>
  </r>
  <r>
    <x v="1"/>
    <x v="20"/>
    <s v="JAKARTA"/>
    <m/>
    <m/>
    <m/>
    <m/>
    <s v=""/>
    <n v="110"/>
    <n v="75"/>
    <n v="45"/>
    <n v="0.6"/>
    <m/>
    <n v="10"/>
    <n v="0.11764705882352941"/>
    <n v="110"/>
    <n v="75"/>
    <n v="10"/>
    <n v="0.11764705882352941"/>
  </r>
  <r>
    <x v="1"/>
    <x v="21"/>
    <s v="TEHERAN"/>
    <m/>
    <m/>
    <m/>
    <m/>
    <s v=""/>
    <n v="579"/>
    <n v="331"/>
    <n v="124"/>
    <n v="0.37462235649546827"/>
    <n v="9"/>
    <n v="242"/>
    <n v="0.41580756013745707"/>
    <n v="579"/>
    <n v="340"/>
    <n v="242"/>
    <n v="0.41580756013745707"/>
  </r>
  <r>
    <x v="1"/>
    <x v="22"/>
    <s v="DUBLIN"/>
    <m/>
    <m/>
    <m/>
    <m/>
    <s v=""/>
    <n v="351"/>
    <n v="331"/>
    <n v="106"/>
    <n v="0.3202416918429003"/>
    <m/>
    <n v="4"/>
    <n v="1.1940298507462687E-2"/>
    <n v="351"/>
    <n v="331"/>
    <n v="4"/>
    <n v="1.1940298507462687E-2"/>
  </r>
  <r>
    <x v="1"/>
    <x v="23"/>
    <s v="JERUSALEM"/>
    <m/>
    <m/>
    <m/>
    <m/>
    <s v=""/>
    <n v="125"/>
    <n v="65"/>
    <n v="15"/>
    <n v="0.23076923076923078"/>
    <m/>
    <n v="31"/>
    <n v="0.32291666666666669"/>
    <n v="125"/>
    <n v="65"/>
    <n v="31"/>
    <n v="0.32291666666666669"/>
  </r>
  <r>
    <x v="1"/>
    <x v="23"/>
    <s v="TEL AVIV"/>
    <m/>
    <m/>
    <m/>
    <m/>
    <s v=""/>
    <n v="17"/>
    <n v="15"/>
    <n v="14"/>
    <n v="0.93333333333333335"/>
    <m/>
    <n v="1"/>
    <n v="6.25E-2"/>
    <n v="17"/>
    <n v="15"/>
    <n v="1"/>
    <n v="6.25E-2"/>
  </r>
  <r>
    <x v="1"/>
    <x v="70"/>
    <s v="ROME"/>
    <m/>
    <m/>
    <m/>
    <m/>
    <s v=""/>
    <n v="2"/>
    <m/>
    <m/>
    <s v=""/>
    <m/>
    <m/>
    <s v=""/>
    <n v="2"/>
    <s v=""/>
    <s v=""/>
    <s v=""/>
  </r>
  <r>
    <x v="1"/>
    <x v="71"/>
    <s v="KINGSTON"/>
    <m/>
    <m/>
    <m/>
    <m/>
    <s v=""/>
    <n v="269"/>
    <n v="196"/>
    <n v="112"/>
    <n v="0.5714285714285714"/>
    <m/>
    <n v="19"/>
    <n v="8.8372093023255813E-2"/>
    <n v="269"/>
    <n v="196"/>
    <n v="19"/>
    <n v="8.8372093023255813E-2"/>
  </r>
  <r>
    <x v="1"/>
    <x v="24"/>
    <s v="TOKYO"/>
    <m/>
    <m/>
    <m/>
    <m/>
    <s v=""/>
    <n v="78"/>
    <n v="64"/>
    <n v="63"/>
    <n v="0.984375"/>
    <m/>
    <n v="7"/>
    <n v="9.8591549295774641E-2"/>
    <n v="78"/>
    <n v="64"/>
    <n v="7"/>
    <n v="9.8591549295774641E-2"/>
  </r>
  <r>
    <x v="1"/>
    <x v="25"/>
    <s v="AMMAN"/>
    <m/>
    <m/>
    <m/>
    <m/>
    <s v=""/>
    <n v="479"/>
    <n v="306"/>
    <n v="106"/>
    <n v="0.34640522875816993"/>
    <n v="3"/>
    <n v="134"/>
    <n v="0.30248306997742663"/>
    <n v="479"/>
    <n v="309"/>
    <n v="134"/>
    <n v="0.30248306997742663"/>
  </r>
  <r>
    <x v="1"/>
    <x v="27"/>
    <s v="NAIROBI"/>
    <m/>
    <m/>
    <m/>
    <m/>
    <s v=""/>
    <n v="268"/>
    <n v="191"/>
    <n v="57"/>
    <n v="0.29842931937172773"/>
    <n v="3"/>
    <n v="62"/>
    <n v="0.2421875"/>
    <n v="268"/>
    <n v="194"/>
    <n v="62"/>
    <n v="0.2421875"/>
  </r>
  <r>
    <x v="1"/>
    <x v="28"/>
    <s v="KUWAIT"/>
    <m/>
    <m/>
    <m/>
    <m/>
    <s v=""/>
    <n v="359"/>
    <n v="295"/>
    <n v="221"/>
    <n v="0.74915254237288131"/>
    <n v="1"/>
    <n v="84"/>
    <n v="0.22105263157894736"/>
    <n v="359"/>
    <n v="296"/>
    <n v="84"/>
    <n v="0.22105263157894736"/>
  </r>
  <r>
    <x v="1"/>
    <x v="29"/>
    <s v="BEIRUT"/>
    <m/>
    <m/>
    <m/>
    <m/>
    <s v=""/>
    <n v="557"/>
    <n v="290"/>
    <n v="177"/>
    <n v="0.6103448275862069"/>
    <n v="5"/>
    <n v="228"/>
    <n v="0.43594646271510518"/>
    <n v="557"/>
    <n v="295"/>
    <n v="228"/>
    <n v="0.43594646271510518"/>
  </r>
  <r>
    <x v="1"/>
    <x v="30"/>
    <s v="KUALA LUMPUR"/>
    <m/>
    <m/>
    <m/>
    <m/>
    <s v=""/>
    <n v="25"/>
    <n v="18"/>
    <n v="2"/>
    <n v="0.1111111111111111"/>
    <m/>
    <n v="2"/>
    <n v="0.1"/>
    <n v="25"/>
    <n v="18"/>
    <n v="2"/>
    <n v="0.1"/>
  </r>
  <r>
    <x v="1"/>
    <x v="31"/>
    <s v="MEXICO CITY"/>
    <m/>
    <m/>
    <m/>
    <m/>
    <s v=""/>
    <n v="8"/>
    <n v="5"/>
    <n v="5"/>
    <n v="1"/>
    <m/>
    <m/>
    <n v="0"/>
    <n v="8"/>
    <n v="5"/>
    <s v=""/>
    <s v=""/>
  </r>
  <r>
    <x v="1"/>
    <x v="32"/>
    <s v="CASABLANCA"/>
    <m/>
    <m/>
    <m/>
    <m/>
    <s v=""/>
    <n v="3745"/>
    <n v="1924"/>
    <n v="1074"/>
    <n v="0.55821205821205822"/>
    <n v="3"/>
    <n v="1737"/>
    <n v="0.47407205240174671"/>
    <n v="3745"/>
    <n v="1927"/>
    <n v="1737"/>
    <n v="0.47407205240174671"/>
  </r>
  <r>
    <x v="1"/>
    <x v="32"/>
    <s v="RABAT"/>
    <m/>
    <m/>
    <m/>
    <m/>
    <s v=""/>
    <n v="144"/>
    <n v="129"/>
    <n v="128"/>
    <n v="0.99224806201550386"/>
    <n v="6"/>
    <n v="7"/>
    <n v="4.9295774647887321E-2"/>
    <n v="144"/>
    <n v="135"/>
    <n v="7"/>
    <n v="4.9295774647887321E-2"/>
  </r>
  <r>
    <x v="1"/>
    <x v="72"/>
    <s v="THE HAGUE"/>
    <m/>
    <m/>
    <m/>
    <m/>
    <s v=""/>
    <n v="9"/>
    <n v="6"/>
    <n v="5"/>
    <n v="0.83333333333333337"/>
    <m/>
    <m/>
    <n v="0"/>
    <n v="9"/>
    <n v="6"/>
    <s v=""/>
    <s v=""/>
  </r>
  <r>
    <x v="1"/>
    <x v="33"/>
    <s v="ABUJA"/>
    <n v="2"/>
    <n v="1"/>
    <m/>
    <m/>
    <n v="0"/>
    <n v="1195"/>
    <n v="616"/>
    <n v="580"/>
    <n v="0.94155844155844159"/>
    <n v="13"/>
    <n v="528"/>
    <n v="0.45635263612791704"/>
    <n v="1197"/>
    <n v="630"/>
    <n v="528"/>
    <n v="0.45595854922279794"/>
  </r>
  <r>
    <x v="1"/>
    <x v="35"/>
    <s v="ISLAMABAD"/>
    <m/>
    <m/>
    <m/>
    <m/>
    <s v=""/>
    <n v="695"/>
    <n v="313"/>
    <n v="30"/>
    <n v="9.5846645367412137E-2"/>
    <n v="1"/>
    <n v="320"/>
    <n v="0.50473186119873814"/>
    <n v="695"/>
    <n v="314"/>
    <n v="320"/>
    <n v="0.50473186119873814"/>
  </r>
  <r>
    <x v="1"/>
    <x v="73"/>
    <s v="PANAMA CITY"/>
    <m/>
    <m/>
    <m/>
    <m/>
    <s v=""/>
    <n v="3"/>
    <m/>
    <m/>
    <s v=""/>
    <m/>
    <n v="1"/>
    <n v="1"/>
    <n v="3"/>
    <s v=""/>
    <n v="1"/>
    <s v=""/>
  </r>
  <r>
    <x v="1"/>
    <x v="36"/>
    <s v="LIMA"/>
    <m/>
    <m/>
    <m/>
    <m/>
    <s v=""/>
    <n v="48"/>
    <n v="29"/>
    <n v="16"/>
    <n v="0.55172413793103448"/>
    <m/>
    <n v="4"/>
    <n v="0.12121212121212122"/>
    <n v="48"/>
    <n v="29"/>
    <n v="4"/>
    <n v="0.12121212121212122"/>
  </r>
  <r>
    <x v="1"/>
    <x v="37"/>
    <s v="MANILA"/>
    <m/>
    <m/>
    <m/>
    <m/>
    <s v=""/>
    <n v="3739"/>
    <n v="3365"/>
    <n v="2169"/>
    <n v="0.64457652303120361"/>
    <m/>
    <n v="177"/>
    <n v="4.9971767363071712E-2"/>
    <n v="3739"/>
    <n v="3365"/>
    <n v="177"/>
    <n v="4.9971767363071712E-2"/>
  </r>
  <r>
    <x v="1"/>
    <x v="74"/>
    <s v="WARSAW"/>
    <n v="1"/>
    <n v="1"/>
    <m/>
    <m/>
    <n v="0"/>
    <n v="9"/>
    <n v="5"/>
    <n v="4"/>
    <n v="0.8"/>
    <n v="1"/>
    <n v="1"/>
    <n v="0.14285714285714285"/>
    <n v="10"/>
    <n v="7"/>
    <n v="1"/>
    <n v="0.125"/>
  </r>
  <r>
    <x v="1"/>
    <x v="75"/>
    <s v="LISBON"/>
    <m/>
    <m/>
    <m/>
    <m/>
    <s v=""/>
    <n v="4"/>
    <n v="1"/>
    <m/>
    <n v="0"/>
    <m/>
    <n v="1"/>
    <n v="0.5"/>
    <n v="4"/>
    <n v="1"/>
    <n v="1"/>
    <n v="0.5"/>
  </r>
  <r>
    <x v="1"/>
    <x v="76"/>
    <s v="DOHA"/>
    <m/>
    <m/>
    <m/>
    <m/>
    <s v=""/>
    <n v="220"/>
    <n v="182"/>
    <n v="71"/>
    <n v="0.39010989010989011"/>
    <m/>
    <n v="32"/>
    <n v="0.14953271028037382"/>
    <n v="220"/>
    <n v="182"/>
    <n v="32"/>
    <n v="0.14953271028037382"/>
  </r>
  <r>
    <x v="1"/>
    <x v="38"/>
    <s v="BUCHAREST"/>
    <m/>
    <m/>
    <m/>
    <m/>
    <s v=""/>
    <n v="45"/>
    <n v="32"/>
    <n v="15"/>
    <n v="0.46875"/>
    <m/>
    <n v="9"/>
    <n v="0.21951219512195122"/>
    <n v="45"/>
    <n v="32"/>
    <n v="9"/>
    <n v="0.21951219512195122"/>
  </r>
  <r>
    <x v="1"/>
    <x v="39"/>
    <s v="MOSCOW"/>
    <m/>
    <m/>
    <m/>
    <m/>
    <s v=""/>
    <n v="3653"/>
    <n v="3404"/>
    <n v="2526"/>
    <n v="0.74206815511163338"/>
    <n v="1"/>
    <n v="160"/>
    <n v="4.4880785413744739E-2"/>
    <n v="3653"/>
    <n v="3405"/>
    <n v="160"/>
    <n v="4.4880785413744739E-2"/>
  </r>
  <r>
    <x v="1"/>
    <x v="77"/>
    <s v="KIGALI"/>
    <n v="1"/>
    <n v="1"/>
    <n v="1"/>
    <m/>
    <n v="0"/>
    <n v="2021"/>
    <n v="1526"/>
    <n v="516"/>
    <n v="0.33813892529488859"/>
    <n v="1"/>
    <n v="394"/>
    <n v="0.20510150963040083"/>
    <n v="2022"/>
    <n v="1528"/>
    <n v="394"/>
    <n v="0.20499479708636836"/>
  </r>
  <r>
    <x v="1"/>
    <x v="40"/>
    <s v="RIYADH"/>
    <m/>
    <m/>
    <m/>
    <m/>
    <s v=""/>
    <n v="367"/>
    <n v="284"/>
    <n v="166"/>
    <n v="0.58450704225352113"/>
    <n v="3"/>
    <n v="28"/>
    <n v="8.8888888888888892E-2"/>
    <n v="367"/>
    <n v="287"/>
    <n v="28"/>
    <n v="8.8888888888888892E-2"/>
  </r>
  <r>
    <x v="1"/>
    <x v="41"/>
    <s v="DAKAR"/>
    <m/>
    <m/>
    <m/>
    <m/>
    <s v=""/>
    <n v="945"/>
    <n v="364"/>
    <n v="96"/>
    <n v="0.26373626373626374"/>
    <m/>
    <n v="469"/>
    <n v="0.56302521008403361"/>
    <n v="945"/>
    <n v="364"/>
    <n v="469"/>
    <n v="0.56302521008403361"/>
  </r>
  <r>
    <x v="1"/>
    <x v="42"/>
    <s v="BELGRADE"/>
    <m/>
    <m/>
    <m/>
    <m/>
    <s v=""/>
    <n v="12"/>
    <n v="7"/>
    <n v="4"/>
    <n v="0.5714285714285714"/>
    <m/>
    <m/>
    <n v="0"/>
    <n v="12"/>
    <n v="7"/>
    <s v=""/>
    <s v=""/>
  </r>
  <r>
    <x v="1"/>
    <x v="78"/>
    <s v="SINGAPORE"/>
    <m/>
    <m/>
    <m/>
    <m/>
    <s v=""/>
    <n v="122"/>
    <n v="119"/>
    <n v="44"/>
    <n v="0.36974789915966388"/>
    <m/>
    <n v="1"/>
    <n v="8.3333333333333332E-3"/>
    <n v="122"/>
    <n v="119"/>
    <n v="1"/>
    <n v="8.3333333333333332E-3"/>
  </r>
  <r>
    <x v="1"/>
    <x v="45"/>
    <s v="CAPE TOWN"/>
    <m/>
    <m/>
    <m/>
    <m/>
    <s v=""/>
    <n v="332"/>
    <n v="276"/>
    <n v="216"/>
    <n v="0.78260869565217395"/>
    <m/>
    <n v="24"/>
    <n v="0.08"/>
    <n v="332"/>
    <n v="276"/>
    <n v="24"/>
    <n v="0.08"/>
  </r>
  <r>
    <x v="1"/>
    <x v="45"/>
    <s v="JOHANNESBURG"/>
    <m/>
    <m/>
    <m/>
    <m/>
    <s v=""/>
    <n v="612"/>
    <n v="519"/>
    <n v="355"/>
    <n v="0.68400770712909442"/>
    <m/>
    <n v="28"/>
    <n v="5.1188299817184646E-2"/>
    <n v="612"/>
    <n v="519"/>
    <n v="28"/>
    <n v="5.1188299817184646E-2"/>
  </r>
  <r>
    <x v="1"/>
    <x v="45"/>
    <s v="PRETORIA"/>
    <m/>
    <m/>
    <m/>
    <m/>
    <s v=""/>
    <n v="55"/>
    <n v="28"/>
    <n v="21"/>
    <n v="0.75"/>
    <m/>
    <n v="7"/>
    <n v="0.2"/>
    <n v="55"/>
    <n v="28"/>
    <n v="7"/>
    <n v="0.2"/>
  </r>
  <r>
    <x v="1"/>
    <x v="46"/>
    <s v="SEOUL"/>
    <m/>
    <m/>
    <m/>
    <m/>
    <s v=""/>
    <n v="17"/>
    <n v="6"/>
    <n v="4"/>
    <n v="0.66666666666666663"/>
    <m/>
    <n v="4"/>
    <n v="0.4"/>
    <n v="17"/>
    <n v="6"/>
    <n v="4"/>
    <n v="0.4"/>
  </r>
  <r>
    <x v="1"/>
    <x v="79"/>
    <s v="MADRID"/>
    <m/>
    <m/>
    <m/>
    <m/>
    <s v=""/>
    <n v="6"/>
    <n v="1"/>
    <n v="1"/>
    <n v="1"/>
    <m/>
    <m/>
    <n v="0"/>
    <n v="6"/>
    <n v="1"/>
    <s v=""/>
    <s v=""/>
  </r>
  <r>
    <x v="1"/>
    <x v="80"/>
    <s v="BERN"/>
    <m/>
    <m/>
    <m/>
    <m/>
    <s v=""/>
    <n v="2"/>
    <m/>
    <m/>
    <s v=""/>
    <m/>
    <m/>
    <s v=""/>
    <n v="2"/>
    <s v=""/>
    <s v=""/>
    <s v=""/>
  </r>
  <r>
    <x v="1"/>
    <x v="48"/>
    <s v="TAIPEI"/>
    <m/>
    <m/>
    <m/>
    <m/>
    <s v=""/>
    <n v="10"/>
    <n v="8"/>
    <n v="8"/>
    <n v="1"/>
    <m/>
    <m/>
    <n v="0"/>
    <n v="10"/>
    <n v="8"/>
    <s v=""/>
    <s v=""/>
  </r>
  <r>
    <x v="1"/>
    <x v="81"/>
    <s v="DAR ES SALAAM"/>
    <m/>
    <m/>
    <m/>
    <m/>
    <s v=""/>
    <n v="184"/>
    <n v="151"/>
    <n v="22"/>
    <n v="0.14569536423841059"/>
    <m/>
    <n v="11"/>
    <n v="6.7901234567901231E-2"/>
    <n v="184"/>
    <n v="151"/>
    <n v="11"/>
    <n v="6.7901234567901231E-2"/>
  </r>
  <r>
    <x v="1"/>
    <x v="49"/>
    <s v="BANGKOK"/>
    <m/>
    <m/>
    <m/>
    <m/>
    <s v=""/>
    <n v="1513"/>
    <n v="1257"/>
    <n v="212"/>
    <n v="0.16865552903739062"/>
    <n v="1"/>
    <n v="183"/>
    <n v="0.12699514226231784"/>
    <n v="1513"/>
    <n v="1258"/>
    <n v="183"/>
    <n v="0.12699514226231784"/>
  </r>
  <r>
    <x v="1"/>
    <x v="50"/>
    <s v="TUNIS"/>
    <m/>
    <m/>
    <m/>
    <m/>
    <s v=""/>
    <n v="856"/>
    <n v="530"/>
    <n v="291"/>
    <n v="0.54905660377358489"/>
    <n v="7"/>
    <n v="220"/>
    <n v="0.29062087186261559"/>
    <n v="856"/>
    <n v="537"/>
    <n v="220"/>
    <n v="0.29062087186261559"/>
  </r>
  <r>
    <x v="1"/>
    <x v="51"/>
    <s v="ISTANBUL"/>
    <m/>
    <m/>
    <m/>
    <m/>
    <s v=""/>
    <n v="2361"/>
    <n v="1493"/>
    <n v="1025"/>
    <n v="0.68653717347622234"/>
    <n v="1"/>
    <n v="744"/>
    <n v="0.33243967828418231"/>
    <n v="2361"/>
    <n v="1494"/>
    <n v="744"/>
    <n v="0.33243967828418231"/>
  </r>
  <r>
    <x v="1"/>
    <x v="82"/>
    <s v="KAMPALA"/>
    <m/>
    <m/>
    <m/>
    <m/>
    <s v=""/>
    <n v="268"/>
    <n v="211"/>
    <n v="92"/>
    <n v="0.43601895734597157"/>
    <m/>
    <n v="41"/>
    <n v="0.1626984126984127"/>
    <n v="268"/>
    <n v="211"/>
    <n v="41"/>
    <n v="0.1626984126984127"/>
  </r>
  <r>
    <x v="1"/>
    <x v="52"/>
    <s v="KYIV"/>
    <m/>
    <m/>
    <m/>
    <m/>
    <s v=""/>
    <n v="112"/>
    <n v="79"/>
    <n v="27"/>
    <n v="0.34177215189873417"/>
    <m/>
    <n v="29"/>
    <n v="0.26851851851851855"/>
    <n v="112"/>
    <n v="79"/>
    <n v="29"/>
    <n v="0.26851851851851855"/>
  </r>
  <r>
    <x v="1"/>
    <x v="53"/>
    <s v="ABU DHABI"/>
    <m/>
    <m/>
    <m/>
    <m/>
    <s v=""/>
    <n v="702"/>
    <n v="530"/>
    <n v="410"/>
    <n v="0.77358490566037741"/>
    <m/>
    <n v="114"/>
    <n v="0.17701863354037267"/>
    <n v="702"/>
    <n v="530"/>
    <n v="114"/>
    <n v="0.17701863354037267"/>
  </r>
  <r>
    <x v="1"/>
    <x v="54"/>
    <s v="LONDON"/>
    <m/>
    <m/>
    <m/>
    <m/>
    <s v=""/>
    <n v="1984"/>
    <n v="1690"/>
    <n v="1048"/>
    <n v="0.62011834319526626"/>
    <n v="2"/>
    <n v="195"/>
    <n v="0.10333863275039745"/>
    <n v="1984"/>
    <n v="1692"/>
    <n v="195"/>
    <n v="0.10333863275039745"/>
  </r>
  <r>
    <x v="1"/>
    <x v="55"/>
    <s v="ATLANTA, GA"/>
    <m/>
    <m/>
    <m/>
    <m/>
    <s v=""/>
    <n v="100"/>
    <n v="87"/>
    <n v="31"/>
    <n v="0.35632183908045978"/>
    <m/>
    <m/>
    <n v="0"/>
    <n v="100"/>
    <n v="87"/>
    <s v=""/>
    <s v=""/>
  </r>
  <r>
    <x v="1"/>
    <x v="55"/>
    <s v="LOS ANGELES, CA"/>
    <m/>
    <m/>
    <m/>
    <m/>
    <s v=""/>
    <n v="131"/>
    <n v="107"/>
    <n v="45"/>
    <n v="0.42056074766355139"/>
    <m/>
    <n v="4"/>
    <n v="3.6036036036036036E-2"/>
    <n v="131"/>
    <n v="107"/>
    <n v="4"/>
    <n v="3.6036036036036036E-2"/>
  </r>
  <r>
    <x v="1"/>
    <x v="55"/>
    <s v="NEW YORK, NY"/>
    <m/>
    <m/>
    <m/>
    <m/>
    <s v=""/>
    <n v="247"/>
    <n v="222"/>
    <n v="68"/>
    <n v="0.30630630630630629"/>
    <m/>
    <n v="14"/>
    <n v="5.9322033898305086E-2"/>
    <n v="247"/>
    <n v="222"/>
    <n v="14"/>
    <n v="5.9322033898305086E-2"/>
  </r>
  <r>
    <x v="1"/>
    <x v="55"/>
    <s v="WASHINGTON, DC"/>
    <m/>
    <m/>
    <m/>
    <m/>
    <s v=""/>
    <n v="133"/>
    <n v="109"/>
    <n v="109"/>
    <n v="1"/>
    <m/>
    <n v="10"/>
    <n v="8.4033613445378158E-2"/>
    <n v="133"/>
    <n v="109"/>
    <n v="10"/>
    <n v="8.4033613445378158E-2"/>
  </r>
  <r>
    <x v="1"/>
    <x v="56"/>
    <s v="HANOI"/>
    <m/>
    <m/>
    <m/>
    <m/>
    <s v=""/>
    <n v="295"/>
    <n v="247"/>
    <n v="129"/>
    <n v="0.52226720647773284"/>
    <n v="2"/>
    <n v="31"/>
    <n v="0.11071428571428571"/>
    <n v="295"/>
    <n v="249"/>
    <n v="31"/>
    <n v="0.11071428571428571"/>
  </r>
  <r>
    <x v="2"/>
    <x v="83"/>
    <s v="KABUL"/>
    <m/>
    <m/>
    <m/>
    <m/>
    <s v=""/>
    <n v="31"/>
    <n v="21"/>
    <n v="5"/>
    <n v="0.23809523809523808"/>
    <n v="10"/>
    <n v="0"/>
    <n v="0"/>
    <n v="31"/>
    <n v="31"/>
    <s v=""/>
    <s v=""/>
  </r>
  <r>
    <x v="2"/>
    <x v="0"/>
    <s v="TIRANA"/>
    <m/>
    <m/>
    <m/>
    <m/>
    <s v=""/>
    <n v="2"/>
    <n v="2"/>
    <n v="2"/>
    <n v="1"/>
    <n v="0"/>
    <n v="0"/>
    <n v="0"/>
    <n v="2"/>
    <n v="2"/>
    <s v=""/>
    <s v=""/>
  </r>
  <r>
    <x v="2"/>
    <x v="1"/>
    <s v="ALGIERS"/>
    <m/>
    <m/>
    <m/>
    <m/>
    <s v=""/>
    <n v="152"/>
    <n v="63"/>
    <n v="4"/>
    <n v="6.3492063492063489E-2"/>
    <n v="0"/>
    <n v="89"/>
    <n v="0.58552631578947367"/>
    <n v="152"/>
    <n v="63"/>
    <n v="89"/>
    <n v="0.58552631578947367"/>
  </r>
  <r>
    <x v="2"/>
    <x v="84"/>
    <s v="YEREVAN"/>
    <m/>
    <m/>
    <m/>
    <m/>
    <s v=""/>
    <n v="319"/>
    <n v="276"/>
    <n v="104"/>
    <n v="0.37681159420289856"/>
    <n v="0"/>
    <n v="43"/>
    <n v="0.13479623824451412"/>
    <n v="319"/>
    <n v="276"/>
    <n v="43"/>
    <n v="0.13479623824451412"/>
  </r>
  <r>
    <x v="2"/>
    <x v="3"/>
    <s v="SYDNEY"/>
    <m/>
    <m/>
    <m/>
    <m/>
    <s v=""/>
    <n v="47"/>
    <n v="47"/>
    <n v="13"/>
    <n v="0.27659574468085107"/>
    <n v="0"/>
    <n v="0"/>
    <n v="0"/>
    <n v="47"/>
    <n v="47"/>
    <s v=""/>
    <s v=""/>
  </r>
  <r>
    <x v="2"/>
    <x v="58"/>
    <s v="VIENNA"/>
    <m/>
    <m/>
    <m/>
    <m/>
    <s v=""/>
    <n v="1"/>
    <n v="1"/>
    <n v="1"/>
    <n v="1"/>
    <n v="0"/>
    <n v="0"/>
    <n v="0"/>
    <n v="1"/>
    <n v="1"/>
    <s v=""/>
    <s v=""/>
  </r>
  <r>
    <x v="2"/>
    <x v="4"/>
    <s v="BAKU"/>
    <m/>
    <m/>
    <m/>
    <m/>
    <s v=""/>
    <n v="774"/>
    <n v="698"/>
    <n v="91"/>
    <n v="0.13037249283667621"/>
    <n v="1"/>
    <n v="75"/>
    <n v="9.6899224806201556E-2"/>
    <n v="774"/>
    <n v="699"/>
    <n v="75"/>
    <n v="9.6899224806201556E-2"/>
  </r>
  <r>
    <x v="2"/>
    <x v="85"/>
    <s v="MINSK"/>
    <m/>
    <m/>
    <m/>
    <m/>
    <s v=""/>
    <n v="3335"/>
    <n v="3330"/>
    <n v="2244"/>
    <n v="0.67387387387387387"/>
    <n v="1"/>
    <n v="4"/>
    <n v="1.1994002998500749E-3"/>
    <n v="3335"/>
    <n v="3331"/>
    <n v="4"/>
    <n v="1.1994002998500749E-3"/>
  </r>
  <r>
    <x v="2"/>
    <x v="5"/>
    <s v="SARAJEVO"/>
    <m/>
    <m/>
    <m/>
    <m/>
    <s v=""/>
    <n v="14"/>
    <n v="14"/>
    <n v="2"/>
    <n v="0.14285714285714285"/>
    <n v="0"/>
    <n v="0"/>
    <n v="0"/>
    <n v="14"/>
    <n v="14"/>
    <s v=""/>
    <s v=""/>
  </r>
  <r>
    <x v="2"/>
    <x v="6"/>
    <s v="BRASILIA"/>
    <m/>
    <m/>
    <m/>
    <m/>
    <s v=""/>
    <n v="1"/>
    <n v="0"/>
    <n v="0"/>
    <s v=""/>
    <n v="0"/>
    <n v="1"/>
    <n v="1"/>
    <n v="1"/>
    <s v=""/>
    <n v="1"/>
    <s v=""/>
  </r>
  <r>
    <x v="2"/>
    <x v="6"/>
    <s v="SAO PAULO"/>
    <m/>
    <m/>
    <m/>
    <m/>
    <s v=""/>
    <n v="8"/>
    <n v="4"/>
    <n v="2"/>
    <n v="0.5"/>
    <n v="0"/>
    <n v="4"/>
    <n v="0.5"/>
    <n v="8"/>
    <n v="4"/>
    <n v="4"/>
    <n v="0.5"/>
  </r>
  <r>
    <x v="2"/>
    <x v="7"/>
    <s v="SOFIA"/>
    <m/>
    <m/>
    <m/>
    <m/>
    <s v=""/>
    <n v="47"/>
    <n v="46"/>
    <n v="18"/>
    <n v="0.39130434782608697"/>
    <n v="0"/>
    <n v="1"/>
    <n v="2.1276595744680851E-2"/>
    <n v="47"/>
    <n v="46"/>
    <n v="1"/>
    <n v="2.1276595744680851E-2"/>
  </r>
  <r>
    <x v="2"/>
    <x v="8"/>
    <s v="OTTAWA"/>
    <m/>
    <m/>
    <m/>
    <m/>
    <s v=""/>
    <n v="12"/>
    <n v="10"/>
    <n v="2"/>
    <n v="0.2"/>
    <n v="0"/>
    <n v="2"/>
    <n v="0.16666666666666666"/>
    <n v="12"/>
    <n v="10"/>
    <n v="2"/>
    <n v="0.16666666666666666"/>
  </r>
  <r>
    <x v="2"/>
    <x v="8"/>
    <s v="TORONTO"/>
    <m/>
    <m/>
    <m/>
    <m/>
    <s v=""/>
    <n v="80"/>
    <n v="74"/>
    <n v="55"/>
    <n v="0.7432432432432432"/>
    <n v="0"/>
    <n v="6"/>
    <n v="7.4999999999999997E-2"/>
    <n v="80"/>
    <n v="74"/>
    <n v="6"/>
    <n v="7.4999999999999997E-2"/>
  </r>
  <r>
    <x v="2"/>
    <x v="9"/>
    <s v="SANTIAGO DE CHILE"/>
    <m/>
    <m/>
    <m/>
    <m/>
    <s v=""/>
    <n v="6"/>
    <n v="5"/>
    <n v="1"/>
    <n v="0.2"/>
    <n v="0"/>
    <n v="1"/>
    <n v="0.16666666666666666"/>
    <n v="6"/>
    <n v="5"/>
    <n v="1"/>
    <n v="0.16666666666666666"/>
  </r>
  <r>
    <x v="2"/>
    <x v="10"/>
    <s v="BEIJING"/>
    <m/>
    <m/>
    <m/>
    <m/>
    <s v=""/>
    <n v="3691"/>
    <n v="3590"/>
    <n v="256"/>
    <n v="7.1309192200557106E-2"/>
    <n v="0"/>
    <n v="101"/>
    <n v="2.7363858033053374E-2"/>
    <n v="3691"/>
    <n v="3590"/>
    <n v="101"/>
    <n v="2.7363858033053374E-2"/>
  </r>
  <r>
    <x v="2"/>
    <x v="10"/>
    <s v="CHENGDU"/>
    <m/>
    <m/>
    <m/>
    <m/>
    <s v=""/>
    <n v="947"/>
    <n v="929"/>
    <n v="29"/>
    <n v="3.1216361679224973E-2"/>
    <n v="0"/>
    <n v="18"/>
    <n v="1.9007391763463569E-2"/>
    <n v="947"/>
    <n v="929"/>
    <n v="18"/>
    <n v="1.9007391763463569E-2"/>
  </r>
  <r>
    <x v="2"/>
    <x v="10"/>
    <s v="SHANGHAI"/>
    <m/>
    <m/>
    <m/>
    <m/>
    <s v=""/>
    <n v="1342"/>
    <n v="1305"/>
    <n v="81"/>
    <n v="6.2068965517241378E-2"/>
    <n v="0"/>
    <n v="37"/>
    <n v="2.7570789865871834E-2"/>
    <n v="1342"/>
    <n v="1305"/>
    <n v="37"/>
    <n v="2.7570789865871834E-2"/>
  </r>
  <r>
    <x v="2"/>
    <x v="11"/>
    <s v="BOGOTA"/>
    <m/>
    <m/>
    <m/>
    <m/>
    <s v=""/>
    <n v="1"/>
    <n v="1"/>
    <n v="0"/>
    <n v="0"/>
    <n v="0"/>
    <n v="0"/>
    <n v="0"/>
    <n v="1"/>
    <n v="1"/>
    <s v=""/>
    <s v=""/>
  </r>
  <r>
    <x v="2"/>
    <x v="12"/>
    <s v="ZAGREB"/>
    <m/>
    <m/>
    <m/>
    <m/>
    <s v=""/>
    <n v="10"/>
    <n v="6"/>
    <n v="1"/>
    <n v="0.16666666666666666"/>
    <n v="1"/>
    <n v="3"/>
    <n v="0.3"/>
    <n v="10"/>
    <n v="7"/>
    <n v="3"/>
    <n v="0.3"/>
  </r>
  <r>
    <x v="2"/>
    <x v="13"/>
    <s v="HAVANA"/>
    <m/>
    <m/>
    <m/>
    <m/>
    <s v=""/>
    <n v="298"/>
    <n v="217"/>
    <n v="3"/>
    <n v="1.3824884792626729E-2"/>
    <n v="0"/>
    <n v="81"/>
    <n v="0.27181208053691275"/>
    <n v="298"/>
    <n v="217"/>
    <n v="81"/>
    <n v="0.27181208053691275"/>
  </r>
  <r>
    <x v="2"/>
    <x v="15"/>
    <s v="CAIRO"/>
    <m/>
    <m/>
    <m/>
    <m/>
    <s v=""/>
    <n v="386"/>
    <n v="300"/>
    <n v="26"/>
    <n v="8.666666666666667E-2"/>
    <n v="1"/>
    <n v="85"/>
    <n v="0.22020725388601037"/>
    <n v="386"/>
    <n v="301"/>
    <n v="85"/>
    <n v="0.22020725388601037"/>
  </r>
  <r>
    <x v="2"/>
    <x v="16"/>
    <s v="ADDIS ABEBA"/>
    <m/>
    <m/>
    <m/>
    <m/>
    <s v=""/>
    <n v="53"/>
    <n v="31"/>
    <n v="11"/>
    <n v="0.35483870967741937"/>
    <n v="1"/>
    <n v="21"/>
    <n v="0.39622641509433965"/>
    <n v="53"/>
    <n v="32"/>
    <n v="21"/>
    <n v="0.39622641509433965"/>
  </r>
  <r>
    <x v="2"/>
    <x v="86"/>
    <s v="TBILISSI"/>
    <m/>
    <m/>
    <m/>
    <m/>
    <s v=""/>
    <n v="105"/>
    <n v="46"/>
    <n v="1"/>
    <n v="2.1739130434782608E-2"/>
    <n v="0"/>
    <n v="59"/>
    <n v="0.56190476190476191"/>
    <n v="105"/>
    <n v="46"/>
    <n v="59"/>
    <n v="0.56190476190476191"/>
  </r>
  <r>
    <x v="2"/>
    <x v="17"/>
    <s v="BERLIN"/>
    <m/>
    <m/>
    <m/>
    <m/>
    <s v=""/>
    <n v="3"/>
    <n v="3"/>
    <n v="2"/>
    <n v="0.66666666666666663"/>
    <n v="0"/>
    <n v="0"/>
    <n v="0"/>
    <n v="3"/>
    <n v="3"/>
    <s v=""/>
    <s v=""/>
  </r>
  <r>
    <x v="2"/>
    <x v="87"/>
    <s v="ACCRA"/>
    <m/>
    <m/>
    <m/>
    <m/>
    <s v=""/>
    <n v="94"/>
    <n v="60"/>
    <n v="18"/>
    <n v="0.3"/>
    <n v="0"/>
    <n v="34"/>
    <n v="0.36170212765957449"/>
    <n v="94"/>
    <n v="60"/>
    <n v="34"/>
    <n v="0.36170212765957449"/>
  </r>
  <r>
    <x v="2"/>
    <x v="18"/>
    <s v="HONG KONG"/>
    <m/>
    <m/>
    <m/>
    <m/>
    <s v=""/>
    <n v="21"/>
    <n v="21"/>
    <n v="0"/>
    <n v="0"/>
    <n v="0"/>
    <n v="0"/>
    <n v="0"/>
    <n v="21"/>
    <n v="21"/>
    <s v=""/>
    <s v=""/>
  </r>
  <r>
    <x v="2"/>
    <x v="19"/>
    <s v="NEW DELHI"/>
    <m/>
    <m/>
    <m/>
    <m/>
    <s v=""/>
    <n v="3879"/>
    <n v="2683"/>
    <n v="1088"/>
    <n v="0.40551621319418563"/>
    <n v="0"/>
    <n v="1196"/>
    <n v="0.30832688837329209"/>
    <n v="3879"/>
    <n v="2683"/>
    <n v="1196"/>
    <n v="0.30832688837329209"/>
  </r>
  <r>
    <x v="2"/>
    <x v="20"/>
    <s v="JAKARTA"/>
    <m/>
    <m/>
    <m/>
    <m/>
    <s v=""/>
    <n v="298"/>
    <n v="291"/>
    <n v="41"/>
    <n v="0.14089347079037801"/>
    <n v="0"/>
    <n v="7"/>
    <n v="2.3489932885906041E-2"/>
    <n v="298"/>
    <n v="291"/>
    <n v="7"/>
    <n v="2.3489932885906041E-2"/>
  </r>
  <r>
    <x v="2"/>
    <x v="21"/>
    <s v="TEHERAN"/>
    <m/>
    <m/>
    <m/>
    <m/>
    <s v=""/>
    <n v="251"/>
    <n v="153"/>
    <n v="16"/>
    <n v="0.10457516339869281"/>
    <n v="0"/>
    <n v="98"/>
    <n v="0.39043824701195218"/>
    <n v="251"/>
    <n v="153"/>
    <n v="98"/>
    <n v="0.39043824701195218"/>
  </r>
  <r>
    <x v="2"/>
    <x v="88"/>
    <s v="BAGHDAD"/>
    <m/>
    <m/>
    <m/>
    <m/>
    <s v=""/>
    <n v="63"/>
    <n v="59"/>
    <n v="25"/>
    <n v="0.42372881355932202"/>
    <n v="3"/>
    <n v="1"/>
    <n v="1.5873015873015872E-2"/>
    <n v="63"/>
    <n v="62"/>
    <n v="1"/>
    <n v="1.5873015873015872E-2"/>
  </r>
  <r>
    <x v="2"/>
    <x v="88"/>
    <s v="ERBIL"/>
    <m/>
    <m/>
    <m/>
    <m/>
    <s v=""/>
    <n v="121"/>
    <n v="55"/>
    <n v="7"/>
    <n v="0.12727272727272726"/>
    <n v="0"/>
    <n v="66"/>
    <n v="0.54545454545454541"/>
    <n v="121"/>
    <n v="55"/>
    <n v="66"/>
    <n v="0.54545454545454541"/>
  </r>
  <r>
    <x v="2"/>
    <x v="22"/>
    <s v="DUBLIN"/>
    <m/>
    <m/>
    <m/>
    <m/>
    <s v=""/>
    <n v="47"/>
    <n v="47"/>
    <n v="25"/>
    <n v="0.53191489361702127"/>
    <n v="0"/>
    <n v="0"/>
    <n v="0"/>
    <n v="47"/>
    <n v="47"/>
    <s v=""/>
    <s v=""/>
  </r>
  <r>
    <x v="2"/>
    <x v="23"/>
    <s v="TEL AVIV"/>
    <m/>
    <m/>
    <m/>
    <m/>
    <s v=""/>
    <n v="94"/>
    <n v="82"/>
    <n v="14"/>
    <n v="0.17073170731707318"/>
    <n v="0"/>
    <n v="12"/>
    <n v="0.1276595744680851"/>
    <n v="94"/>
    <n v="82"/>
    <n v="12"/>
    <n v="0.1276595744680851"/>
  </r>
  <r>
    <x v="2"/>
    <x v="24"/>
    <s v="TOKYO"/>
    <m/>
    <m/>
    <m/>
    <m/>
    <s v=""/>
    <n v="48"/>
    <n v="48"/>
    <n v="15"/>
    <n v="0.3125"/>
    <n v="0"/>
    <n v="0"/>
    <n v="0"/>
    <n v="48"/>
    <n v="48"/>
    <s v=""/>
    <s v=""/>
  </r>
  <r>
    <x v="2"/>
    <x v="25"/>
    <s v="AMMAN"/>
    <m/>
    <m/>
    <m/>
    <m/>
    <s v=""/>
    <n v="381"/>
    <n v="212"/>
    <n v="19"/>
    <n v="8.9622641509433956E-2"/>
    <n v="0"/>
    <n v="169"/>
    <n v="0.44356955380577429"/>
    <n v="381"/>
    <n v="212"/>
    <n v="169"/>
    <n v="0.44356955380577429"/>
  </r>
  <r>
    <x v="2"/>
    <x v="26"/>
    <s v="NUR-SULTAN"/>
    <m/>
    <m/>
    <m/>
    <m/>
    <s v=""/>
    <n v="2787"/>
    <n v="2470"/>
    <n v="477"/>
    <n v="0.19311740890688259"/>
    <n v="0"/>
    <n v="317"/>
    <n v="0.11374237531395766"/>
    <n v="2787"/>
    <n v="2470"/>
    <n v="317"/>
    <n v="0.11374237531395766"/>
  </r>
  <r>
    <x v="2"/>
    <x v="27"/>
    <s v="NAIROBI"/>
    <m/>
    <m/>
    <m/>
    <m/>
    <s v=""/>
    <n v="172"/>
    <n v="147"/>
    <n v="49"/>
    <n v="0.33333333333333331"/>
    <n v="0"/>
    <n v="25"/>
    <n v="0.14534883720930233"/>
    <n v="172"/>
    <n v="147"/>
    <n v="25"/>
    <n v="0.14534883720930233"/>
  </r>
  <r>
    <x v="2"/>
    <x v="28"/>
    <s v="KUWAIT"/>
    <m/>
    <m/>
    <m/>
    <m/>
    <s v=""/>
    <n v="424"/>
    <n v="324"/>
    <n v="255"/>
    <n v="0.78703703703703709"/>
    <n v="0"/>
    <n v="100"/>
    <n v="0.23584905660377359"/>
    <n v="424"/>
    <n v="324"/>
    <n v="100"/>
    <n v="0.23584905660377359"/>
  </r>
  <r>
    <x v="2"/>
    <x v="29"/>
    <s v="BEIRUT"/>
    <m/>
    <m/>
    <m/>
    <m/>
    <s v=""/>
    <n v="220"/>
    <n v="173"/>
    <n v="60"/>
    <n v="0.34682080924855491"/>
    <n v="0"/>
    <n v="47"/>
    <n v="0.21363636363636362"/>
    <n v="220"/>
    <n v="173"/>
    <n v="47"/>
    <n v="0.21363636363636362"/>
  </r>
  <r>
    <x v="2"/>
    <x v="30"/>
    <s v="KUALA LUMPUR"/>
    <m/>
    <m/>
    <m/>
    <m/>
    <s v=""/>
    <n v="61"/>
    <n v="33"/>
    <n v="10"/>
    <n v="0.30303030303030304"/>
    <n v="0"/>
    <n v="28"/>
    <n v="0.45901639344262296"/>
    <n v="61"/>
    <n v="33"/>
    <n v="28"/>
    <n v="0.45901639344262296"/>
  </r>
  <r>
    <x v="2"/>
    <x v="31"/>
    <s v="MEXICO CITY"/>
    <m/>
    <m/>
    <m/>
    <m/>
    <s v=""/>
    <n v="5"/>
    <n v="5"/>
    <n v="1"/>
    <n v="0.2"/>
    <n v="0"/>
    <n v="0"/>
    <n v="0"/>
    <n v="5"/>
    <n v="5"/>
    <s v=""/>
    <s v=""/>
  </r>
  <r>
    <x v="2"/>
    <x v="89"/>
    <s v="CHISINAU"/>
    <m/>
    <m/>
    <m/>
    <m/>
    <s v=""/>
    <n v="633"/>
    <n v="626"/>
    <n v="12"/>
    <n v="1.9169329073482427E-2"/>
    <n v="0"/>
    <n v="7"/>
    <n v="1.1058451816745656E-2"/>
    <n v="633"/>
    <n v="626"/>
    <n v="7"/>
    <n v="1.1058451816745656E-2"/>
  </r>
  <r>
    <x v="2"/>
    <x v="90"/>
    <s v="ULAN BATOR"/>
    <m/>
    <m/>
    <m/>
    <m/>
    <s v=""/>
    <n v="462"/>
    <n v="397"/>
    <n v="36"/>
    <n v="9.06801007556675E-2"/>
    <n v="0"/>
    <n v="65"/>
    <n v="0.1406926406926407"/>
    <n v="462"/>
    <n v="397"/>
    <n v="65"/>
    <n v="0.1406926406926407"/>
  </r>
  <r>
    <x v="2"/>
    <x v="32"/>
    <s v="RABAT"/>
    <m/>
    <m/>
    <m/>
    <m/>
    <s v=""/>
    <n v="120"/>
    <n v="96"/>
    <n v="28"/>
    <n v="0.29166666666666669"/>
    <n v="0"/>
    <n v="24"/>
    <n v="0.2"/>
    <n v="120"/>
    <n v="96"/>
    <n v="24"/>
    <n v="0.2"/>
  </r>
  <r>
    <x v="2"/>
    <x v="33"/>
    <s v="ABUJA"/>
    <m/>
    <m/>
    <m/>
    <m/>
    <s v=""/>
    <n v="157"/>
    <n v="114"/>
    <n v="41"/>
    <n v="0.35964912280701755"/>
    <n v="3"/>
    <n v="40"/>
    <n v="0.25477707006369427"/>
    <n v="157"/>
    <n v="117"/>
    <n v="40"/>
    <n v="0.25477707006369427"/>
  </r>
  <r>
    <x v="2"/>
    <x v="34"/>
    <s v="SKOPJE"/>
    <m/>
    <m/>
    <m/>
    <m/>
    <s v=""/>
    <n v="181"/>
    <n v="2"/>
    <n v="0"/>
    <n v="0"/>
    <n v="139"/>
    <n v="40"/>
    <n v="0.22099447513812154"/>
    <n v="181"/>
    <n v="141"/>
    <n v="40"/>
    <n v="0.22099447513812154"/>
  </r>
  <r>
    <x v="2"/>
    <x v="35"/>
    <s v="ISLAMABAD"/>
    <m/>
    <m/>
    <m/>
    <m/>
    <s v=""/>
    <n v="115"/>
    <n v="36"/>
    <n v="4"/>
    <n v="0.1111111111111111"/>
    <n v="2"/>
    <n v="77"/>
    <n v="0.66956521739130437"/>
    <n v="115"/>
    <n v="38"/>
    <n v="77"/>
    <n v="0.66956521739130437"/>
  </r>
  <r>
    <x v="2"/>
    <x v="36"/>
    <s v="LIMA"/>
    <m/>
    <m/>
    <m/>
    <m/>
    <s v=""/>
    <n v="19"/>
    <n v="19"/>
    <n v="3"/>
    <n v="0.15789473684210525"/>
    <n v="0"/>
    <n v="0"/>
    <n v="0"/>
    <n v="19"/>
    <n v="19"/>
    <s v=""/>
    <s v=""/>
  </r>
  <r>
    <x v="2"/>
    <x v="37"/>
    <s v="MANILA"/>
    <m/>
    <m/>
    <m/>
    <m/>
    <s v=""/>
    <n v="453"/>
    <n v="433"/>
    <n v="111"/>
    <n v="0.25635103926096997"/>
    <n v="0"/>
    <n v="20"/>
    <n v="4.4150110375275942E-2"/>
    <n v="453"/>
    <n v="433"/>
    <n v="20"/>
    <n v="4.4150110375275942E-2"/>
  </r>
  <r>
    <x v="2"/>
    <x v="74"/>
    <s v="WARSAW"/>
    <m/>
    <m/>
    <m/>
    <m/>
    <s v=""/>
    <n v="1"/>
    <n v="0"/>
    <n v="0"/>
    <s v=""/>
    <n v="1"/>
    <n v="0"/>
    <n v="0"/>
    <n v="1"/>
    <n v="1"/>
    <s v=""/>
    <s v=""/>
  </r>
  <r>
    <x v="2"/>
    <x v="38"/>
    <s v="BUCHAREST"/>
    <m/>
    <m/>
    <m/>
    <m/>
    <s v=""/>
    <n v="5"/>
    <n v="4"/>
    <n v="1"/>
    <n v="0.25"/>
    <n v="0"/>
    <n v="1"/>
    <n v="0.2"/>
    <n v="5"/>
    <n v="4"/>
    <n v="1"/>
    <n v="0.2"/>
  </r>
  <r>
    <x v="2"/>
    <x v="39"/>
    <s v="MOSCOW"/>
    <m/>
    <m/>
    <m/>
    <m/>
    <s v=""/>
    <n v="40154"/>
    <n v="39410"/>
    <n v="12859"/>
    <n v="0.32628774422735346"/>
    <n v="0"/>
    <n v="744"/>
    <n v="1.8528664641131645E-2"/>
    <n v="40154"/>
    <n v="39410"/>
    <n v="744"/>
    <n v="1.8528664641131645E-2"/>
  </r>
  <r>
    <x v="2"/>
    <x v="39"/>
    <s v="ST. PETERSBURG"/>
    <m/>
    <m/>
    <m/>
    <m/>
    <s v=""/>
    <n v="2287"/>
    <n v="2283"/>
    <n v="827"/>
    <n v="0.36224266316250547"/>
    <n v="1"/>
    <n v="3"/>
    <n v="1.3117621337997377E-3"/>
    <n v="2287"/>
    <n v="2284"/>
    <n v="3"/>
    <n v="1.3117621337997377E-3"/>
  </r>
  <r>
    <x v="2"/>
    <x v="39"/>
    <s v="YEKATERINBURG"/>
    <m/>
    <m/>
    <m/>
    <m/>
    <s v=""/>
    <n v="4636"/>
    <n v="4589"/>
    <n v="1305"/>
    <n v="0.28437568097624755"/>
    <n v="0"/>
    <n v="47"/>
    <n v="1.0138050043140638E-2"/>
    <n v="4636"/>
    <n v="4589"/>
    <n v="47"/>
    <n v="1.0138050043140638E-2"/>
  </r>
  <r>
    <x v="2"/>
    <x v="40"/>
    <s v="RIYADH"/>
    <m/>
    <m/>
    <m/>
    <m/>
    <s v=""/>
    <n v="1146"/>
    <n v="1026"/>
    <n v="892"/>
    <n v="0.86939571150097461"/>
    <n v="4"/>
    <n v="116"/>
    <n v="0.1012216404886562"/>
    <n v="1146"/>
    <n v="1030"/>
    <n v="116"/>
    <n v="0.1012216404886562"/>
  </r>
  <r>
    <x v="2"/>
    <x v="41"/>
    <s v="DAKAR"/>
    <m/>
    <m/>
    <m/>
    <m/>
    <s v=""/>
    <n v="26"/>
    <n v="11"/>
    <n v="5"/>
    <n v="0.45454545454545453"/>
    <n v="0"/>
    <n v="15"/>
    <n v="0.57692307692307687"/>
    <n v="26"/>
    <n v="11"/>
    <n v="15"/>
    <n v="0.57692307692307687"/>
  </r>
  <r>
    <x v="2"/>
    <x v="42"/>
    <s v="BELGRADE"/>
    <m/>
    <m/>
    <m/>
    <m/>
    <s v=""/>
    <n v="359"/>
    <n v="354"/>
    <n v="298"/>
    <n v="0.84180790960451979"/>
    <n v="0"/>
    <n v="5"/>
    <n v="1.3927576601671309E-2"/>
    <n v="359"/>
    <n v="354"/>
    <n v="5"/>
    <n v="1.3927576601671309E-2"/>
  </r>
  <r>
    <x v="2"/>
    <x v="43"/>
    <s v="BRATISLAVA"/>
    <m/>
    <m/>
    <m/>
    <m/>
    <s v=""/>
    <n v="3"/>
    <n v="1"/>
    <n v="1"/>
    <n v="1"/>
    <n v="1"/>
    <n v="1"/>
    <n v="0.33333333333333331"/>
    <n v="3"/>
    <n v="2"/>
    <n v="1"/>
    <n v="0.33333333333333331"/>
  </r>
  <r>
    <x v="2"/>
    <x v="45"/>
    <s v="PRETORIA"/>
    <m/>
    <m/>
    <m/>
    <m/>
    <s v=""/>
    <n v="423"/>
    <n v="405"/>
    <n v="284"/>
    <n v="0.70123456790123462"/>
    <n v="0"/>
    <n v="18"/>
    <n v="4.2553191489361701E-2"/>
    <n v="423"/>
    <n v="405"/>
    <n v="18"/>
    <n v="4.2553191489361701E-2"/>
  </r>
  <r>
    <x v="2"/>
    <x v="46"/>
    <s v="SEOUL"/>
    <m/>
    <m/>
    <m/>
    <m/>
    <s v=""/>
    <n v="209"/>
    <n v="205"/>
    <n v="195"/>
    <n v="0.95121951219512191"/>
    <n v="0"/>
    <n v="4"/>
    <n v="1.9138755980861243E-2"/>
    <n v="209"/>
    <n v="205"/>
    <n v="4"/>
    <n v="1.9138755980861243E-2"/>
  </r>
  <r>
    <x v="2"/>
    <x v="47"/>
    <s v="DAMASCUS"/>
    <m/>
    <m/>
    <m/>
    <m/>
    <s v=""/>
    <n v="57"/>
    <n v="14"/>
    <n v="10"/>
    <n v="0.7142857142857143"/>
    <n v="43"/>
    <n v="0"/>
    <n v="0"/>
    <n v="57"/>
    <n v="57"/>
    <s v=""/>
    <s v=""/>
  </r>
  <r>
    <x v="2"/>
    <x v="48"/>
    <s v="TAIPEI"/>
    <m/>
    <m/>
    <m/>
    <m/>
    <s v=""/>
    <n v="5"/>
    <n v="5"/>
    <n v="1"/>
    <n v="0.2"/>
    <n v="0"/>
    <n v="0"/>
    <n v="0"/>
    <n v="5"/>
    <n v="5"/>
    <s v=""/>
    <s v=""/>
  </r>
  <r>
    <x v="2"/>
    <x v="49"/>
    <s v="BANGKOK"/>
    <m/>
    <m/>
    <m/>
    <m/>
    <s v=""/>
    <n v="1360"/>
    <n v="1335"/>
    <n v="359"/>
    <n v="0.2689138576779026"/>
    <n v="0"/>
    <n v="25"/>
    <n v="1.8382352941176471E-2"/>
    <n v="1360"/>
    <n v="1335"/>
    <n v="25"/>
    <n v="1.8382352941176471E-2"/>
  </r>
  <r>
    <x v="2"/>
    <x v="50"/>
    <s v="TUNIS"/>
    <m/>
    <m/>
    <m/>
    <m/>
    <s v=""/>
    <n v="401"/>
    <n v="174"/>
    <n v="27"/>
    <n v="0.15517241379310345"/>
    <n v="0"/>
    <n v="227"/>
    <n v="0.56608478802992523"/>
    <n v="401"/>
    <n v="174"/>
    <n v="227"/>
    <n v="0.56608478802992523"/>
  </r>
  <r>
    <x v="2"/>
    <x v="51"/>
    <s v="ANKARA"/>
    <m/>
    <m/>
    <m/>
    <m/>
    <s v=""/>
    <n v="2981"/>
    <n v="2704"/>
    <n v="1847"/>
    <n v="0.68306213017751483"/>
    <n v="1"/>
    <n v="276"/>
    <n v="9.2586380409258637E-2"/>
    <n v="2981"/>
    <n v="2705"/>
    <n v="276"/>
    <n v="9.2586380409258637E-2"/>
  </r>
  <r>
    <x v="2"/>
    <x v="51"/>
    <s v="ISTANBUL"/>
    <m/>
    <m/>
    <m/>
    <m/>
    <s v=""/>
    <n v="1893"/>
    <n v="1829"/>
    <n v="135"/>
    <n v="7.3810825587752871E-2"/>
    <n v="0"/>
    <n v="64"/>
    <n v="3.3808769149498152E-2"/>
    <n v="1893"/>
    <n v="1829"/>
    <n v="64"/>
    <n v="3.3808769149498152E-2"/>
  </r>
  <r>
    <x v="2"/>
    <x v="52"/>
    <s v="KYIV"/>
    <m/>
    <m/>
    <m/>
    <m/>
    <s v=""/>
    <n v="47754"/>
    <n v="44993"/>
    <n v="20000"/>
    <n v="0.44451359100304494"/>
    <n v="0"/>
    <n v="2761"/>
    <n v="5.7817146207647524E-2"/>
    <n v="47754"/>
    <n v="44993"/>
    <n v="2761"/>
    <n v="5.7817146207647524E-2"/>
  </r>
  <r>
    <x v="2"/>
    <x v="52"/>
    <s v="LVIV"/>
    <m/>
    <m/>
    <m/>
    <m/>
    <s v=""/>
    <n v="47624"/>
    <n v="45953"/>
    <n v="21346"/>
    <n v="0.46451809457489174"/>
    <n v="2"/>
    <n v="1669"/>
    <n v="3.5045355283050562E-2"/>
    <n v="47624"/>
    <n v="45955"/>
    <n v="1669"/>
    <n v="3.5045355283050562E-2"/>
  </r>
  <r>
    <x v="2"/>
    <x v="53"/>
    <s v="ABU DHABI"/>
    <m/>
    <m/>
    <m/>
    <m/>
    <s v=""/>
    <n v="1457"/>
    <n v="978"/>
    <n v="287"/>
    <n v="0.29345603271983639"/>
    <n v="5"/>
    <n v="474"/>
    <n v="0.32532601235415237"/>
    <n v="1457"/>
    <n v="983"/>
    <n v="474"/>
    <n v="0.32532601235415237"/>
  </r>
  <r>
    <x v="2"/>
    <x v="54"/>
    <s v="LONDON"/>
    <m/>
    <m/>
    <m/>
    <m/>
    <s v=""/>
    <n v="642"/>
    <n v="609"/>
    <n v="141"/>
    <n v="0.23152709359605911"/>
    <n v="19"/>
    <n v="14"/>
    <n v="2.1806853582554516E-2"/>
    <n v="642"/>
    <n v="628"/>
    <n v="14"/>
    <n v="2.1806853582554516E-2"/>
  </r>
  <r>
    <x v="2"/>
    <x v="55"/>
    <s v="CHICAGO, IL"/>
    <m/>
    <m/>
    <m/>
    <m/>
    <s v=""/>
    <n v="36"/>
    <n v="36"/>
    <n v="5"/>
    <n v="0.1388888888888889"/>
    <n v="0"/>
    <n v="0"/>
    <n v="0"/>
    <n v="36"/>
    <n v="36"/>
    <s v=""/>
    <s v=""/>
  </r>
  <r>
    <x v="2"/>
    <x v="55"/>
    <s v="LOS ANGELES, CA"/>
    <m/>
    <m/>
    <m/>
    <m/>
    <s v=""/>
    <n v="85"/>
    <n v="80"/>
    <n v="2"/>
    <n v="2.5000000000000001E-2"/>
    <n v="3"/>
    <n v="2"/>
    <n v="2.3529411764705882E-2"/>
    <n v="85"/>
    <n v="83"/>
    <n v="2"/>
    <n v="2.3529411764705882E-2"/>
  </r>
  <r>
    <x v="2"/>
    <x v="55"/>
    <s v="NEW YORK, NY"/>
    <m/>
    <m/>
    <m/>
    <m/>
    <s v=""/>
    <n v="105"/>
    <n v="102"/>
    <n v="24"/>
    <n v="0.23529411764705882"/>
    <n v="3"/>
    <n v="0"/>
    <n v="0"/>
    <n v="105"/>
    <n v="105"/>
    <s v=""/>
    <s v=""/>
  </r>
  <r>
    <x v="2"/>
    <x v="55"/>
    <s v="WASHINGTON, DC"/>
    <m/>
    <m/>
    <m/>
    <m/>
    <s v=""/>
    <n v="52"/>
    <n v="48"/>
    <n v="16"/>
    <n v="0.33333333333333331"/>
    <n v="4"/>
    <n v="0"/>
    <n v="0"/>
    <n v="52"/>
    <n v="52"/>
    <s v=""/>
    <s v=""/>
  </r>
  <r>
    <x v="2"/>
    <x v="91"/>
    <s v="TASHKENT"/>
    <m/>
    <m/>
    <m/>
    <m/>
    <s v=""/>
    <n v="435"/>
    <n v="284"/>
    <n v="24"/>
    <n v="8.4507042253521125E-2"/>
    <n v="4"/>
    <n v="147"/>
    <n v="0.33793103448275863"/>
    <n v="435"/>
    <n v="288"/>
    <n v="147"/>
    <n v="0.33793103448275863"/>
  </r>
  <r>
    <x v="2"/>
    <x v="56"/>
    <s v="HANOI"/>
    <m/>
    <m/>
    <m/>
    <m/>
    <s v=""/>
    <n v="270"/>
    <n v="190"/>
    <n v="16"/>
    <n v="8.4210526315789472E-2"/>
    <n v="0"/>
    <n v="80"/>
    <n v="0.29629629629629628"/>
    <n v="270"/>
    <n v="190"/>
    <n v="80"/>
    <n v="0.29629629629629628"/>
  </r>
  <r>
    <x v="2"/>
    <x v="92"/>
    <s v="LUSAKA"/>
    <m/>
    <m/>
    <m/>
    <m/>
    <s v=""/>
    <n v="20"/>
    <n v="18"/>
    <n v="3"/>
    <n v="0.16666666666666666"/>
    <n v="0"/>
    <n v="2"/>
    <n v="0.1"/>
    <n v="20"/>
    <n v="18"/>
    <n v="2"/>
    <n v="0.1"/>
  </r>
  <r>
    <x v="3"/>
    <x v="58"/>
    <s v="VIENNA"/>
    <m/>
    <m/>
    <m/>
    <m/>
    <s v=""/>
    <n v="25"/>
    <n v="21"/>
    <n v="11"/>
    <n v="0.52380952380952384"/>
    <n v="1"/>
    <m/>
    <n v="0"/>
    <n v="25"/>
    <n v="22"/>
    <s v=""/>
    <s v=""/>
  </r>
  <r>
    <x v="3"/>
    <x v="93"/>
    <s v="DHAKA"/>
    <n v="5"/>
    <m/>
    <m/>
    <n v="5"/>
    <n v="1"/>
    <n v="256"/>
    <n v="199"/>
    <n v="50"/>
    <n v="0.25125628140703515"/>
    <n v="1"/>
    <n v="50"/>
    <n v="0.2"/>
    <n v="261"/>
    <n v="200"/>
    <n v="55"/>
    <n v="0.21568627450980393"/>
  </r>
  <r>
    <x v="3"/>
    <x v="59"/>
    <s v="BRUSSELS"/>
    <m/>
    <m/>
    <m/>
    <m/>
    <s v=""/>
    <n v="2"/>
    <n v="1"/>
    <n v="1"/>
    <n v="1"/>
    <m/>
    <n v="1"/>
    <n v="0.5"/>
    <n v="2"/>
    <n v="1"/>
    <n v="1"/>
    <n v="0.5"/>
  </r>
  <r>
    <x v="3"/>
    <x v="60"/>
    <s v="OUAGADOUGOU"/>
    <m/>
    <m/>
    <m/>
    <m/>
    <s v=""/>
    <n v="45"/>
    <n v="29"/>
    <n v="11"/>
    <n v="0.37931034482758619"/>
    <m/>
    <n v="4"/>
    <n v="0.12121212121212122"/>
    <n v="45"/>
    <n v="29"/>
    <n v="4"/>
    <n v="0.12121212121212122"/>
  </r>
  <r>
    <x v="3"/>
    <x v="8"/>
    <s v="OTTAWA"/>
    <m/>
    <m/>
    <m/>
    <m/>
    <s v=""/>
    <n v="400"/>
    <n v="395"/>
    <n v="97"/>
    <n v="0.24556962025316456"/>
    <n v="1"/>
    <n v="7"/>
    <n v="1.7369727047146403E-2"/>
    <n v="400"/>
    <n v="396"/>
    <n v="7"/>
    <n v="1.7369727047146403E-2"/>
  </r>
  <r>
    <x v="3"/>
    <x v="10"/>
    <s v="BEIJING"/>
    <m/>
    <m/>
    <m/>
    <m/>
    <s v=""/>
    <n v="550"/>
    <n v="488"/>
    <n v="112"/>
    <n v="0.22950819672131148"/>
    <m/>
    <n v="30"/>
    <n v="5.7915057915057917E-2"/>
    <n v="550"/>
    <n v="488"/>
    <n v="30"/>
    <n v="5.7915057915057917E-2"/>
  </r>
  <r>
    <x v="3"/>
    <x v="10"/>
    <s v="GUANGZHOU (CANTON)"/>
    <m/>
    <m/>
    <m/>
    <m/>
    <s v=""/>
    <n v="1220"/>
    <n v="1401"/>
    <n v="272"/>
    <n v="0.19414703783012136"/>
    <m/>
    <n v="64"/>
    <n v="4.3686006825938567E-2"/>
    <n v="1220"/>
    <n v="1401"/>
    <n v="64"/>
    <n v="4.3686006825938567E-2"/>
  </r>
  <r>
    <x v="3"/>
    <x v="10"/>
    <s v="SHANGHAI"/>
    <m/>
    <m/>
    <m/>
    <m/>
    <s v=""/>
    <n v="1337"/>
    <n v="1553"/>
    <n v="325"/>
    <n v="0.20927237604636187"/>
    <m/>
    <n v="38"/>
    <n v="2.3884349465744813E-2"/>
    <n v="1337"/>
    <n v="1553"/>
    <n v="38"/>
    <n v="2.3884349465744813E-2"/>
  </r>
  <r>
    <x v="3"/>
    <x v="94"/>
    <s v="COPENHAGEN"/>
    <m/>
    <m/>
    <m/>
    <m/>
    <s v=""/>
    <n v="478"/>
    <n v="419"/>
    <n v="129"/>
    <n v="0.30787589498806683"/>
    <n v="13"/>
    <n v="4"/>
    <n v="9.1743119266055051E-3"/>
    <n v="478"/>
    <n v="432"/>
    <n v="4"/>
    <n v="9.1743119266055051E-3"/>
  </r>
  <r>
    <x v="3"/>
    <x v="15"/>
    <s v="CAIRO"/>
    <n v="1"/>
    <m/>
    <m/>
    <m/>
    <s v=""/>
    <n v="429"/>
    <n v="325"/>
    <n v="158"/>
    <n v="0.48615384615384616"/>
    <n v="2"/>
    <n v="105"/>
    <n v="0.24305555555555555"/>
    <n v="430"/>
    <n v="327"/>
    <n v="105"/>
    <n v="0.24305555555555555"/>
  </r>
  <r>
    <x v="3"/>
    <x v="66"/>
    <s v="HELSINKI"/>
    <m/>
    <m/>
    <m/>
    <m/>
    <s v=""/>
    <n v="6"/>
    <n v="3"/>
    <n v="1"/>
    <n v="0.33333333333333331"/>
    <m/>
    <m/>
    <n v="0"/>
    <n v="6"/>
    <n v="3"/>
    <s v=""/>
    <s v=""/>
  </r>
  <r>
    <x v="3"/>
    <x v="67"/>
    <s v="PARIS"/>
    <m/>
    <m/>
    <m/>
    <m/>
    <s v=""/>
    <n v="13"/>
    <n v="7"/>
    <n v="2"/>
    <n v="0.2857142857142857"/>
    <n v="1"/>
    <m/>
    <n v="0"/>
    <n v="13"/>
    <n v="8"/>
    <s v=""/>
    <s v=""/>
  </r>
  <r>
    <x v="3"/>
    <x v="17"/>
    <s v="BERLIN"/>
    <m/>
    <m/>
    <m/>
    <m/>
    <s v=""/>
    <n v="16"/>
    <n v="12"/>
    <n v="5"/>
    <n v="0.41666666666666669"/>
    <m/>
    <m/>
    <n v="0"/>
    <n v="16"/>
    <n v="12"/>
    <s v=""/>
    <s v=""/>
  </r>
  <r>
    <x v="3"/>
    <x v="17"/>
    <s v="FLENSBURG"/>
    <m/>
    <m/>
    <m/>
    <m/>
    <s v=""/>
    <n v="18"/>
    <n v="17"/>
    <n v="17"/>
    <n v="1"/>
    <m/>
    <n v="1"/>
    <n v="5.5555555555555552E-2"/>
    <n v="18"/>
    <n v="17"/>
    <n v="1"/>
    <n v="5.5555555555555552E-2"/>
  </r>
  <r>
    <x v="3"/>
    <x v="87"/>
    <s v="ACCRA"/>
    <m/>
    <m/>
    <m/>
    <m/>
    <s v=""/>
    <n v="512"/>
    <n v="258"/>
    <n v="111"/>
    <n v="0.43023255813953487"/>
    <m/>
    <n v="203"/>
    <n v="0.4403470715835141"/>
    <n v="512"/>
    <n v="258"/>
    <n v="203"/>
    <n v="0.4403470715835141"/>
  </r>
  <r>
    <x v="3"/>
    <x v="68"/>
    <s v="ATHENS"/>
    <m/>
    <m/>
    <m/>
    <m/>
    <s v=""/>
    <n v="1"/>
    <n v="1"/>
    <n v="1"/>
    <n v="1"/>
    <m/>
    <m/>
    <n v="0"/>
    <n v="1"/>
    <n v="1"/>
    <s v=""/>
    <s v=""/>
  </r>
  <r>
    <x v="3"/>
    <x v="95"/>
    <s v="REYKJAVIK"/>
    <m/>
    <m/>
    <m/>
    <m/>
    <s v=""/>
    <n v="8"/>
    <n v="4"/>
    <m/>
    <n v="0"/>
    <m/>
    <m/>
    <n v="0"/>
    <n v="8"/>
    <n v="4"/>
    <s v=""/>
    <s v=""/>
  </r>
  <r>
    <x v="3"/>
    <x v="19"/>
    <s v="NEW DELHI"/>
    <m/>
    <m/>
    <m/>
    <m/>
    <s v=""/>
    <n v="3156"/>
    <n v="2620"/>
    <n v="2076"/>
    <n v="0.79236641221374049"/>
    <n v="1"/>
    <n v="231"/>
    <n v="8.0995792426367466E-2"/>
    <n v="3156"/>
    <n v="2621"/>
    <n v="231"/>
    <n v="8.0995792426367466E-2"/>
  </r>
  <r>
    <x v="3"/>
    <x v="20"/>
    <s v="JAKARTA"/>
    <n v="2"/>
    <n v="2"/>
    <n v="2"/>
    <m/>
    <n v="0"/>
    <n v="3695"/>
    <n v="3569"/>
    <n v="3403"/>
    <n v="0.95348837209302328"/>
    <m/>
    <n v="20"/>
    <n v="5.572582892170521E-3"/>
    <n v="3697"/>
    <n v="3571"/>
    <n v="20"/>
    <n v="5.5694792536897797E-3"/>
  </r>
  <r>
    <x v="3"/>
    <x v="21"/>
    <s v="TEHERAN"/>
    <m/>
    <m/>
    <m/>
    <m/>
    <s v=""/>
    <n v="425"/>
    <n v="273"/>
    <n v="124"/>
    <n v="0.45421245421245421"/>
    <n v="4"/>
    <n v="148"/>
    <n v="0.34823529411764703"/>
    <n v="425"/>
    <n v="277"/>
    <n v="148"/>
    <n v="0.34823529411764703"/>
  </r>
  <r>
    <x v="3"/>
    <x v="23"/>
    <s v="TEL AVIV"/>
    <m/>
    <m/>
    <m/>
    <m/>
    <s v=""/>
    <n v="27"/>
    <n v="18"/>
    <n v="3"/>
    <n v="0.16666666666666666"/>
    <m/>
    <n v="5"/>
    <n v="0.21739130434782608"/>
    <n v="27"/>
    <n v="18"/>
    <n v="5"/>
    <n v="0.21739130434782608"/>
  </r>
  <r>
    <x v="3"/>
    <x v="70"/>
    <s v="ROME"/>
    <m/>
    <m/>
    <m/>
    <m/>
    <s v=""/>
    <n v="7"/>
    <n v="7"/>
    <n v="7"/>
    <n v="1"/>
    <m/>
    <m/>
    <n v="0"/>
    <n v="7"/>
    <n v="7"/>
    <s v=""/>
    <s v=""/>
  </r>
  <r>
    <x v="3"/>
    <x v="24"/>
    <s v="TOKYO"/>
    <m/>
    <m/>
    <m/>
    <m/>
    <s v=""/>
    <n v="62"/>
    <n v="58"/>
    <n v="4"/>
    <n v="6.8965517241379309E-2"/>
    <m/>
    <n v="2"/>
    <n v="3.3333333333333333E-2"/>
    <n v="62"/>
    <n v="58"/>
    <n v="2"/>
    <n v="3.3333333333333333E-2"/>
  </r>
  <r>
    <x v="3"/>
    <x v="27"/>
    <s v="NAIROBI"/>
    <m/>
    <m/>
    <m/>
    <m/>
    <s v=""/>
    <n v="654"/>
    <n v="428"/>
    <n v="154"/>
    <n v="0.35981308411214952"/>
    <n v="3"/>
    <n v="202"/>
    <n v="0.31911532385466035"/>
    <n v="654"/>
    <n v="431"/>
    <n v="202"/>
    <n v="0.31911532385466035"/>
  </r>
  <r>
    <x v="3"/>
    <x v="96"/>
    <s v="RIGA"/>
    <m/>
    <m/>
    <m/>
    <m/>
    <s v=""/>
    <n v="10"/>
    <n v="9"/>
    <m/>
    <n v="0"/>
    <m/>
    <n v="1"/>
    <n v="0.1"/>
    <n v="10"/>
    <n v="9"/>
    <n v="1"/>
    <n v="0.1"/>
  </r>
  <r>
    <x v="3"/>
    <x v="29"/>
    <s v="BEIRUT"/>
    <m/>
    <m/>
    <m/>
    <m/>
    <s v=""/>
    <n v="368"/>
    <n v="196"/>
    <n v="88"/>
    <n v="0.44897959183673469"/>
    <n v="13"/>
    <n v="142"/>
    <n v="0.40455840455840458"/>
    <n v="368"/>
    <n v="209"/>
    <n v="142"/>
    <n v="0.40455840455840458"/>
  </r>
  <r>
    <x v="3"/>
    <x v="97"/>
    <s v="BAMAKO"/>
    <m/>
    <m/>
    <m/>
    <m/>
    <s v=""/>
    <n v="113"/>
    <n v="45"/>
    <n v="12"/>
    <n v="0.26666666666666666"/>
    <m/>
    <n v="40"/>
    <n v="0.47058823529411764"/>
    <n v="113"/>
    <n v="45"/>
    <n v="40"/>
    <n v="0.47058823529411764"/>
  </r>
  <r>
    <x v="3"/>
    <x v="31"/>
    <s v="MEXICO CITY"/>
    <m/>
    <m/>
    <m/>
    <m/>
    <s v=""/>
    <n v="28"/>
    <n v="25"/>
    <n v="18"/>
    <n v="0.72"/>
    <m/>
    <m/>
    <n v="0"/>
    <n v="28"/>
    <n v="25"/>
    <s v=""/>
    <s v=""/>
  </r>
  <r>
    <x v="3"/>
    <x v="32"/>
    <s v="RABAT"/>
    <m/>
    <m/>
    <m/>
    <m/>
    <s v=""/>
    <n v="587"/>
    <n v="446"/>
    <n v="227"/>
    <n v="0.50896860986547088"/>
    <m/>
    <n v="136"/>
    <n v="0.23367697594501718"/>
    <n v="587"/>
    <n v="446"/>
    <n v="136"/>
    <n v="0.23367697594501718"/>
  </r>
  <r>
    <x v="3"/>
    <x v="72"/>
    <s v="THE HAGUE"/>
    <m/>
    <m/>
    <m/>
    <m/>
    <s v=""/>
    <n v="3"/>
    <n v="3"/>
    <m/>
    <n v="0"/>
    <m/>
    <m/>
    <n v="0"/>
    <n v="3"/>
    <n v="3"/>
    <s v=""/>
    <s v=""/>
  </r>
  <r>
    <x v="3"/>
    <x v="33"/>
    <s v="ABUJA"/>
    <n v="2"/>
    <n v="2"/>
    <m/>
    <m/>
    <n v="0"/>
    <n v="354"/>
    <n v="162"/>
    <n v="23"/>
    <n v="0.1419753086419753"/>
    <m/>
    <n v="174"/>
    <n v="0.5178571428571429"/>
    <n v="356"/>
    <n v="164"/>
    <n v="174"/>
    <n v="0.51479289940828399"/>
  </r>
  <r>
    <x v="3"/>
    <x v="98"/>
    <s v="OSLO"/>
    <m/>
    <m/>
    <m/>
    <m/>
    <s v=""/>
    <n v="8"/>
    <n v="5"/>
    <n v="2"/>
    <n v="0.4"/>
    <m/>
    <n v="2"/>
    <n v="0.2857142857142857"/>
    <n v="8"/>
    <n v="5"/>
    <n v="2"/>
    <n v="0.2857142857142857"/>
  </r>
  <r>
    <x v="3"/>
    <x v="35"/>
    <s v="ISLAMABAD"/>
    <m/>
    <m/>
    <m/>
    <m/>
    <s v=""/>
    <n v="591"/>
    <n v="273"/>
    <n v="145"/>
    <n v="0.53113553113553114"/>
    <n v="4"/>
    <n v="319"/>
    <n v="0.53523489932885904"/>
    <n v="591"/>
    <n v="277"/>
    <n v="319"/>
    <n v="0.53523489932885904"/>
  </r>
  <r>
    <x v="3"/>
    <x v="37"/>
    <s v="MANILA"/>
    <n v="1"/>
    <m/>
    <m/>
    <m/>
    <s v=""/>
    <n v="2192"/>
    <n v="1971"/>
    <n v="1675"/>
    <n v="0.84982242516489093"/>
    <n v="2"/>
    <n v="165"/>
    <n v="7.7174929840972878E-2"/>
    <n v="2193"/>
    <n v="1973"/>
    <n v="165"/>
    <n v="7.7174929840972878E-2"/>
  </r>
  <r>
    <x v="3"/>
    <x v="74"/>
    <s v="WARSAW"/>
    <m/>
    <m/>
    <m/>
    <m/>
    <s v=""/>
    <n v="7"/>
    <n v="5"/>
    <n v="2"/>
    <n v="0.4"/>
    <m/>
    <n v="2"/>
    <n v="0.2857142857142857"/>
    <n v="7"/>
    <n v="5"/>
    <n v="2"/>
    <n v="0.2857142857142857"/>
  </r>
  <r>
    <x v="3"/>
    <x v="75"/>
    <s v="LISBON"/>
    <m/>
    <m/>
    <m/>
    <m/>
    <s v=""/>
    <n v="6"/>
    <n v="5"/>
    <n v="5"/>
    <n v="1"/>
    <m/>
    <m/>
    <n v="0"/>
    <n v="6"/>
    <n v="5"/>
    <s v=""/>
    <s v=""/>
  </r>
  <r>
    <x v="3"/>
    <x v="39"/>
    <s v="MOSCOW"/>
    <n v="1"/>
    <m/>
    <m/>
    <n v="1"/>
    <n v="1"/>
    <n v="1877"/>
    <n v="1695"/>
    <n v="978"/>
    <n v="0.57699115044247784"/>
    <n v="1"/>
    <n v="112"/>
    <n v="6.1946902654867256E-2"/>
    <n v="1878"/>
    <n v="1696"/>
    <n v="113"/>
    <n v="6.2465450525152018E-2"/>
  </r>
  <r>
    <x v="3"/>
    <x v="40"/>
    <s v="RIYADH"/>
    <m/>
    <m/>
    <m/>
    <m/>
    <s v=""/>
    <n v="287"/>
    <n v="245"/>
    <n v="84"/>
    <n v="0.34285714285714286"/>
    <m/>
    <n v="38"/>
    <n v="0.13427561837455831"/>
    <n v="287"/>
    <n v="245"/>
    <n v="38"/>
    <n v="0.13427561837455831"/>
  </r>
  <r>
    <x v="3"/>
    <x v="78"/>
    <s v="SINGAPORE"/>
    <m/>
    <m/>
    <m/>
    <m/>
    <s v=""/>
    <n v="492"/>
    <n v="467"/>
    <n v="358"/>
    <n v="0.76659528907922914"/>
    <m/>
    <n v="14"/>
    <n v="2.9106029106029108E-2"/>
    <n v="492"/>
    <n v="467"/>
    <n v="14"/>
    <n v="2.9106029106029108E-2"/>
  </r>
  <r>
    <x v="3"/>
    <x v="45"/>
    <s v="PRETORIA"/>
    <m/>
    <m/>
    <m/>
    <m/>
    <s v=""/>
    <n v="425"/>
    <n v="387"/>
    <n v="234"/>
    <n v="0.60465116279069764"/>
    <m/>
    <n v="10"/>
    <n v="2.5188916876574308E-2"/>
    <n v="425"/>
    <n v="387"/>
    <n v="10"/>
    <n v="2.5188916876574308E-2"/>
  </r>
  <r>
    <x v="3"/>
    <x v="79"/>
    <s v="MADRID"/>
    <m/>
    <m/>
    <m/>
    <m/>
    <s v=""/>
    <n v="4"/>
    <n v="4"/>
    <m/>
    <n v="0"/>
    <m/>
    <m/>
    <n v="0"/>
    <n v="4"/>
    <n v="4"/>
    <s v=""/>
    <s v=""/>
  </r>
  <r>
    <x v="3"/>
    <x v="99"/>
    <s v="STOCKHOLM"/>
    <m/>
    <m/>
    <m/>
    <m/>
    <s v=""/>
    <n v="10"/>
    <n v="7"/>
    <n v="5"/>
    <n v="0.7142857142857143"/>
    <m/>
    <n v="1"/>
    <n v="0.125"/>
    <n v="10"/>
    <n v="7"/>
    <n v="1"/>
    <n v="0.125"/>
  </r>
  <r>
    <x v="3"/>
    <x v="49"/>
    <s v="BANGKOK"/>
    <m/>
    <m/>
    <m/>
    <m/>
    <s v=""/>
    <n v="3841"/>
    <n v="3195"/>
    <n v="1430"/>
    <n v="0.44757433489827858"/>
    <m/>
    <n v="521"/>
    <n v="0.14020452099031216"/>
    <n v="3841"/>
    <n v="3195"/>
    <n v="521"/>
    <n v="0.14020452099031216"/>
  </r>
  <r>
    <x v="3"/>
    <x v="51"/>
    <s v="ANKARA"/>
    <n v="4"/>
    <m/>
    <m/>
    <m/>
    <s v=""/>
    <n v="2470"/>
    <n v="1823"/>
    <n v="802"/>
    <n v="0.43993417443773997"/>
    <n v="9"/>
    <n v="544"/>
    <n v="0.22895622895622897"/>
    <n v="2474"/>
    <n v="1832"/>
    <n v="544"/>
    <n v="0.22895622895622897"/>
  </r>
  <r>
    <x v="3"/>
    <x v="53"/>
    <s v="DUBAI"/>
    <m/>
    <m/>
    <m/>
    <m/>
    <s v=""/>
    <n v="831"/>
    <n v="666"/>
    <n v="326"/>
    <n v="0.4894894894894895"/>
    <n v="4"/>
    <n v="155"/>
    <n v="0.18787878787878787"/>
    <n v="831"/>
    <n v="670"/>
    <n v="155"/>
    <n v="0.18787878787878787"/>
  </r>
  <r>
    <x v="3"/>
    <x v="54"/>
    <s v="LONDON"/>
    <n v="1"/>
    <m/>
    <m/>
    <m/>
    <s v=""/>
    <n v="2769"/>
    <n v="2501"/>
    <n v="1259"/>
    <n v="0.50339864054378247"/>
    <n v="6"/>
    <n v="105"/>
    <n v="4.0199081163859111E-2"/>
    <n v="2770"/>
    <n v="2507"/>
    <n v="105"/>
    <n v="4.0199081163859111E-2"/>
  </r>
  <r>
    <x v="3"/>
    <x v="55"/>
    <s v="NEW YORK, NY"/>
    <m/>
    <m/>
    <m/>
    <m/>
    <s v=""/>
    <n v="823"/>
    <n v="772"/>
    <n v="105"/>
    <n v="0.13601036269430053"/>
    <m/>
    <n v="20"/>
    <n v="2.5252525252525252E-2"/>
    <n v="823"/>
    <n v="772"/>
    <n v="20"/>
    <n v="2.5252525252525252E-2"/>
  </r>
  <r>
    <x v="4"/>
    <x v="3"/>
    <s v="CANBERRA"/>
    <m/>
    <m/>
    <m/>
    <m/>
    <s v=""/>
    <n v="8"/>
    <n v="8"/>
    <n v="7"/>
    <n v="0.875"/>
    <m/>
    <m/>
    <n v="0"/>
    <n v="8"/>
    <n v="8"/>
    <s v=""/>
    <s v=""/>
  </r>
  <r>
    <x v="4"/>
    <x v="85"/>
    <s v="MINSK"/>
    <n v="1"/>
    <n v="1"/>
    <m/>
    <m/>
    <n v="0"/>
    <n v="2265"/>
    <n v="2211"/>
    <n v="2055"/>
    <n v="0.92944369063772048"/>
    <n v="1"/>
    <n v="17"/>
    <n v="7.6267384477344104E-3"/>
    <n v="2266"/>
    <n v="2213"/>
    <n v="17"/>
    <n v="7.623318385650224E-3"/>
  </r>
  <r>
    <x v="4"/>
    <x v="8"/>
    <s v="OTTAWA"/>
    <m/>
    <m/>
    <m/>
    <m/>
    <s v=""/>
    <n v="11"/>
    <n v="11"/>
    <n v="11"/>
    <n v="1"/>
    <m/>
    <m/>
    <n v="0"/>
    <n v="11"/>
    <n v="11"/>
    <s v=""/>
    <s v=""/>
  </r>
  <r>
    <x v="4"/>
    <x v="10"/>
    <s v="BEIJING"/>
    <m/>
    <m/>
    <m/>
    <m/>
    <s v=""/>
    <n v="111"/>
    <n v="100"/>
    <n v="34"/>
    <n v="0.34"/>
    <m/>
    <n v="11"/>
    <n v="9.90990990990991E-2"/>
    <n v="111"/>
    <n v="100"/>
    <n v="11"/>
    <n v="9.90990990990991E-2"/>
  </r>
  <r>
    <x v="4"/>
    <x v="15"/>
    <s v="CAIRO"/>
    <m/>
    <m/>
    <m/>
    <m/>
    <s v=""/>
    <n v="39"/>
    <n v="21"/>
    <n v="5"/>
    <n v="0.23809523809523808"/>
    <n v="1"/>
    <n v="12"/>
    <n v="0.35294117647058826"/>
    <n v="39"/>
    <n v="22"/>
    <n v="12"/>
    <n v="0.35294117647058826"/>
  </r>
  <r>
    <x v="4"/>
    <x v="66"/>
    <s v="HELSINKI"/>
    <m/>
    <m/>
    <m/>
    <m/>
    <s v=""/>
    <n v="1"/>
    <n v="1"/>
    <n v="1"/>
    <n v="1"/>
    <m/>
    <m/>
    <n v="0"/>
    <n v="1"/>
    <n v="1"/>
    <s v=""/>
    <s v=""/>
  </r>
  <r>
    <x v="4"/>
    <x v="86"/>
    <s v="TBILISSI"/>
    <m/>
    <m/>
    <m/>
    <m/>
    <s v=""/>
    <n v="18"/>
    <n v="12"/>
    <n v="3"/>
    <n v="0.25"/>
    <m/>
    <n v="6"/>
    <n v="0.33333333333333331"/>
    <n v="18"/>
    <n v="12"/>
    <n v="6"/>
    <n v="0.33333333333333331"/>
  </r>
  <r>
    <x v="4"/>
    <x v="19"/>
    <s v="NEW DELHI"/>
    <m/>
    <m/>
    <m/>
    <m/>
    <s v=""/>
    <n v="271"/>
    <n v="132"/>
    <n v="41"/>
    <n v="0.31060606060606061"/>
    <m/>
    <n v="108"/>
    <n v="0.45"/>
    <n v="271"/>
    <n v="132"/>
    <n v="108"/>
    <n v="0.45"/>
  </r>
  <r>
    <x v="4"/>
    <x v="22"/>
    <s v="DUBLIN"/>
    <m/>
    <m/>
    <m/>
    <m/>
    <s v=""/>
    <n v="11"/>
    <n v="10"/>
    <n v="5"/>
    <n v="0.5"/>
    <m/>
    <m/>
    <n v="0"/>
    <n v="11"/>
    <n v="10"/>
    <s v=""/>
    <s v=""/>
  </r>
  <r>
    <x v="4"/>
    <x v="23"/>
    <s v="TEL AVIV"/>
    <m/>
    <m/>
    <m/>
    <m/>
    <s v=""/>
    <n v="1"/>
    <m/>
    <m/>
    <s v=""/>
    <m/>
    <m/>
    <s v=""/>
    <n v="1"/>
    <s v=""/>
    <s v=""/>
    <s v=""/>
  </r>
  <r>
    <x v="4"/>
    <x v="24"/>
    <s v="TOKYO"/>
    <m/>
    <m/>
    <m/>
    <m/>
    <s v=""/>
    <n v="11"/>
    <n v="9"/>
    <n v="4"/>
    <n v="0.44444444444444442"/>
    <m/>
    <n v="1"/>
    <n v="0.1"/>
    <n v="11"/>
    <n v="9"/>
    <n v="1"/>
    <n v="0.1"/>
  </r>
  <r>
    <x v="4"/>
    <x v="26"/>
    <s v="NUR-SULTAN"/>
    <m/>
    <m/>
    <m/>
    <m/>
    <s v=""/>
    <n v="303"/>
    <n v="274"/>
    <n v="198"/>
    <n v="0.72262773722627738"/>
    <n v="1"/>
    <n v="25"/>
    <n v="8.3333333333333329E-2"/>
    <n v="303"/>
    <n v="275"/>
    <n v="25"/>
    <n v="8.3333333333333329E-2"/>
  </r>
  <r>
    <x v="4"/>
    <x v="39"/>
    <s v="MOSCOW"/>
    <m/>
    <m/>
    <m/>
    <m/>
    <s v=""/>
    <n v="6598"/>
    <n v="6373"/>
    <n v="5581"/>
    <n v="0.8757257178722736"/>
    <m/>
    <n v="95"/>
    <n v="1.468769325912183E-2"/>
    <n v="6598"/>
    <n v="6373"/>
    <n v="95"/>
    <n v="1.468769325912183E-2"/>
  </r>
  <r>
    <x v="4"/>
    <x v="39"/>
    <s v="PSKOV"/>
    <m/>
    <m/>
    <m/>
    <m/>
    <s v=""/>
    <n v="2182"/>
    <n v="2173"/>
    <n v="2162"/>
    <n v="0.99493787390704092"/>
    <m/>
    <n v="9"/>
    <n v="4.124656278643446E-3"/>
    <n v="2182"/>
    <n v="2173"/>
    <n v="9"/>
    <n v="4.124656278643446E-3"/>
  </r>
  <r>
    <x v="4"/>
    <x v="39"/>
    <s v="ST. PETERSBURG"/>
    <m/>
    <m/>
    <m/>
    <m/>
    <s v=""/>
    <n v="13406"/>
    <n v="13364"/>
    <n v="13265"/>
    <n v="0.9925920383118827"/>
    <n v="2"/>
    <n v="36"/>
    <n v="2.6861662438442025E-3"/>
    <n v="13406"/>
    <n v="13366"/>
    <n v="36"/>
    <n v="2.6861662438442025E-3"/>
  </r>
  <r>
    <x v="4"/>
    <x v="51"/>
    <s v="ANKARA"/>
    <m/>
    <m/>
    <m/>
    <m/>
    <s v=""/>
    <n v="195"/>
    <n v="154"/>
    <n v="111"/>
    <n v="0.72077922077922074"/>
    <n v="1"/>
    <n v="40"/>
    <n v="0.20512820512820512"/>
    <n v="195"/>
    <n v="155"/>
    <n v="40"/>
    <n v="0.20512820512820512"/>
  </r>
  <r>
    <x v="4"/>
    <x v="52"/>
    <s v="KYIV"/>
    <m/>
    <m/>
    <m/>
    <m/>
    <s v=""/>
    <n v="37"/>
    <n v="28"/>
    <n v="16"/>
    <n v="0.5714285714285714"/>
    <m/>
    <n v="9"/>
    <n v="0.24324324324324326"/>
    <n v="37"/>
    <n v="28"/>
    <n v="9"/>
    <n v="0.24324324324324326"/>
  </r>
  <r>
    <x v="4"/>
    <x v="54"/>
    <s v="LONDON"/>
    <m/>
    <m/>
    <m/>
    <m/>
    <s v=""/>
    <n v="57"/>
    <n v="55"/>
    <n v="47"/>
    <n v="0.8545454545454545"/>
    <m/>
    <n v="1"/>
    <n v="1.7857142857142856E-2"/>
    <n v="57"/>
    <n v="55"/>
    <n v="1"/>
    <n v="1.7857142857142856E-2"/>
  </r>
  <r>
    <x v="4"/>
    <x v="55"/>
    <s v="NEW YORK, NY"/>
    <m/>
    <m/>
    <m/>
    <m/>
    <s v=""/>
    <n v="29"/>
    <n v="27"/>
    <n v="11"/>
    <n v="0.40740740740740738"/>
    <m/>
    <m/>
    <n v="0"/>
    <n v="29"/>
    <n v="27"/>
    <s v=""/>
    <s v=""/>
  </r>
  <r>
    <x v="5"/>
    <x v="1"/>
    <s v="ALGIERS"/>
    <m/>
    <m/>
    <m/>
    <m/>
    <s v=""/>
    <n v="101"/>
    <n v="45"/>
    <n v="15"/>
    <n v="0.33333333333333331"/>
    <m/>
    <n v="56"/>
    <n v="0.5544554455445545"/>
    <n v="101"/>
    <n v="45"/>
    <n v="56"/>
    <n v="0.5544554455445545"/>
  </r>
  <r>
    <x v="5"/>
    <x v="3"/>
    <s v="CANBERRA"/>
    <m/>
    <m/>
    <m/>
    <m/>
    <s v=""/>
    <n v="23"/>
    <n v="19"/>
    <n v="6"/>
    <n v="0.31578947368421051"/>
    <m/>
    <n v="4"/>
    <n v="0.17391304347826086"/>
    <n v="23"/>
    <n v="19"/>
    <n v="4"/>
    <n v="0.17391304347826086"/>
  </r>
  <r>
    <x v="5"/>
    <x v="7"/>
    <s v="SOFIA"/>
    <m/>
    <m/>
    <m/>
    <m/>
    <s v=""/>
    <n v="26"/>
    <n v="18"/>
    <n v="15"/>
    <n v="0.83333333333333337"/>
    <n v="2"/>
    <n v="8"/>
    <n v="0.2857142857142857"/>
    <n v="26"/>
    <n v="20"/>
    <n v="8"/>
    <n v="0.2857142857142857"/>
  </r>
  <r>
    <x v="5"/>
    <x v="9"/>
    <s v="SANTIAGO DE CHILE"/>
    <m/>
    <m/>
    <m/>
    <m/>
    <s v=""/>
    <n v="5"/>
    <n v="4"/>
    <n v="2"/>
    <n v="0.5"/>
    <n v="1"/>
    <n v="1"/>
    <n v="0.16666666666666666"/>
    <n v="5"/>
    <n v="5"/>
    <n v="1"/>
    <n v="0.16666666666666666"/>
  </r>
  <r>
    <x v="5"/>
    <x v="10"/>
    <s v="BEIJING"/>
    <m/>
    <m/>
    <m/>
    <m/>
    <s v=""/>
    <n v="2878"/>
    <n v="2618"/>
    <n v="124"/>
    <n v="4.7364400305576773E-2"/>
    <n v="5"/>
    <n v="260"/>
    <n v="9.0183836281651053E-2"/>
    <n v="2878"/>
    <n v="2623"/>
    <n v="260"/>
    <n v="9.0183836281651053E-2"/>
  </r>
  <r>
    <x v="5"/>
    <x v="10"/>
    <s v="SHANGHAI"/>
    <m/>
    <m/>
    <m/>
    <m/>
    <s v=""/>
    <n v="2088"/>
    <n v="1962"/>
    <n v="593"/>
    <n v="0.30224260958205912"/>
    <m/>
    <n v="126"/>
    <n v="6.0344827586206899E-2"/>
    <n v="2088"/>
    <n v="1962"/>
    <n v="126"/>
    <n v="6.0344827586206899E-2"/>
  </r>
  <r>
    <x v="5"/>
    <x v="14"/>
    <s v="NICOSIA"/>
    <m/>
    <m/>
    <m/>
    <m/>
    <s v=""/>
    <n v="17"/>
    <n v="12"/>
    <n v="6"/>
    <n v="0.5"/>
    <m/>
    <n v="5"/>
    <n v="0.29411764705882354"/>
    <n v="17"/>
    <n v="12"/>
    <n v="5"/>
    <n v="0.29411764705882354"/>
  </r>
  <r>
    <x v="5"/>
    <x v="15"/>
    <s v="CAIRO"/>
    <m/>
    <m/>
    <m/>
    <m/>
    <s v=""/>
    <n v="194"/>
    <n v="98"/>
    <n v="46"/>
    <n v="0.46938775510204084"/>
    <n v="2"/>
    <n v="96"/>
    <n v="0.48979591836734693"/>
    <n v="194"/>
    <n v="100"/>
    <n v="96"/>
    <n v="0.48979591836734693"/>
  </r>
  <r>
    <x v="5"/>
    <x v="16"/>
    <s v="ADDIS ABEBA"/>
    <m/>
    <m/>
    <m/>
    <m/>
    <s v=""/>
    <n v="49"/>
    <n v="31"/>
    <n v="15"/>
    <n v="0.4838709677419355"/>
    <n v="1"/>
    <n v="18"/>
    <n v="0.36"/>
    <n v="49"/>
    <n v="32"/>
    <n v="18"/>
    <n v="0.36"/>
  </r>
  <r>
    <x v="5"/>
    <x v="17"/>
    <s v="BERLIN"/>
    <m/>
    <m/>
    <m/>
    <m/>
    <s v=""/>
    <n v="1"/>
    <m/>
    <m/>
    <s v=""/>
    <n v="1"/>
    <n v="1"/>
    <n v="0.5"/>
    <n v="1"/>
    <n v="1"/>
    <n v="1"/>
    <n v="0.5"/>
  </r>
  <r>
    <x v="5"/>
    <x v="18"/>
    <s v="HONG KONG"/>
    <m/>
    <m/>
    <m/>
    <m/>
    <s v=""/>
    <n v="164"/>
    <n v="143"/>
    <n v="18"/>
    <n v="0.12587412587412589"/>
    <m/>
    <n v="21"/>
    <n v="0.12804878048780488"/>
    <n v="164"/>
    <n v="143"/>
    <n v="21"/>
    <n v="0.12804878048780488"/>
  </r>
  <r>
    <x v="5"/>
    <x v="19"/>
    <s v="NEW DELHI"/>
    <m/>
    <m/>
    <m/>
    <m/>
    <s v=""/>
    <n v="2424"/>
    <n v="2116"/>
    <n v="866"/>
    <n v="0.40926275992438566"/>
    <n v="1"/>
    <n v="308"/>
    <n v="0.12701030927835052"/>
    <n v="2424"/>
    <n v="2117"/>
    <n v="308"/>
    <n v="0.12701030927835052"/>
  </r>
  <r>
    <x v="5"/>
    <x v="20"/>
    <s v="JAKARTA"/>
    <n v="1"/>
    <m/>
    <m/>
    <n v="1"/>
    <n v="1"/>
    <n v="759"/>
    <n v="639"/>
    <n v="19"/>
    <n v="2.9733959311424099E-2"/>
    <n v="11"/>
    <n v="120"/>
    <n v="0.15584415584415584"/>
    <n v="760"/>
    <n v="650"/>
    <n v="121"/>
    <n v="0.1569390402075227"/>
  </r>
  <r>
    <x v="5"/>
    <x v="21"/>
    <s v="TEHERAN"/>
    <m/>
    <m/>
    <m/>
    <m/>
    <s v=""/>
    <n v="182"/>
    <n v="45"/>
    <n v="7"/>
    <n v="0.15555555555555556"/>
    <n v="2"/>
    <n v="137"/>
    <n v="0.74456521739130432"/>
    <n v="182"/>
    <n v="47"/>
    <n v="137"/>
    <n v="0.74456521739130432"/>
  </r>
  <r>
    <x v="5"/>
    <x v="22"/>
    <s v="DUBLIN"/>
    <m/>
    <m/>
    <m/>
    <m/>
    <s v=""/>
    <n v="65"/>
    <n v="56"/>
    <n v="27"/>
    <n v="0.48214285714285715"/>
    <m/>
    <n v="9"/>
    <n v="0.13846153846153847"/>
    <n v="65"/>
    <n v="56"/>
    <n v="9"/>
    <n v="0.13846153846153847"/>
  </r>
  <r>
    <x v="5"/>
    <x v="23"/>
    <s v="TEL AVIV"/>
    <m/>
    <m/>
    <m/>
    <m/>
    <s v=""/>
    <n v="32"/>
    <n v="18"/>
    <n v="5"/>
    <n v="0.27777777777777779"/>
    <n v="2"/>
    <n v="14"/>
    <n v="0.41176470588235292"/>
    <n v="32"/>
    <n v="20"/>
    <n v="14"/>
    <n v="0.41176470588235292"/>
  </r>
  <r>
    <x v="5"/>
    <x v="24"/>
    <s v="TOKYO"/>
    <m/>
    <m/>
    <m/>
    <m/>
    <s v=""/>
    <n v="48"/>
    <n v="42"/>
    <n v="8"/>
    <n v="0.19047619047619047"/>
    <n v="1"/>
    <n v="6"/>
    <n v="0.12244897959183673"/>
    <n v="48"/>
    <n v="43"/>
    <n v="6"/>
    <n v="0.12244897959183673"/>
  </r>
  <r>
    <x v="5"/>
    <x v="26"/>
    <s v="NUR-SULTAN"/>
    <m/>
    <m/>
    <m/>
    <m/>
    <s v=""/>
    <n v="1"/>
    <m/>
    <m/>
    <s v=""/>
    <m/>
    <n v="1"/>
    <n v="1"/>
    <n v="1"/>
    <s v=""/>
    <n v="1"/>
    <s v=""/>
  </r>
  <r>
    <x v="5"/>
    <x v="27"/>
    <s v="NAIROBI"/>
    <m/>
    <m/>
    <m/>
    <m/>
    <s v=""/>
    <n v="159"/>
    <n v="72"/>
    <n v="6"/>
    <n v="8.3333333333333329E-2"/>
    <m/>
    <n v="87"/>
    <n v="0.54716981132075471"/>
    <n v="159"/>
    <n v="72"/>
    <n v="87"/>
    <n v="0.54716981132075471"/>
  </r>
  <r>
    <x v="5"/>
    <x v="100"/>
    <s v="PRISTINA"/>
    <m/>
    <m/>
    <m/>
    <m/>
    <s v=""/>
    <n v="516"/>
    <n v="1"/>
    <n v="1"/>
    <n v="1"/>
    <n v="290"/>
    <n v="515"/>
    <n v="0.63895781637717119"/>
    <n v="516"/>
    <n v="291"/>
    <n v="515"/>
    <n v="0.63895781637717119"/>
  </r>
  <r>
    <x v="5"/>
    <x v="101"/>
    <s v="VILNIUS"/>
    <m/>
    <m/>
    <m/>
    <m/>
    <s v=""/>
    <n v="5"/>
    <m/>
    <m/>
    <s v=""/>
    <n v="5"/>
    <n v="5"/>
    <n v="0.5"/>
    <n v="5"/>
    <n v="5"/>
    <n v="5"/>
    <n v="0.5"/>
  </r>
  <r>
    <x v="5"/>
    <x v="30"/>
    <s v="KUALA LUMPUR"/>
    <m/>
    <m/>
    <m/>
    <m/>
    <s v=""/>
    <n v="21"/>
    <n v="10"/>
    <n v="1"/>
    <n v="0.1"/>
    <m/>
    <n v="11"/>
    <n v="0.52380952380952384"/>
    <n v="21"/>
    <n v="10"/>
    <n v="11"/>
    <n v="0.52380952380952384"/>
  </r>
  <r>
    <x v="5"/>
    <x v="32"/>
    <s v="RABAT"/>
    <m/>
    <m/>
    <m/>
    <m/>
    <s v=""/>
    <n v="238"/>
    <n v="67"/>
    <n v="26"/>
    <n v="0.38805970149253732"/>
    <n v="2"/>
    <n v="171"/>
    <n v="0.71250000000000002"/>
    <n v="238"/>
    <n v="69"/>
    <n v="171"/>
    <n v="0.71250000000000002"/>
  </r>
  <r>
    <x v="5"/>
    <x v="102"/>
    <s v="MAPUTO"/>
    <m/>
    <m/>
    <m/>
    <m/>
    <s v=""/>
    <n v="17"/>
    <n v="11"/>
    <n v="3"/>
    <n v="0.27272727272727271"/>
    <m/>
    <n v="6"/>
    <n v="0.35294117647058826"/>
    <n v="17"/>
    <n v="11"/>
    <n v="6"/>
    <n v="0.35294117647058826"/>
  </r>
  <r>
    <x v="5"/>
    <x v="103"/>
    <s v="WINDHOEK"/>
    <m/>
    <m/>
    <m/>
    <m/>
    <s v=""/>
    <n v="100"/>
    <n v="89"/>
    <n v="70"/>
    <n v="0.7865168539325843"/>
    <m/>
    <n v="11"/>
    <n v="0.11"/>
    <n v="100"/>
    <n v="89"/>
    <n v="11"/>
    <n v="0.11"/>
  </r>
  <r>
    <x v="5"/>
    <x v="104"/>
    <s v="KATHMANDU"/>
    <m/>
    <m/>
    <m/>
    <m/>
    <s v=""/>
    <n v="121"/>
    <n v="60"/>
    <n v="1"/>
    <n v="1.6666666666666666E-2"/>
    <m/>
    <n v="61"/>
    <n v="0.50413223140495866"/>
    <n v="121"/>
    <n v="60"/>
    <n v="61"/>
    <n v="0.50413223140495866"/>
  </r>
  <r>
    <x v="5"/>
    <x v="33"/>
    <s v="ABUJA"/>
    <m/>
    <m/>
    <m/>
    <m/>
    <s v=""/>
    <n v="185"/>
    <n v="44"/>
    <n v="4"/>
    <n v="9.0909090909090912E-2"/>
    <n v="2"/>
    <n v="141"/>
    <n v="0.75401069518716579"/>
    <n v="185"/>
    <n v="46"/>
    <n v="141"/>
    <n v="0.75401069518716579"/>
  </r>
  <r>
    <x v="5"/>
    <x v="36"/>
    <s v="LIMA"/>
    <m/>
    <m/>
    <m/>
    <m/>
    <s v=""/>
    <n v="1"/>
    <m/>
    <m/>
    <s v=""/>
    <m/>
    <n v="1"/>
    <n v="1"/>
    <n v="1"/>
    <s v=""/>
    <n v="1"/>
    <s v=""/>
  </r>
  <r>
    <x v="5"/>
    <x v="37"/>
    <s v="MANILA"/>
    <m/>
    <m/>
    <m/>
    <m/>
    <s v=""/>
    <n v="314"/>
    <n v="214"/>
    <n v="11"/>
    <n v="5.1401869158878503E-2"/>
    <m/>
    <n v="100"/>
    <n v="0.31847133757961782"/>
    <n v="314"/>
    <n v="214"/>
    <n v="100"/>
    <n v="0.31847133757961782"/>
  </r>
  <r>
    <x v="5"/>
    <x v="39"/>
    <s v="MOSCOW"/>
    <m/>
    <m/>
    <m/>
    <m/>
    <s v=""/>
    <n v="11478"/>
    <n v="10866"/>
    <n v="9688"/>
    <n v="0.89158844100865087"/>
    <n v="84"/>
    <n v="612"/>
    <n v="5.2932018681888945E-2"/>
    <n v="11478"/>
    <n v="10950"/>
    <n v="612"/>
    <n v="5.2932018681888945E-2"/>
  </r>
  <r>
    <x v="5"/>
    <x v="39"/>
    <s v="MURMANSK"/>
    <m/>
    <m/>
    <m/>
    <m/>
    <s v=""/>
    <n v="4343"/>
    <n v="4267"/>
    <n v="4189"/>
    <n v="0.98172017811108503"/>
    <m/>
    <n v="76"/>
    <n v="1.7499424361040756E-2"/>
    <n v="4343"/>
    <n v="4267"/>
    <n v="76"/>
    <n v="1.7499424361040756E-2"/>
  </r>
  <r>
    <x v="5"/>
    <x v="39"/>
    <s v="PETROZAVODSK"/>
    <m/>
    <m/>
    <m/>
    <m/>
    <s v=""/>
    <n v="6698"/>
    <n v="6663"/>
    <n v="6585"/>
    <n v="0.98829356145880232"/>
    <n v="1"/>
    <n v="35"/>
    <n v="5.2246603970741903E-3"/>
    <n v="6698"/>
    <n v="6664"/>
    <n v="35"/>
    <n v="5.2246603970741903E-3"/>
  </r>
  <r>
    <x v="5"/>
    <x v="39"/>
    <s v="ST. PETERSBURG"/>
    <n v="1"/>
    <m/>
    <m/>
    <n v="1"/>
    <n v="1"/>
    <n v="97026"/>
    <n v="96442"/>
    <n v="96172"/>
    <n v="0.99720038987163273"/>
    <n v="4"/>
    <n v="584"/>
    <n v="6.0187570854374935E-3"/>
    <n v="97027"/>
    <n v="96446"/>
    <n v="585"/>
    <n v="6.0290010409044534E-3"/>
  </r>
  <r>
    <x v="5"/>
    <x v="40"/>
    <s v="RIYADH"/>
    <m/>
    <m/>
    <m/>
    <m/>
    <s v=""/>
    <n v="26"/>
    <n v="8"/>
    <n v="7"/>
    <n v="0.875"/>
    <n v="16"/>
    <n v="18"/>
    <n v="0.42857142857142855"/>
    <n v="26"/>
    <n v="24"/>
    <n v="18"/>
    <n v="0.42857142857142855"/>
  </r>
  <r>
    <x v="5"/>
    <x v="45"/>
    <s v="PRETORIA"/>
    <m/>
    <m/>
    <m/>
    <m/>
    <s v=""/>
    <n v="214"/>
    <n v="186"/>
    <n v="173"/>
    <n v="0.93010752688172038"/>
    <n v="1"/>
    <n v="28"/>
    <n v="0.13023255813953488"/>
    <n v="214"/>
    <n v="187"/>
    <n v="28"/>
    <n v="0.13023255813953488"/>
  </r>
  <r>
    <x v="5"/>
    <x v="46"/>
    <s v="SEOUL"/>
    <m/>
    <m/>
    <m/>
    <m/>
    <s v=""/>
    <n v="22"/>
    <n v="6"/>
    <n v="1"/>
    <n v="0.16666666666666666"/>
    <m/>
    <n v="16"/>
    <n v="0.72727272727272729"/>
    <n v="22"/>
    <n v="6"/>
    <n v="16"/>
    <n v="0.72727272727272729"/>
  </r>
  <r>
    <x v="5"/>
    <x v="81"/>
    <s v="DAR ES SALAAM"/>
    <m/>
    <m/>
    <m/>
    <m/>
    <s v=""/>
    <n v="58"/>
    <n v="35"/>
    <n v="3"/>
    <n v="8.5714285714285715E-2"/>
    <m/>
    <n v="23"/>
    <n v="0.39655172413793105"/>
    <n v="58"/>
    <n v="35"/>
    <n v="23"/>
    <n v="0.39655172413793105"/>
  </r>
  <r>
    <x v="5"/>
    <x v="49"/>
    <s v="BANGKOK"/>
    <m/>
    <m/>
    <m/>
    <m/>
    <s v=""/>
    <n v="4280"/>
    <n v="3747"/>
    <n v="186"/>
    <n v="4.9639711769415534E-2"/>
    <n v="10"/>
    <n v="533"/>
    <n v="0.12424242424242424"/>
    <n v="4280"/>
    <n v="3757"/>
    <n v="533"/>
    <n v="0.12424242424242424"/>
  </r>
  <r>
    <x v="5"/>
    <x v="50"/>
    <s v="TUNIS"/>
    <m/>
    <m/>
    <m/>
    <m/>
    <s v=""/>
    <n v="380"/>
    <n v="225"/>
    <n v="37"/>
    <n v="0.16444444444444445"/>
    <n v="1"/>
    <n v="155"/>
    <n v="0.40682414698162728"/>
    <n v="380"/>
    <n v="226"/>
    <n v="155"/>
    <n v="0.40682414698162728"/>
  </r>
  <r>
    <x v="5"/>
    <x v="51"/>
    <s v="ANKARA"/>
    <m/>
    <m/>
    <m/>
    <m/>
    <s v=""/>
    <n v="910"/>
    <n v="549"/>
    <n v="252"/>
    <n v="0.45901639344262296"/>
    <n v="5"/>
    <n v="361"/>
    <n v="0.39453551912568308"/>
    <n v="910"/>
    <n v="554"/>
    <n v="361"/>
    <n v="0.39453551912568308"/>
  </r>
  <r>
    <x v="5"/>
    <x v="53"/>
    <s v="ABU DHABI"/>
    <m/>
    <m/>
    <m/>
    <m/>
    <s v=""/>
    <n v="532"/>
    <n v="354"/>
    <n v="67"/>
    <n v="0.18926553672316385"/>
    <n v="1"/>
    <n v="178"/>
    <n v="0.33395872420262662"/>
    <n v="532"/>
    <n v="355"/>
    <n v="178"/>
    <n v="0.33395872420262662"/>
  </r>
  <r>
    <x v="5"/>
    <x v="54"/>
    <s v="LONDON"/>
    <m/>
    <m/>
    <m/>
    <m/>
    <s v=""/>
    <n v="505"/>
    <n v="457"/>
    <n v="209"/>
    <n v="0.45733041575492339"/>
    <n v="5"/>
    <n v="48"/>
    <n v="9.4117647058823528E-2"/>
    <n v="505"/>
    <n v="462"/>
    <n v="48"/>
    <n v="9.4117647058823528E-2"/>
  </r>
  <r>
    <x v="5"/>
    <x v="55"/>
    <s v="LOS ANGELES, CA"/>
    <m/>
    <m/>
    <m/>
    <m/>
    <s v=""/>
    <n v="72"/>
    <n v="58"/>
    <n v="11"/>
    <n v="0.18965517241379309"/>
    <m/>
    <n v="14"/>
    <n v="0.19444444444444445"/>
    <n v="72"/>
    <n v="58"/>
    <n v="14"/>
    <n v="0.19444444444444445"/>
  </r>
  <r>
    <x v="5"/>
    <x v="55"/>
    <s v="NEW YORK, NY"/>
    <m/>
    <n v="1"/>
    <m/>
    <m/>
    <n v="0"/>
    <n v="137"/>
    <n v="105"/>
    <n v="39"/>
    <n v="0.37142857142857144"/>
    <m/>
    <n v="32"/>
    <n v="0.23357664233576642"/>
    <n v="137"/>
    <n v="106"/>
    <n v="32"/>
    <n v="0.2318840579710145"/>
  </r>
  <r>
    <x v="5"/>
    <x v="56"/>
    <s v="HANOI"/>
    <m/>
    <m/>
    <m/>
    <m/>
    <s v=""/>
    <n v="121"/>
    <n v="73"/>
    <n v="11"/>
    <n v="0.15068493150684931"/>
    <n v="5"/>
    <n v="48"/>
    <n v="0.38095238095238093"/>
    <n v="121"/>
    <n v="78"/>
    <n v="48"/>
    <n v="0.38095238095238093"/>
  </r>
  <r>
    <x v="6"/>
    <x v="83"/>
    <s v="KABUL"/>
    <n v="0"/>
    <n v="0"/>
    <m/>
    <n v="0"/>
    <s v=""/>
    <n v="129"/>
    <n v="117"/>
    <n v="44"/>
    <n v="0.37606837606837606"/>
    <n v="23"/>
    <n v="0"/>
    <n v="0"/>
    <n v="129"/>
    <n v="140"/>
    <s v=""/>
    <s v=""/>
  </r>
  <r>
    <x v="6"/>
    <x v="0"/>
    <s v="TIRANA"/>
    <n v="0"/>
    <n v="0"/>
    <m/>
    <n v="0"/>
    <s v=""/>
    <n v="16"/>
    <n v="8"/>
    <n v="3"/>
    <n v="0.375"/>
    <n v="0"/>
    <n v="0"/>
    <n v="0"/>
    <n v="16"/>
    <n v="8"/>
    <s v=""/>
    <s v=""/>
  </r>
  <r>
    <x v="6"/>
    <x v="1"/>
    <s v="ALGIERS"/>
    <n v="141"/>
    <n v="139"/>
    <m/>
    <n v="0"/>
    <n v="0"/>
    <n v="48225"/>
    <n v="39792"/>
    <n v="13340"/>
    <n v="0.33524326497788498"/>
    <n v="105"/>
    <n v="14179"/>
    <n v="0.26220504475183076"/>
    <n v="48366"/>
    <n v="40036"/>
    <n v="14179"/>
    <n v="0.26153278612930003"/>
  </r>
  <r>
    <x v="6"/>
    <x v="1"/>
    <s v="ANNABA"/>
    <n v="0"/>
    <n v="0"/>
    <m/>
    <n v="0"/>
    <s v=""/>
    <n v="19372"/>
    <n v="9914"/>
    <n v="2021"/>
    <n v="0.20385313697801088"/>
    <n v="4"/>
    <n v="10542"/>
    <n v="0.5152492668621701"/>
    <n v="19372"/>
    <n v="9918"/>
    <n v="10542"/>
    <n v="0.5152492668621701"/>
  </r>
  <r>
    <x v="6"/>
    <x v="1"/>
    <s v="ORAN"/>
    <n v="0"/>
    <n v="0"/>
    <m/>
    <n v="0"/>
    <s v=""/>
    <n v="23505"/>
    <n v="13660"/>
    <n v="2082"/>
    <n v="0.15241581259150805"/>
    <n v="28"/>
    <n v="11593"/>
    <n v="0.45856572129267037"/>
    <n v="23505"/>
    <n v="13688"/>
    <n v="11593"/>
    <n v="0.45856572129267037"/>
  </r>
  <r>
    <x v="6"/>
    <x v="57"/>
    <s v="LUANDA"/>
    <n v="176"/>
    <n v="167"/>
    <m/>
    <n v="2"/>
    <n v="1.1834319526627219E-2"/>
    <n v="494"/>
    <n v="222"/>
    <n v="50"/>
    <n v="0.22522522522522523"/>
    <n v="1"/>
    <n v="239"/>
    <n v="0.51731601731601728"/>
    <n v="670"/>
    <n v="390"/>
    <n v="241"/>
    <n v="0.38193343898573695"/>
  </r>
  <r>
    <x v="6"/>
    <x v="2"/>
    <s v="BUENOS AIRES"/>
    <n v="2"/>
    <n v="2"/>
    <m/>
    <n v="0"/>
    <n v="0"/>
    <n v="9"/>
    <n v="7"/>
    <n v="3"/>
    <n v="0.42857142857142855"/>
    <n v="0"/>
    <n v="1"/>
    <n v="0.125"/>
    <n v="11"/>
    <n v="9"/>
    <n v="1"/>
    <n v="0.1"/>
  </r>
  <r>
    <x v="6"/>
    <x v="84"/>
    <s v="YEREVAN"/>
    <n v="0"/>
    <n v="0"/>
    <m/>
    <n v="0"/>
    <s v=""/>
    <n v="1093"/>
    <n v="875"/>
    <n v="200"/>
    <n v="0.22857142857142856"/>
    <n v="0"/>
    <n v="246"/>
    <n v="0.21944692239072258"/>
    <n v="1093"/>
    <n v="875"/>
    <n v="246"/>
    <n v="0.21944692239072258"/>
  </r>
  <r>
    <x v="6"/>
    <x v="3"/>
    <s v="CANBERRA"/>
    <n v="0"/>
    <n v="0"/>
    <m/>
    <n v="0"/>
    <s v=""/>
    <n v="2"/>
    <n v="2"/>
    <n v="0"/>
    <n v="0"/>
    <n v="0"/>
    <n v="0"/>
    <n v="0"/>
    <n v="2"/>
    <n v="2"/>
    <s v=""/>
    <s v=""/>
  </r>
  <r>
    <x v="6"/>
    <x v="3"/>
    <s v="SYDNEY"/>
    <n v="0"/>
    <n v="0"/>
    <m/>
    <n v="0"/>
    <s v=""/>
    <n v="246"/>
    <n v="225"/>
    <n v="20"/>
    <n v="8.8888888888888892E-2"/>
    <n v="0"/>
    <n v="13"/>
    <n v="5.4621848739495799E-2"/>
    <n v="246"/>
    <n v="225"/>
    <n v="13"/>
    <n v="5.4621848739495799E-2"/>
  </r>
  <r>
    <x v="6"/>
    <x v="58"/>
    <s v="VIENNA"/>
    <n v="0"/>
    <n v="0"/>
    <m/>
    <n v="0"/>
    <s v=""/>
    <n v="7"/>
    <n v="6"/>
    <n v="0"/>
    <n v="0"/>
    <n v="0"/>
    <n v="0"/>
    <n v="0"/>
    <n v="7"/>
    <n v="6"/>
    <s v=""/>
    <s v=""/>
  </r>
  <r>
    <x v="6"/>
    <x v="4"/>
    <s v="BAKU"/>
    <n v="1"/>
    <n v="0"/>
    <m/>
    <n v="1"/>
    <n v="1"/>
    <n v="3320"/>
    <n v="2965"/>
    <n v="952"/>
    <n v="0.32107925801011805"/>
    <n v="1"/>
    <n v="337"/>
    <n v="0.10202845897668786"/>
    <n v="3321"/>
    <n v="2966"/>
    <n v="338"/>
    <n v="0.1023002421307506"/>
  </r>
  <r>
    <x v="6"/>
    <x v="105"/>
    <s v="MANAMA"/>
    <n v="2"/>
    <n v="2"/>
    <m/>
    <n v="0"/>
    <n v="0"/>
    <n v="1163"/>
    <n v="1117"/>
    <n v="463"/>
    <n v="0.41450313339301703"/>
    <n v="0"/>
    <n v="60"/>
    <n v="5.0977060322854713E-2"/>
    <n v="1165"/>
    <n v="1119"/>
    <n v="60"/>
    <n v="5.0890585241730277E-2"/>
  </r>
  <r>
    <x v="6"/>
    <x v="93"/>
    <s v="DHAKA"/>
    <n v="0"/>
    <n v="0"/>
    <m/>
    <n v="0"/>
    <s v=""/>
    <n v="791"/>
    <n v="401"/>
    <n v="72"/>
    <n v="0.17955112219451372"/>
    <n v="15"/>
    <n v="371"/>
    <n v="0.47141041931385008"/>
    <n v="791"/>
    <n v="416"/>
    <n v="371"/>
    <n v="0.47141041931385008"/>
  </r>
  <r>
    <x v="6"/>
    <x v="85"/>
    <s v="MINSK"/>
    <n v="14"/>
    <n v="7"/>
    <m/>
    <n v="1"/>
    <n v="0.125"/>
    <n v="1879"/>
    <n v="1856"/>
    <n v="799"/>
    <n v="0.43049568965517243"/>
    <n v="0"/>
    <n v="7"/>
    <n v="3.7573805689747721E-3"/>
    <n v="1893"/>
    <n v="1863"/>
    <n v="8"/>
    <n v="4.27578834847675E-3"/>
  </r>
  <r>
    <x v="6"/>
    <x v="59"/>
    <s v="BRUSSELS"/>
    <n v="1"/>
    <n v="1"/>
    <m/>
    <n v="0"/>
    <n v="0"/>
    <n v="22"/>
    <n v="20"/>
    <n v="0"/>
    <n v="0"/>
    <n v="5"/>
    <n v="0"/>
    <n v="0"/>
    <n v="23"/>
    <n v="26"/>
    <s v=""/>
    <s v=""/>
  </r>
  <r>
    <x v="6"/>
    <x v="106"/>
    <s v="COTONOU"/>
    <n v="2"/>
    <n v="2"/>
    <m/>
    <n v="0"/>
    <n v="0"/>
    <n v="2294"/>
    <n v="1853"/>
    <n v="435"/>
    <n v="0.23475445223961144"/>
    <n v="1"/>
    <n v="397"/>
    <n v="0.17636605952909817"/>
    <n v="2296"/>
    <n v="1856"/>
    <n v="397"/>
    <n v="0.17620949844651576"/>
  </r>
  <r>
    <x v="6"/>
    <x v="107"/>
    <s v="LA PAZ"/>
    <n v="0"/>
    <n v="0"/>
    <m/>
    <n v="0"/>
    <s v=""/>
    <n v="48"/>
    <n v="12"/>
    <n v="6"/>
    <n v="0.5"/>
    <n v="0"/>
    <n v="1"/>
    <n v="7.6923076923076927E-2"/>
    <n v="48"/>
    <n v="12"/>
    <n v="1"/>
    <n v="7.6923076923076927E-2"/>
  </r>
  <r>
    <x v="6"/>
    <x v="5"/>
    <s v="SARAJEVO"/>
    <n v="0"/>
    <n v="0"/>
    <m/>
    <n v="0"/>
    <s v=""/>
    <n v="11"/>
    <n v="8"/>
    <n v="3"/>
    <n v="0.375"/>
    <n v="0"/>
    <n v="0"/>
    <n v="0"/>
    <n v="11"/>
    <n v="8"/>
    <s v=""/>
    <s v=""/>
  </r>
  <r>
    <x v="6"/>
    <x v="6"/>
    <s v="BRASILIA"/>
    <n v="1"/>
    <n v="1"/>
    <m/>
    <n v="0"/>
    <n v="0"/>
    <n v="37"/>
    <n v="28"/>
    <n v="20"/>
    <n v="0.7142857142857143"/>
    <n v="0"/>
    <n v="7"/>
    <n v="0.2"/>
    <n v="38"/>
    <n v="29"/>
    <n v="7"/>
    <n v="0.19444444444444445"/>
  </r>
  <r>
    <x v="6"/>
    <x v="6"/>
    <s v="RIO DE JANEIRO"/>
    <n v="5"/>
    <n v="5"/>
    <m/>
    <n v="0"/>
    <n v="0"/>
    <n v="38"/>
    <n v="33"/>
    <n v="14"/>
    <n v="0.42424242424242425"/>
    <n v="0"/>
    <n v="5"/>
    <n v="0.13157894736842105"/>
    <n v="43"/>
    <n v="38"/>
    <n v="5"/>
    <n v="0.11627906976744186"/>
  </r>
  <r>
    <x v="6"/>
    <x v="6"/>
    <s v="SAO PAULO"/>
    <n v="0"/>
    <n v="0"/>
    <m/>
    <n v="0"/>
    <s v=""/>
    <n v="40"/>
    <n v="27"/>
    <n v="1"/>
    <n v="3.7037037037037035E-2"/>
    <n v="0"/>
    <n v="16"/>
    <n v="0.37209302325581395"/>
    <n v="40"/>
    <n v="27"/>
    <n v="16"/>
    <n v="0.37209302325581395"/>
  </r>
  <r>
    <x v="6"/>
    <x v="7"/>
    <s v="SOFIA"/>
    <n v="0"/>
    <n v="0"/>
    <m/>
    <n v="0"/>
    <s v=""/>
    <n v="38"/>
    <n v="38"/>
    <n v="2"/>
    <n v="5.2631578947368418E-2"/>
    <n v="0"/>
    <n v="2"/>
    <n v="0.05"/>
    <n v="38"/>
    <n v="38"/>
    <n v="2"/>
    <n v="0.05"/>
  </r>
  <r>
    <x v="6"/>
    <x v="60"/>
    <s v="OUAGADOUGOU"/>
    <n v="7"/>
    <n v="7"/>
    <m/>
    <n v="0"/>
    <n v="0"/>
    <n v="2061"/>
    <n v="1561"/>
    <n v="378"/>
    <n v="0.24215246636771301"/>
    <n v="0"/>
    <n v="345"/>
    <n v="0.18100734522560336"/>
    <n v="2068"/>
    <n v="1568"/>
    <n v="345"/>
    <n v="0.18034500784108728"/>
  </r>
  <r>
    <x v="6"/>
    <x v="61"/>
    <s v="BUJUMBURA"/>
    <n v="0"/>
    <n v="0"/>
    <m/>
    <n v="0"/>
    <s v=""/>
    <n v="28"/>
    <n v="28"/>
    <n v="1"/>
    <n v="3.5714285714285712E-2"/>
    <n v="0"/>
    <n v="0"/>
    <n v="0"/>
    <n v="28"/>
    <n v="28"/>
    <s v=""/>
    <s v=""/>
  </r>
  <r>
    <x v="6"/>
    <x v="108"/>
    <s v="PHNOM PENH"/>
    <n v="0"/>
    <n v="0"/>
    <m/>
    <n v="0"/>
    <s v=""/>
    <n v="1568"/>
    <n v="1195"/>
    <n v="214"/>
    <n v="0.1790794979079498"/>
    <n v="0"/>
    <n v="411"/>
    <n v="0.2559153175591532"/>
    <n v="1568"/>
    <n v="1195"/>
    <n v="411"/>
    <n v="0.2559153175591532"/>
  </r>
  <r>
    <x v="6"/>
    <x v="62"/>
    <s v="DOUALA"/>
    <n v="10"/>
    <n v="4"/>
    <m/>
    <n v="3"/>
    <n v="0.42857142857142855"/>
    <n v="1596"/>
    <n v="1076"/>
    <n v="430"/>
    <n v="0.3996282527881041"/>
    <n v="3"/>
    <n v="356"/>
    <n v="0.2480836236933798"/>
    <n v="1606"/>
    <n v="1083"/>
    <n v="359"/>
    <n v="0.24895977808599168"/>
  </r>
  <r>
    <x v="6"/>
    <x v="62"/>
    <s v="YAONDE"/>
    <n v="9"/>
    <n v="9"/>
    <m/>
    <n v="0"/>
    <n v="0"/>
    <n v="2060"/>
    <n v="1410"/>
    <n v="251"/>
    <n v="0.17801418439716313"/>
    <n v="0"/>
    <n v="542"/>
    <n v="0.2776639344262295"/>
    <n v="2069"/>
    <n v="1419"/>
    <n v="542"/>
    <n v="0.2763895971443141"/>
  </r>
  <r>
    <x v="6"/>
    <x v="8"/>
    <s v="MONTREAL"/>
    <n v="5"/>
    <n v="4"/>
    <m/>
    <n v="0"/>
    <n v="0"/>
    <n v="2078"/>
    <n v="1946"/>
    <n v="274"/>
    <n v="0.14080164439876669"/>
    <n v="5"/>
    <n v="91"/>
    <n v="4.4564152791380998E-2"/>
    <n v="2083"/>
    <n v="1955"/>
    <n v="91"/>
    <n v="4.4477028347996092E-2"/>
  </r>
  <r>
    <x v="6"/>
    <x v="109"/>
    <s v="BANGUI"/>
    <n v="14"/>
    <n v="15"/>
    <m/>
    <n v="0"/>
    <n v="0"/>
    <n v="741"/>
    <n v="490"/>
    <n v="100"/>
    <n v="0.20408163265306123"/>
    <n v="0"/>
    <n v="210"/>
    <n v="0.3"/>
    <n v="755"/>
    <n v="505"/>
    <n v="210"/>
    <n v="0.2937062937062937"/>
  </r>
  <r>
    <x v="6"/>
    <x v="110"/>
    <s v="N'DJAMENA"/>
    <n v="4"/>
    <n v="1"/>
    <m/>
    <n v="2"/>
    <n v="0.66666666666666663"/>
    <n v="1715"/>
    <n v="1045"/>
    <n v="390"/>
    <n v="0.37320574162679426"/>
    <n v="0"/>
    <n v="613"/>
    <n v="0.36972255729794934"/>
    <n v="1719"/>
    <n v="1046"/>
    <n v="615"/>
    <n v="0.37025888019265502"/>
  </r>
  <r>
    <x v="6"/>
    <x v="9"/>
    <s v="SANTIAGO DE CHILE"/>
    <n v="2"/>
    <n v="2"/>
    <m/>
    <n v="0"/>
    <n v="0"/>
    <n v="66"/>
    <n v="30"/>
    <n v="1"/>
    <n v="3.3333333333333333E-2"/>
    <n v="0"/>
    <n v="35"/>
    <n v="0.53846153846153844"/>
    <n v="68"/>
    <n v="32"/>
    <n v="35"/>
    <n v="0.52238805970149249"/>
  </r>
  <r>
    <x v="6"/>
    <x v="10"/>
    <s v="BEIJING"/>
    <n v="36"/>
    <n v="35"/>
    <m/>
    <n v="1"/>
    <n v="2.7777777777777776E-2"/>
    <n v="11439"/>
    <n v="13393"/>
    <n v="4774"/>
    <n v="0.35645486448144553"/>
    <n v="0"/>
    <n v="733"/>
    <n v="5.1890131672094011E-2"/>
    <n v="11475"/>
    <n v="13428"/>
    <n v="734"/>
    <n v="5.1828837734783223E-2"/>
  </r>
  <r>
    <x v="6"/>
    <x v="10"/>
    <s v="CHENGDU"/>
    <n v="2"/>
    <n v="2"/>
    <m/>
    <n v="0"/>
    <n v="0"/>
    <n v="3932"/>
    <n v="4026"/>
    <n v="778"/>
    <n v="0.19324391455538997"/>
    <n v="0"/>
    <n v="117"/>
    <n v="2.8240405503258507E-2"/>
    <n v="3934"/>
    <n v="4028"/>
    <n v="117"/>
    <n v="2.8226779252110978E-2"/>
  </r>
  <r>
    <x v="6"/>
    <x v="10"/>
    <s v="GUANGZHOU (CANTON)"/>
    <n v="27"/>
    <n v="26"/>
    <m/>
    <n v="0"/>
    <n v="0"/>
    <n v="11348"/>
    <n v="11689"/>
    <n v="2157"/>
    <n v="0.18453246642142185"/>
    <n v="0"/>
    <n v="437"/>
    <n v="3.6038264885370278E-2"/>
    <n v="11375"/>
    <n v="11715"/>
    <n v="437"/>
    <n v="3.5961158657011189E-2"/>
  </r>
  <r>
    <x v="6"/>
    <x v="10"/>
    <s v="SHANGHAI"/>
    <n v="29"/>
    <n v="27"/>
    <m/>
    <n v="0"/>
    <n v="0"/>
    <n v="14159"/>
    <n v="14221"/>
    <n v="2710"/>
    <n v="0.19056325152942832"/>
    <n v="0"/>
    <n v="1317"/>
    <n v="8.4759943364654394E-2"/>
    <n v="14188"/>
    <n v="14248"/>
    <n v="1317"/>
    <n v="8.4612913588178601E-2"/>
  </r>
  <r>
    <x v="6"/>
    <x v="10"/>
    <s v="SHENYANG"/>
    <n v="4"/>
    <n v="1"/>
    <m/>
    <n v="2"/>
    <n v="0.66666666666666663"/>
    <n v="3303"/>
    <n v="3348"/>
    <n v="216"/>
    <n v="6.4516129032258063E-2"/>
    <n v="0"/>
    <n v="157"/>
    <n v="4.4793152639087015E-2"/>
    <n v="3307"/>
    <n v="3349"/>
    <n v="159"/>
    <n v="4.5324971493728619E-2"/>
  </r>
  <r>
    <x v="6"/>
    <x v="10"/>
    <s v="WUHAN"/>
    <n v="0"/>
    <n v="0"/>
    <m/>
    <n v="0"/>
    <s v=""/>
    <n v="2848"/>
    <n v="3284"/>
    <n v="168"/>
    <n v="5.1157125456760051E-2"/>
    <n v="0"/>
    <n v="37"/>
    <n v="1.1141222523336344E-2"/>
    <n v="2848"/>
    <n v="3284"/>
    <n v="37"/>
    <n v="1.1141222523336344E-2"/>
  </r>
  <r>
    <x v="6"/>
    <x v="11"/>
    <s v="BOGOTA"/>
    <n v="4"/>
    <n v="2"/>
    <m/>
    <n v="0"/>
    <n v="0"/>
    <n v="25"/>
    <n v="23"/>
    <n v="2"/>
    <n v="8.6956521739130432E-2"/>
    <n v="0"/>
    <n v="0"/>
    <n v="0"/>
    <n v="29"/>
    <n v="25"/>
    <s v=""/>
    <s v=""/>
  </r>
  <r>
    <x v="6"/>
    <x v="111"/>
    <s v="MORONI"/>
    <n v="0"/>
    <n v="0"/>
    <m/>
    <n v="0"/>
    <s v=""/>
    <n v="714"/>
    <n v="355"/>
    <n v="158"/>
    <n v="0.44507042253521129"/>
    <n v="0"/>
    <n v="317"/>
    <n v="0.47172619047619047"/>
    <n v="714"/>
    <n v="355"/>
    <n v="317"/>
    <n v="0.47172619047619047"/>
  </r>
  <r>
    <x v="6"/>
    <x v="111"/>
    <s v="MUTSAMUDU"/>
    <n v="0"/>
    <n v="0"/>
    <m/>
    <n v="0"/>
    <s v=""/>
    <n v="71"/>
    <n v="46"/>
    <n v="4"/>
    <n v="8.6956521739130432E-2"/>
    <n v="0"/>
    <n v="19"/>
    <n v="0.29230769230769232"/>
    <n v="71"/>
    <n v="46"/>
    <n v="19"/>
    <n v="0.29230769230769232"/>
  </r>
  <r>
    <x v="6"/>
    <x v="112"/>
    <s v="BRAZZAVILLE"/>
    <n v="25"/>
    <n v="23"/>
    <m/>
    <n v="1"/>
    <n v="4.1666666666666664E-2"/>
    <n v="2489"/>
    <n v="1763"/>
    <n v="908"/>
    <n v="0.5150311968235961"/>
    <n v="0"/>
    <n v="775"/>
    <n v="0.3053585500394011"/>
    <n v="2514"/>
    <n v="1786"/>
    <n v="776"/>
    <n v="0.30288836846213896"/>
  </r>
  <r>
    <x v="6"/>
    <x v="112"/>
    <s v="POINTE NOIRE"/>
    <n v="14"/>
    <n v="11"/>
    <m/>
    <n v="2"/>
    <n v="0.15384615384615385"/>
    <n v="1143"/>
    <n v="578"/>
    <n v="120"/>
    <n v="0.20761245674740483"/>
    <n v="0"/>
    <n v="559"/>
    <n v="0.49164467897977132"/>
    <n v="1157"/>
    <n v="589"/>
    <n v="561"/>
    <n v="0.48782608695652174"/>
  </r>
  <r>
    <x v="6"/>
    <x v="63"/>
    <s v="KINSHASA"/>
    <n v="12"/>
    <n v="8"/>
    <m/>
    <n v="0"/>
    <n v="0"/>
    <n v="39"/>
    <n v="28"/>
    <n v="0"/>
    <n v="0"/>
    <n v="0"/>
    <n v="8"/>
    <n v="0.22222222222222221"/>
    <n v="51"/>
    <n v="36"/>
    <n v="8"/>
    <n v="0.18181818181818182"/>
  </r>
  <r>
    <x v="6"/>
    <x v="64"/>
    <s v="ABIDJAN"/>
    <n v="171"/>
    <n v="109"/>
    <m/>
    <n v="54"/>
    <n v="0.33128834355828218"/>
    <n v="9169"/>
    <n v="5708"/>
    <n v="2424"/>
    <n v="0.42466713384723198"/>
    <n v="6"/>
    <n v="3636"/>
    <n v="0.38887700534759356"/>
    <n v="9340"/>
    <n v="5823"/>
    <n v="3690"/>
    <n v="0.38789025543992434"/>
  </r>
  <r>
    <x v="6"/>
    <x v="12"/>
    <s v="ZAGREB"/>
    <n v="0"/>
    <n v="0"/>
    <m/>
    <n v="0"/>
    <s v=""/>
    <n v="35"/>
    <n v="35"/>
    <n v="9"/>
    <n v="0.25714285714285712"/>
    <n v="0"/>
    <n v="0"/>
    <n v="0"/>
    <n v="35"/>
    <n v="35"/>
    <s v=""/>
    <s v=""/>
  </r>
  <r>
    <x v="6"/>
    <x v="13"/>
    <s v="HAVANA"/>
    <n v="270"/>
    <n v="226"/>
    <m/>
    <n v="36"/>
    <n v="0.13740458015267176"/>
    <n v="1149"/>
    <n v="885"/>
    <n v="164"/>
    <n v="0.18531073446327684"/>
    <n v="0"/>
    <n v="268"/>
    <n v="0.23243712055507373"/>
    <n v="1419"/>
    <n v="1111"/>
    <n v="304"/>
    <n v="0.21484098939929328"/>
  </r>
  <r>
    <x v="6"/>
    <x v="14"/>
    <s v="NICOSIA"/>
    <n v="0"/>
    <n v="0"/>
    <m/>
    <n v="0"/>
    <s v=""/>
    <n v="86"/>
    <n v="54"/>
    <n v="9"/>
    <n v="0.16666666666666666"/>
    <n v="0"/>
    <n v="12"/>
    <n v="0.18181818181818182"/>
    <n v="86"/>
    <n v="54"/>
    <n v="12"/>
    <n v="0.18181818181818182"/>
  </r>
  <r>
    <x v="6"/>
    <x v="94"/>
    <s v="COPENHAGEN"/>
    <n v="0"/>
    <n v="0"/>
    <m/>
    <n v="0"/>
    <s v=""/>
    <n v="3"/>
    <n v="2"/>
    <n v="0"/>
    <n v="0"/>
    <n v="0"/>
    <n v="0"/>
    <n v="0"/>
    <n v="3"/>
    <n v="2"/>
    <s v=""/>
    <s v=""/>
  </r>
  <r>
    <x v="6"/>
    <x v="113"/>
    <s v="DJIBOUTI"/>
    <n v="2"/>
    <n v="1"/>
    <m/>
    <n v="0"/>
    <n v="0"/>
    <n v="635"/>
    <n v="482"/>
    <n v="223"/>
    <n v="0.46265560165975106"/>
    <n v="0"/>
    <n v="112"/>
    <n v="0.18855218855218855"/>
    <n v="637"/>
    <n v="483"/>
    <n v="112"/>
    <n v="0.18823529411764706"/>
  </r>
  <r>
    <x v="6"/>
    <x v="114"/>
    <s v="SANTO DOMINGO"/>
    <n v="26"/>
    <n v="23"/>
    <m/>
    <n v="2"/>
    <n v="0.08"/>
    <n v="984"/>
    <n v="713"/>
    <n v="259"/>
    <n v="0.36325385694249651"/>
    <n v="0"/>
    <n v="247"/>
    <n v="0.25729166666666664"/>
    <n v="1010"/>
    <n v="736"/>
    <n v="249"/>
    <n v="0.25279187817258886"/>
  </r>
  <r>
    <x v="6"/>
    <x v="115"/>
    <s v="QUITO"/>
    <n v="4"/>
    <n v="3"/>
    <m/>
    <n v="0"/>
    <n v="0"/>
    <n v="1025"/>
    <n v="802"/>
    <n v="95"/>
    <n v="0.11845386533665836"/>
    <n v="0"/>
    <n v="195"/>
    <n v="0.19558676028084251"/>
    <n v="1029"/>
    <n v="805"/>
    <n v="195"/>
    <n v="0.19500000000000001"/>
  </r>
  <r>
    <x v="6"/>
    <x v="15"/>
    <s v="CAIRO"/>
    <n v="14"/>
    <n v="14"/>
    <m/>
    <n v="2"/>
    <n v="0.125"/>
    <n v="13493"/>
    <n v="10512"/>
    <n v="2808"/>
    <n v="0.26712328767123289"/>
    <n v="135"/>
    <n v="2724"/>
    <n v="0.20372447834866503"/>
    <n v="13507"/>
    <n v="10661"/>
    <n v="2726"/>
    <n v="0.20363038768954955"/>
  </r>
  <r>
    <x v="6"/>
    <x v="116"/>
    <s v="MALABO"/>
    <n v="1"/>
    <n v="1"/>
    <m/>
    <n v="0"/>
    <n v="0"/>
    <n v="338"/>
    <n v="237"/>
    <n v="74"/>
    <n v="0.31223628691983124"/>
    <n v="16"/>
    <n v="54"/>
    <n v="0.1758957654723127"/>
    <n v="339"/>
    <n v="254"/>
    <n v="54"/>
    <n v="0.17532467532467533"/>
  </r>
  <r>
    <x v="6"/>
    <x v="16"/>
    <s v="ADDIS ABEBA"/>
    <n v="9"/>
    <n v="8"/>
    <m/>
    <n v="0"/>
    <n v="0"/>
    <n v="1030"/>
    <n v="768"/>
    <n v="88"/>
    <n v="0.11458333333333333"/>
    <n v="15"/>
    <n v="218"/>
    <n v="0.21778221778221779"/>
    <n v="1039"/>
    <n v="791"/>
    <n v="218"/>
    <n v="0.21605550049554015"/>
  </r>
  <r>
    <x v="6"/>
    <x v="66"/>
    <s v="HELSINKI"/>
    <n v="0"/>
    <n v="0"/>
    <m/>
    <n v="0"/>
    <s v=""/>
    <n v="1"/>
    <n v="1"/>
    <n v="0"/>
    <n v="0"/>
    <n v="0"/>
    <n v="0"/>
    <n v="0"/>
    <n v="1"/>
    <n v="1"/>
    <s v=""/>
    <s v=""/>
  </r>
  <r>
    <x v="6"/>
    <x v="67"/>
    <s v="PARIS"/>
    <m/>
    <m/>
    <m/>
    <m/>
    <s v=""/>
    <n v="23"/>
    <n v="2"/>
    <n v="0"/>
    <n v="0"/>
    <n v="0"/>
    <n v="0"/>
    <n v="0"/>
    <n v="23"/>
    <n v="2"/>
    <s v=""/>
    <s v=""/>
  </r>
  <r>
    <x v="6"/>
    <x v="117"/>
    <s v="LIBREVILLE"/>
    <n v="8"/>
    <n v="3"/>
    <m/>
    <n v="1"/>
    <n v="0.25"/>
    <n v="3353"/>
    <n v="2506"/>
    <n v="635"/>
    <n v="0.25339185953711091"/>
    <n v="0"/>
    <n v="835"/>
    <n v="0.24992517210416043"/>
    <n v="3361"/>
    <n v="2509"/>
    <n v="836"/>
    <n v="0.24992526158445441"/>
  </r>
  <r>
    <x v="6"/>
    <x v="86"/>
    <s v="TBILISSI"/>
    <n v="0"/>
    <n v="0"/>
    <m/>
    <n v="0"/>
    <s v=""/>
    <n v="73"/>
    <n v="72"/>
    <n v="15"/>
    <n v="0.20833333333333334"/>
    <n v="0"/>
    <n v="10"/>
    <n v="0.12195121951219512"/>
    <n v="73"/>
    <n v="72"/>
    <n v="10"/>
    <n v="0.12195121951219512"/>
  </r>
  <r>
    <x v="6"/>
    <x v="17"/>
    <s v="BERLIN"/>
    <n v="0"/>
    <n v="0"/>
    <m/>
    <n v="0"/>
    <s v=""/>
    <n v="1"/>
    <n v="2"/>
    <n v="1"/>
    <n v="0.5"/>
    <n v="0"/>
    <n v="0"/>
    <n v="0"/>
    <n v="1"/>
    <n v="2"/>
    <s v=""/>
    <s v=""/>
  </r>
  <r>
    <x v="6"/>
    <x v="17"/>
    <s v="FRANKFURT/MAIN"/>
    <n v="0"/>
    <n v="0"/>
    <m/>
    <n v="0"/>
    <s v=""/>
    <n v="16"/>
    <n v="15"/>
    <n v="4"/>
    <n v="0.26666666666666666"/>
    <n v="0"/>
    <n v="3"/>
    <n v="0.16666666666666666"/>
    <n v="16"/>
    <n v="15"/>
    <n v="3"/>
    <n v="0.16666666666666666"/>
  </r>
  <r>
    <x v="6"/>
    <x v="87"/>
    <s v="ACCRA"/>
    <n v="13"/>
    <n v="11"/>
    <m/>
    <n v="0"/>
    <n v="0"/>
    <n v="909"/>
    <n v="571"/>
    <n v="109"/>
    <n v="0.19089316987740806"/>
    <n v="0"/>
    <n v="369"/>
    <n v="0.39255319148936169"/>
    <n v="922"/>
    <n v="582"/>
    <n v="369"/>
    <n v="0.38801261829652994"/>
  </r>
  <r>
    <x v="6"/>
    <x v="68"/>
    <s v="ATHENS"/>
    <n v="0"/>
    <n v="0"/>
    <m/>
    <n v="0"/>
    <s v=""/>
    <n v="3"/>
    <n v="3"/>
    <n v="0"/>
    <n v="0"/>
    <n v="0"/>
    <n v="0"/>
    <n v="0"/>
    <n v="3"/>
    <n v="3"/>
    <s v=""/>
    <s v=""/>
  </r>
  <r>
    <x v="6"/>
    <x v="118"/>
    <s v="GUATEMALA CITY"/>
    <n v="0"/>
    <n v="0"/>
    <m/>
    <n v="0"/>
    <s v=""/>
    <n v="1"/>
    <n v="1"/>
    <n v="0"/>
    <n v="0"/>
    <n v="0"/>
    <n v="0"/>
    <n v="0"/>
    <n v="1"/>
    <n v="1"/>
    <s v=""/>
    <s v=""/>
  </r>
  <r>
    <x v="6"/>
    <x v="119"/>
    <s v="CONAKRY"/>
    <n v="12"/>
    <n v="5"/>
    <m/>
    <n v="5"/>
    <n v="0.5"/>
    <n v="1797"/>
    <n v="813"/>
    <n v="235"/>
    <n v="0.28905289052890532"/>
    <n v="0"/>
    <n v="793"/>
    <n v="0.49377334993773347"/>
    <n v="1809"/>
    <n v="818"/>
    <n v="798"/>
    <n v="0.49381188118811881"/>
  </r>
  <r>
    <x v="6"/>
    <x v="120"/>
    <s v="PORT AU PRINCE"/>
    <n v="62"/>
    <n v="55"/>
    <m/>
    <n v="7"/>
    <n v="0.11290322580645161"/>
    <n v="1343"/>
    <n v="704"/>
    <n v="127"/>
    <n v="0.18039772727272727"/>
    <n v="1"/>
    <n v="575"/>
    <n v="0.44921875"/>
    <n v="1405"/>
    <n v="760"/>
    <n v="582"/>
    <n v="0.43368107302533532"/>
  </r>
  <r>
    <x v="6"/>
    <x v="18"/>
    <s v="HONG KONG"/>
    <n v="1"/>
    <n v="1"/>
    <m/>
    <n v="0"/>
    <n v="0"/>
    <n v="456"/>
    <n v="410"/>
    <n v="161"/>
    <n v="0.39268292682926831"/>
    <n v="0"/>
    <n v="21"/>
    <n v="4.8723897911832945E-2"/>
    <n v="457"/>
    <n v="411"/>
    <n v="21"/>
    <n v="4.8611111111111112E-2"/>
  </r>
  <r>
    <x v="6"/>
    <x v="19"/>
    <s v="BANGALORE"/>
    <n v="0"/>
    <n v="0"/>
    <m/>
    <n v="0"/>
    <s v=""/>
    <n v="5927"/>
    <n v="4920"/>
    <n v="278"/>
    <n v="5.6504065040650406E-2"/>
    <n v="0"/>
    <n v="1009"/>
    <n v="0.17018046888176758"/>
    <n v="5927"/>
    <n v="4920"/>
    <n v="1009"/>
    <n v="0.17018046888176758"/>
  </r>
  <r>
    <x v="6"/>
    <x v="19"/>
    <s v="KOLKATA"/>
    <n v="1"/>
    <n v="1"/>
    <m/>
    <n v="0"/>
    <n v="0"/>
    <n v="1351"/>
    <n v="1198"/>
    <n v="166"/>
    <n v="0.13856427378964942"/>
    <n v="0"/>
    <n v="63"/>
    <n v="4.9960348929421097E-2"/>
    <n v="1352"/>
    <n v="1199"/>
    <n v="63"/>
    <n v="4.992076069730586E-2"/>
  </r>
  <r>
    <x v="6"/>
    <x v="19"/>
    <s v="MUMBAI"/>
    <n v="0"/>
    <n v="0"/>
    <m/>
    <n v="0"/>
    <s v=""/>
    <n v="8255"/>
    <n v="7317"/>
    <n v="1058"/>
    <n v="0.14459477928112616"/>
    <n v="0"/>
    <n v="1029"/>
    <n v="0.12329259525521208"/>
    <n v="8255"/>
    <n v="7317"/>
    <n v="1029"/>
    <n v="0.12329259525521208"/>
  </r>
  <r>
    <x v="6"/>
    <x v="19"/>
    <s v="NEW DELHI"/>
    <n v="0"/>
    <n v="0"/>
    <m/>
    <n v="0"/>
    <s v=""/>
    <n v="10343"/>
    <n v="6231"/>
    <n v="1020"/>
    <n v="0.16369764082811747"/>
    <n v="1"/>
    <n v="4307"/>
    <n v="0.40867254957775878"/>
    <n v="10343"/>
    <n v="6232"/>
    <n v="4307"/>
    <n v="0.40867254957775878"/>
  </r>
  <r>
    <x v="6"/>
    <x v="19"/>
    <s v="PONDICHERY"/>
    <n v="0"/>
    <n v="0"/>
    <m/>
    <n v="0"/>
    <s v=""/>
    <n v="3751"/>
    <n v="3279"/>
    <n v="663"/>
    <n v="0.20219579139981703"/>
    <n v="0"/>
    <n v="559"/>
    <n v="0.14564877540385618"/>
    <n v="3751"/>
    <n v="3279"/>
    <n v="559"/>
    <n v="0.14564877540385618"/>
  </r>
  <r>
    <x v="6"/>
    <x v="20"/>
    <s v="JAKARTA"/>
    <n v="0"/>
    <n v="0"/>
    <m/>
    <n v="0"/>
    <s v=""/>
    <n v="7066"/>
    <n v="6589"/>
    <n v="967"/>
    <n v="0.14675975110031872"/>
    <n v="0"/>
    <n v="206"/>
    <n v="3.0316409124356146E-2"/>
    <n v="7066"/>
    <n v="6589"/>
    <n v="206"/>
    <n v="3.0316409124356146E-2"/>
  </r>
  <r>
    <x v="6"/>
    <x v="21"/>
    <s v="TEHERAN"/>
    <n v="15"/>
    <n v="11"/>
    <m/>
    <n v="0"/>
    <n v="0"/>
    <n v="7725"/>
    <n v="6188"/>
    <n v="1634"/>
    <n v="0.26405946994182289"/>
    <n v="30"/>
    <n v="1430"/>
    <n v="0.18697698744769875"/>
    <n v="7740"/>
    <n v="6229"/>
    <n v="1430"/>
    <n v="0.1867084475780128"/>
  </r>
  <r>
    <x v="6"/>
    <x v="88"/>
    <s v="BAGHDAD"/>
    <n v="0"/>
    <n v="0"/>
    <m/>
    <n v="0"/>
    <s v=""/>
    <n v="918"/>
    <n v="706"/>
    <n v="216"/>
    <n v="0.30594900849858359"/>
    <n v="25"/>
    <n v="165"/>
    <n v="0.18415178571428573"/>
    <n v="918"/>
    <n v="731"/>
    <n v="165"/>
    <n v="0.18415178571428573"/>
  </r>
  <r>
    <x v="6"/>
    <x v="88"/>
    <s v="ERBIL"/>
    <n v="0"/>
    <n v="0"/>
    <m/>
    <n v="0"/>
    <s v=""/>
    <n v="1936"/>
    <n v="842"/>
    <n v="176"/>
    <n v="0.20902612826603326"/>
    <n v="4"/>
    <n v="988"/>
    <n v="0.53871319520174477"/>
    <n v="1936"/>
    <n v="846"/>
    <n v="988"/>
    <n v="0.53871319520174477"/>
  </r>
  <r>
    <x v="6"/>
    <x v="22"/>
    <s v="DUBLIN"/>
    <n v="2"/>
    <n v="2"/>
    <m/>
    <n v="0"/>
    <n v="0"/>
    <n v="679"/>
    <n v="628"/>
    <n v="60"/>
    <n v="9.5541401273885357E-2"/>
    <n v="0"/>
    <n v="12"/>
    <n v="1.8749999999999999E-2"/>
    <n v="681"/>
    <n v="630"/>
    <n v="12"/>
    <n v="1.8691588785046728E-2"/>
  </r>
  <r>
    <x v="6"/>
    <x v="23"/>
    <s v="JERUSALEM"/>
    <n v="8"/>
    <n v="7"/>
    <m/>
    <n v="0"/>
    <n v="0"/>
    <n v="588"/>
    <n v="571"/>
    <n v="162"/>
    <n v="0.28371278458844135"/>
    <n v="28"/>
    <n v="55"/>
    <n v="8.4097859327217125E-2"/>
    <n v="596"/>
    <n v="606"/>
    <n v="55"/>
    <n v="8.3207261724659601E-2"/>
  </r>
  <r>
    <x v="6"/>
    <x v="23"/>
    <s v="TEL AVIV"/>
    <n v="1"/>
    <n v="1"/>
    <m/>
    <n v="0"/>
    <n v="0"/>
    <n v="124"/>
    <n v="96"/>
    <n v="24"/>
    <n v="0.25"/>
    <n v="1"/>
    <n v="5"/>
    <n v="4.9019607843137254E-2"/>
    <n v="125"/>
    <n v="98"/>
    <n v="5"/>
    <n v="4.8543689320388349E-2"/>
  </r>
  <r>
    <x v="6"/>
    <x v="70"/>
    <s v="ROME"/>
    <n v="0"/>
    <n v="0"/>
    <m/>
    <n v="0"/>
    <s v=""/>
    <n v="26"/>
    <n v="23"/>
    <n v="3"/>
    <n v="0.13043478260869565"/>
    <n v="0"/>
    <n v="0"/>
    <n v="0"/>
    <n v="26"/>
    <n v="23"/>
    <s v=""/>
    <s v=""/>
  </r>
  <r>
    <x v="6"/>
    <x v="24"/>
    <s v="TOKYO"/>
    <n v="2"/>
    <n v="2"/>
    <m/>
    <n v="0"/>
    <n v="0"/>
    <n v="461"/>
    <n v="446"/>
    <n v="135"/>
    <n v="0.30269058295964124"/>
    <n v="0"/>
    <n v="17"/>
    <n v="3.6717062634989202E-2"/>
    <n v="463"/>
    <n v="448"/>
    <n v="17"/>
    <n v="3.6559139784946237E-2"/>
  </r>
  <r>
    <x v="6"/>
    <x v="25"/>
    <s v="AMMAN"/>
    <n v="0"/>
    <n v="0"/>
    <m/>
    <n v="0"/>
    <s v=""/>
    <n v="890"/>
    <n v="799"/>
    <n v="288"/>
    <n v="0.36045056320400498"/>
    <n v="5"/>
    <n v="111"/>
    <n v="0.12131147540983607"/>
    <n v="890"/>
    <n v="804"/>
    <n v="111"/>
    <n v="0.12131147540983607"/>
  </r>
  <r>
    <x v="6"/>
    <x v="26"/>
    <s v="NUR-SULTAN"/>
    <n v="0"/>
    <n v="0"/>
    <m/>
    <n v="0"/>
    <s v=""/>
    <n v="2535"/>
    <n v="2209"/>
    <n v="372"/>
    <n v="0.16840199185151652"/>
    <n v="1"/>
    <n v="304"/>
    <n v="0.12092283214001591"/>
    <n v="2535"/>
    <n v="2210"/>
    <n v="304"/>
    <n v="0.12092283214001591"/>
  </r>
  <r>
    <x v="6"/>
    <x v="27"/>
    <s v="NAIROBI"/>
    <n v="0"/>
    <n v="0"/>
    <m/>
    <n v="0"/>
    <s v=""/>
    <n v="834"/>
    <n v="739"/>
    <n v="239"/>
    <n v="0.32341001353179971"/>
    <n v="19"/>
    <n v="39"/>
    <n v="4.8933500627352571E-2"/>
    <n v="834"/>
    <n v="758"/>
    <n v="39"/>
    <n v="4.8933500627352571E-2"/>
  </r>
  <r>
    <x v="6"/>
    <x v="28"/>
    <s v="KUWAIT"/>
    <n v="1"/>
    <n v="1"/>
    <m/>
    <n v="0"/>
    <n v="0"/>
    <n v="4912"/>
    <n v="4806"/>
    <n v="2196"/>
    <n v="0.45692883895131087"/>
    <n v="72"/>
    <n v="464"/>
    <n v="8.6858854361662297E-2"/>
    <n v="4913"/>
    <n v="4879"/>
    <n v="464"/>
    <n v="8.6842597791502898E-2"/>
  </r>
  <r>
    <x v="6"/>
    <x v="121"/>
    <s v="VIENTIANE"/>
    <n v="0"/>
    <n v="0"/>
    <m/>
    <n v="0"/>
    <s v=""/>
    <n v="458"/>
    <n v="375"/>
    <n v="41"/>
    <n v="0.10933333333333334"/>
    <n v="3"/>
    <n v="83"/>
    <n v="0.18004338394793926"/>
    <n v="458"/>
    <n v="378"/>
    <n v="83"/>
    <n v="0.18004338394793926"/>
  </r>
  <r>
    <x v="6"/>
    <x v="29"/>
    <s v="BEIRUT"/>
    <n v="2"/>
    <n v="2"/>
    <m/>
    <n v="0"/>
    <n v="0"/>
    <n v="21465"/>
    <n v="15882"/>
    <n v="6882"/>
    <n v="0.43332074046089913"/>
    <n v="33"/>
    <n v="4727"/>
    <n v="0.22899912799147371"/>
    <n v="21467"/>
    <n v="15917"/>
    <n v="4727"/>
    <n v="0.22897694245301298"/>
  </r>
  <r>
    <x v="6"/>
    <x v="122"/>
    <s v="ANTANANARIVO"/>
    <n v="2"/>
    <n v="1"/>
    <m/>
    <n v="0"/>
    <n v="0"/>
    <n v="3279"/>
    <n v="2557"/>
    <n v="728"/>
    <n v="0.28470864294094644"/>
    <n v="0"/>
    <n v="675"/>
    <n v="0.20884900990099009"/>
    <n v="3281"/>
    <n v="2558"/>
    <n v="675"/>
    <n v="0.20878441076399629"/>
  </r>
  <r>
    <x v="6"/>
    <x v="30"/>
    <s v="KUALA LUMPUR"/>
    <n v="0"/>
    <n v="0"/>
    <m/>
    <n v="0"/>
    <s v=""/>
    <n v="200"/>
    <n v="151"/>
    <n v="26"/>
    <n v="0.17218543046357615"/>
    <n v="0"/>
    <n v="56"/>
    <n v="0.27053140096618356"/>
    <n v="200"/>
    <n v="151"/>
    <n v="56"/>
    <n v="0.27053140096618356"/>
  </r>
  <r>
    <x v="6"/>
    <x v="97"/>
    <s v="BAMAKO"/>
    <n v="19"/>
    <n v="11"/>
    <m/>
    <n v="2"/>
    <n v="0.15384615384615385"/>
    <n v="3756"/>
    <n v="2621"/>
    <n v="664"/>
    <n v="0.25333842045020982"/>
    <n v="42"/>
    <n v="1122"/>
    <n v="0.2964332892998679"/>
    <n v="3775"/>
    <n v="2674"/>
    <n v="1124"/>
    <n v="0.29594523433385994"/>
  </r>
  <r>
    <x v="6"/>
    <x v="123"/>
    <s v="VALETTA"/>
    <n v="0"/>
    <n v="0"/>
    <m/>
    <n v="0"/>
    <s v=""/>
    <n v="3"/>
    <n v="1"/>
    <n v="1"/>
    <n v="1"/>
    <n v="0"/>
    <n v="0"/>
    <n v="0"/>
    <n v="3"/>
    <n v="1"/>
    <s v=""/>
    <s v=""/>
  </r>
  <r>
    <x v="6"/>
    <x v="124"/>
    <s v="NOUAKCHOTT"/>
    <n v="4"/>
    <n v="3"/>
    <m/>
    <n v="1"/>
    <n v="0.25"/>
    <n v="845"/>
    <n v="624"/>
    <n v="169"/>
    <n v="0.27083333333333331"/>
    <n v="4"/>
    <n v="215"/>
    <n v="0.25504151838671413"/>
    <n v="849"/>
    <n v="631"/>
    <n v="216"/>
    <n v="0.25501770956316411"/>
  </r>
  <r>
    <x v="6"/>
    <x v="125"/>
    <s v="PORT LOUIS"/>
    <n v="9"/>
    <n v="9"/>
    <m/>
    <n v="0"/>
    <n v="0"/>
    <n v="184"/>
    <n v="159"/>
    <n v="82"/>
    <n v="0.51572327044025157"/>
    <n v="0"/>
    <n v="20"/>
    <n v="0.11173184357541899"/>
    <n v="193"/>
    <n v="168"/>
    <n v="20"/>
    <n v="0.10638297872340426"/>
  </r>
  <r>
    <x v="6"/>
    <x v="31"/>
    <s v="MEXICO CITY"/>
    <n v="17"/>
    <n v="16"/>
    <m/>
    <n v="0"/>
    <n v="0"/>
    <n v="40"/>
    <n v="28"/>
    <n v="7"/>
    <n v="0.25"/>
    <n v="0"/>
    <n v="4"/>
    <n v="0.125"/>
    <n v="57"/>
    <n v="44"/>
    <n v="4"/>
    <n v="8.3333333333333329E-2"/>
  </r>
  <r>
    <x v="6"/>
    <x v="90"/>
    <s v="ULAN BATOR"/>
    <n v="0"/>
    <n v="0"/>
    <m/>
    <n v="0"/>
    <s v=""/>
    <n v="371"/>
    <n v="294"/>
    <n v="30"/>
    <n v="0.10204081632653061"/>
    <n v="0"/>
    <n v="99"/>
    <n v="0.25190839694656486"/>
    <n v="371"/>
    <n v="294"/>
    <n v="99"/>
    <n v="0.25190839694656486"/>
  </r>
  <r>
    <x v="6"/>
    <x v="32"/>
    <s v="AGADIR"/>
    <n v="0"/>
    <n v="0"/>
    <m/>
    <n v="0"/>
    <s v=""/>
    <n v="7975"/>
    <n v="5756"/>
    <n v="2674"/>
    <n v="0.46455872133425991"/>
    <n v="1"/>
    <n v="2074"/>
    <n v="0.26484484740135361"/>
    <n v="7975"/>
    <n v="5757"/>
    <n v="2074"/>
    <n v="0.26484484740135361"/>
  </r>
  <r>
    <x v="6"/>
    <x v="32"/>
    <s v="CASABLANCA"/>
    <n v="3"/>
    <n v="0"/>
    <m/>
    <n v="3"/>
    <n v="1"/>
    <n v="28161"/>
    <n v="24882"/>
    <n v="11028"/>
    <n v="0.44321196045333977"/>
    <n v="0"/>
    <n v="2525"/>
    <n v="9.2129747874630574E-2"/>
    <n v="28164"/>
    <n v="24882"/>
    <n v="2528"/>
    <n v="9.2229113462240053E-2"/>
  </r>
  <r>
    <x v="6"/>
    <x v="32"/>
    <s v="FES"/>
    <n v="0"/>
    <n v="0"/>
    <m/>
    <n v="0"/>
    <s v=""/>
    <n v="14494"/>
    <n v="13324"/>
    <n v="5601"/>
    <n v="0.42036925848093665"/>
    <n v="0"/>
    <n v="3807"/>
    <n v="0.22222870818983129"/>
    <n v="14494"/>
    <n v="13324"/>
    <n v="3807"/>
    <n v="0.22222870818983129"/>
  </r>
  <r>
    <x v="6"/>
    <x v="32"/>
    <s v="MARRAKECH"/>
    <n v="2"/>
    <n v="2"/>
    <m/>
    <n v="0"/>
    <n v="0"/>
    <n v="6033"/>
    <n v="5053"/>
    <n v="1740"/>
    <n v="0.34434989115377002"/>
    <n v="0"/>
    <n v="823"/>
    <n v="0.14006126616746087"/>
    <n v="6035"/>
    <n v="5055"/>
    <n v="823"/>
    <n v="0.14001361007145288"/>
  </r>
  <r>
    <x v="6"/>
    <x v="32"/>
    <s v="RABAT"/>
    <n v="6"/>
    <n v="6"/>
    <m/>
    <n v="0"/>
    <n v="0"/>
    <n v="17337"/>
    <n v="15258"/>
    <n v="7391"/>
    <n v="0.4844016253768515"/>
    <n v="64"/>
    <n v="1836"/>
    <n v="0.10700547849399697"/>
    <n v="17343"/>
    <n v="15328"/>
    <n v="1836"/>
    <n v="0.10696807271032394"/>
  </r>
  <r>
    <x v="6"/>
    <x v="32"/>
    <s v="TANGER"/>
    <n v="0"/>
    <n v="0"/>
    <m/>
    <n v="0"/>
    <s v=""/>
    <n v="10627"/>
    <n v="9108"/>
    <n v="3701"/>
    <n v="0.40634606938954765"/>
    <n v="2"/>
    <n v="1199"/>
    <n v="0.11630614026578717"/>
    <n v="10627"/>
    <n v="9110"/>
    <n v="1199"/>
    <n v="0.11630614026578717"/>
  </r>
  <r>
    <x v="6"/>
    <x v="102"/>
    <s v="MAPUTO"/>
    <n v="3"/>
    <n v="3"/>
    <m/>
    <n v="0"/>
    <n v="0"/>
    <n v="232"/>
    <n v="195"/>
    <n v="27"/>
    <n v="0.13846153846153847"/>
    <n v="0"/>
    <n v="37"/>
    <n v="0.15948275862068967"/>
    <n v="235"/>
    <n v="198"/>
    <n v="37"/>
    <n v="0.1574468085106383"/>
  </r>
  <r>
    <x v="6"/>
    <x v="126"/>
    <s v="YANGON"/>
    <n v="0"/>
    <n v="0"/>
    <m/>
    <n v="0"/>
    <s v=""/>
    <n v="659"/>
    <n v="565"/>
    <n v="45"/>
    <n v="7.9646017699115043E-2"/>
    <n v="1"/>
    <n v="24"/>
    <n v="4.0677966101694912E-2"/>
    <n v="659"/>
    <n v="566"/>
    <n v="24"/>
    <n v="4.0677966101694912E-2"/>
  </r>
  <r>
    <x v="6"/>
    <x v="127"/>
    <s v="WELLINGTON"/>
    <n v="0"/>
    <n v="0"/>
    <m/>
    <n v="0"/>
    <s v=""/>
    <n v="104"/>
    <n v="91"/>
    <n v="11"/>
    <n v="0.12087912087912088"/>
    <n v="0"/>
    <n v="7"/>
    <n v="7.1428571428571425E-2"/>
    <n v="104"/>
    <n v="91"/>
    <n v="7"/>
    <n v="7.1428571428571425E-2"/>
  </r>
  <r>
    <x v="6"/>
    <x v="128"/>
    <s v="NIAMEY"/>
    <n v="2"/>
    <n v="2"/>
    <m/>
    <n v="0"/>
    <n v="0"/>
    <n v="1349"/>
    <n v="1089"/>
    <n v="431"/>
    <n v="0.39577594123048671"/>
    <n v="27"/>
    <n v="230"/>
    <n v="0.17087667161961367"/>
    <n v="1351"/>
    <n v="1118"/>
    <n v="230"/>
    <n v="0.17062314540059348"/>
  </r>
  <r>
    <x v="6"/>
    <x v="33"/>
    <s v="ABUJA"/>
    <n v="7"/>
    <n v="4"/>
    <m/>
    <n v="3"/>
    <n v="0.42857142857142855"/>
    <n v="1459"/>
    <n v="828"/>
    <n v="324"/>
    <n v="0.39130434782608697"/>
    <n v="193"/>
    <n v="725"/>
    <n v="0.41523482245131732"/>
    <n v="1466"/>
    <n v="1025"/>
    <n v="728"/>
    <n v="0.41528807758128922"/>
  </r>
  <r>
    <x v="6"/>
    <x v="33"/>
    <s v="LAGOS"/>
    <n v="28"/>
    <n v="19"/>
    <m/>
    <n v="6"/>
    <n v="0.24"/>
    <n v="6075"/>
    <n v="2895"/>
    <n v="642"/>
    <n v="0.22176165803108808"/>
    <n v="42"/>
    <n v="3305"/>
    <n v="0.52947773149631527"/>
    <n v="6103"/>
    <n v="2956"/>
    <n v="3311"/>
    <n v="0.52832296154459868"/>
  </r>
  <r>
    <x v="6"/>
    <x v="98"/>
    <s v="OSLO"/>
    <n v="0"/>
    <n v="0"/>
    <m/>
    <n v="0"/>
    <s v=""/>
    <n v="7"/>
    <n v="7"/>
    <n v="0"/>
    <n v="0"/>
    <n v="0"/>
    <n v="0"/>
    <n v="0"/>
    <n v="7"/>
    <n v="7"/>
    <s v=""/>
    <s v=""/>
  </r>
  <r>
    <x v="6"/>
    <x v="129"/>
    <s v="MUSCAT"/>
    <n v="0"/>
    <n v="0"/>
    <m/>
    <n v="0"/>
    <s v=""/>
    <n v="768"/>
    <n v="691"/>
    <n v="414"/>
    <n v="0.59913169319826343"/>
    <n v="0"/>
    <n v="74"/>
    <n v="9.6732026143790853E-2"/>
    <n v="768"/>
    <n v="691"/>
    <n v="74"/>
    <n v="9.6732026143790853E-2"/>
  </r>
  <r>
    <x v="6"/>
    <x v="35"/>
    <s v="ISLAMABAD"/>
    <n v="1"/>
    <n v="1"/>
    <m/>
    <n v="0"/>
    <n v="0"/>
    <n v="1028"/>
    <n v="496"/>
    <n v="113"/>
    <n v="0.22782258064516128"/>
    <n v="4"/>
    <n v="502"/>
    <n v="0.50099800399201599"/>
    <n v="1029"/>
    <n v="501"/>
    <n v="502"/>
    <n v="0.50049850448654043"/>
  </r>
  <r>
    <x v="6"/>
    <x v="73"/>
    <s v="PANAMA CITY"/>
    <n v="1"/>
    <n v="1"/>
    <m/>
    <n v="0"/>
    <n v="0"/>
    <n v="20"/>
    <n v="19"/>
    <n v="8"/>
    <n v="0.42105263157894735"/>
    <n v="0"/>
    <n v="0"/>
    <n v="0"/>
    <n v="21"/>
    <n v="20"/>
    <s v=""/>
    <s v=""/>
  </r>
  <r>
    <x v="6"/>
    <x v="36"/>
    <s v="LIMA"/>
    <n v="4"/>
    <n v="4"/>
    <m/>
    <n v="0"/>
    <n v="0"/>
    <n v="31"/>
    <n v="34"/>
    <n v="7"/>
    <n v="0.20588235294117646"/>
    <n v="2"/>
    <n v="1"/>
    <n v="2.7027027027027029E-2"/>
    <n v="35"/>
    <n v="40"/>
    <n v="1"/>
    <n v="2.4390243902439025E-2"/>
  </r>
  <r>
    <x v="6"/>
    <x v="37"/>
    <s v="MANILA"/>
    <n v="76"/>
    <n v="62"/>
    <m/>
    <n v="1"/>
    <n v="1.5873015873015872E-2"/>
    <n v="6557"/>
    <n v="5704"/>
    <n v="1737"/>
    <n v="0.30452314165497896"/>
    <n v="0"/>
    <n v="812"/>
    <n v="0.12461632903621854"/>
    <n v="6633"/>
    <n v="5766"/>
    <n v="813"/>
    <n v="0.1235750113999088"/>
  </r>
  <r>
    <x v="6"/>
    <x v="74"/>
    <s v="WARSAW"/>
    <n v="1"/>
    <n v="1"/>
    <m/>
    <n v="0"/>
    <n v="0"/>
    <n v="1"/>
    <n v="1"/>
    <n v="0"/>
    <n v="0"/>
    <n v="0"/>
    <n v="0"/>
    <n v="0"/>
    <n v="2"/>
    <n v="2"/>
    <s v=""/>
    <s v=""/>
  </r>
  <r>
    <x v="6"/>
    <x v="76"/>
    <s v="DOHA"/>
    <n v="0"/>
    <n v="0"/>
    <m/>
    <n v="0"/>
    <s v=""/>
    <n v="4198"/>
    <n v="3931"/>
    <n v="2223"/>
    <n v="0.56550496056982957"/>
    <n v="7"/>
    <n v="309"/>
    <n v="7.2757240404991763E-2"/>
    <n v="4198"/>
    <n v="3938"/>
    <n v="309"/>
    <n v="7.2757240404991763E-2"/>
  </r>
  <r>
    <x v="6"/>
    <x v="38"/>
    <s v="BUCHAREST"/>
    <n v="0"/>
    <n v="0"/>
    <m/>
    <n v="0"/>
    <s v=""/>
    <n v="448"/>
    <n v="426"/>
    <n v="137"/>
    <n v="0.32159624413145538"/>
    <n v="0"/>
    <n v="26"/>
    <n v="5.7522123893805309E-2"/>
    <n v="448"/>
    <n v="426"/>
    <n v="26"/>
    <n v="5.7522123893805309E-2"/>
  </r>
  <r>
    <x v="6"/>
    <x v="39"/>
    <s v="MOSCOW"/>
    <n v="7"/>
    <n v="5"/>
    <m/>
    <n v="1"/>
    <n v="0.16666666666666666"/>
    <n v="73453"/>
    <n v="74086"/>
    <n v="31085"/>
    <n v="0.41957994762843182"/>
    <n v="17"/>
    <n v="2417"/>
    <n v="3.1586513329848409E-2"/>
    <n v="73460"/>
    <n v="74108"/>
    <n v="2418"/>
    <n v="3.1597104252149594E-2"/>
  </r>
  <r>
    <x v="6"/>
    <x v="77"/>
    <s v="KIGALI"/>
    <n v="0"/>
    <n v="0"/>
    <m/>
    <n v="0"/>
    <s v=""/>
    <n v="8"/>
    <n v="7"/>
    <n v="0"/>
    <n v="0"/>
    <n v="1"/>
    <n v="1"/>
    <n v="0.1111111111111111"/>
    <n v="8"/>
    <n v="8"/>
    <n v="1"/>
    <n v="0.1111111111111111"/>
  </r>
  <r>
    <x v="6"/>
    <x v="130"/>
    <s v="CASTRIES"/>
    <n v="25"/>
    <n v="22"/>
    <m/>
    <n v="0"/>
    <n v="0"/>
    <n v="132"/>
    <n v="102"/>
    <n v="34"/>
    <n v="0.33333333333333331"/>
    <n v="0"/>
    <n v="7"/>
    <n v="6.4220183486238536E-2"/>
    <n v="157"/>
    <n v="124"/>
    <n v="7"/>
    <n v="5.3435114503816793E-2"/>
  </r>
  <r>
    <x v="6"/>
    <x v="40"/>
    <s v="JEDDAH"/>
    <n v="8"/>
    <n v="6"/>
    <m/>
    <n v="1"/>
    <n v="0.14285714285714285"/>
    <n v="8075"/>
    <n v="7253"/>
    <n v="5087"/>
    <n v="0.70136495243347585"/>
    <n v="2"/>
    <n v="934"/>
    <n v="0.11405544022469166"/>
    <n v="8083"/>
    <n v="7261"/>
    <n v="935"/>
    <n v="0.11408003904343582"/>
  </r>
  <r>
    <x v="6"/>
    <x v="40"/>
    <s v="RIYADH"/>
    <n v="3"/>
    <n v="2"/>
    <m/>
    <n v="1"/>
    <n v="0.33333333333333331"/>
    <n v="10596"/>
    <n v="10319"/>
    <n v="6876"/>
    <n v="0.66634363794941365"/>
    <n v="5"/>
    <n v="532"/>
    <n v="4.900515843773029E-2"/>
    <n v="10599"/>
    <n v="10326"/>
    <n v="533"/>
    <n v="4.908370936550327E-2"/>
  </r>
  <r>
    <x v="6"/>
    <x v="41"/>
    <s v="DAKAR"/>
    <n v="50"/>
    <n v="36"/>
    <m/>
    <n v="4"/>
    <n v="0.1"/>
    <n v="11067"/>
    <n v="5437"/>
    <n v="1114"/>
    <n v="0.20489240389920912"/>
    <n v="47"/>
    <n v="6594"/>
    <n v="0.54595131644311967"/>
    <n v="11117"/>
    <n v="5520"/>
    <n v="6598"/>
    <n v="0.54447928701105797"/>
  </r>
  <r>
    <x v="6"/>
    <x v="42"/>
    <s v="BELGRADE"/>
    <n v="8"/>
    <n v="8"/>
    <m/>
    <n v="0"/>
    <n v="0"/>
    <n v="20"/>
    <n v="17"/>
    <n v="8"/>
    <n v="0.47058823529411764"/>
    <n v="0"/>
    <n v="1"/>
    <n v="5.5555555555555552E-2"/>
    <n v="28"/>
    <n v="25"/>
    <n v="1"/>
    <n v="3.8461538461538464E-2"/>
  </r>
  <r>
    <x v="6"/>
    <x v="78"/>
    <s v="SINGAPORE"/>
    <n v="3"/>
    <n v="3"/>
    <m/>
    <n v="0"/>
    <n v="0"/>
    <n v="1062"/>
    <n v="1036"/>
    <n v="286"/>
    <n v="0.27606177606177607"/>
    <n v="0"/>
    <n v="22"/>
    <n v="2.0793950850661626E-2"/>
    <n v="1065"/>
    <n v="1039"/>
    <n v="22"/>
    <n v="2.0735155513666354E-2"/>
  </r>
  <r>
    <x v="6"/>
    <x v="45"/>
    <s v="CAPE TOWN"/>
    <n v="2"/>
    <n v="2"/>
    <m/>
    <n v="0"/>
    <n v="0"/>
    <n v="1807"/>
    <n v="1685"/>
    <n v="926"/>
    <n v="0.54955489614243325"/>
    <n v="0"/>
    <n v="78"/>
    <n v="4.4242768009075437E-2"/>
    <n v="1809"/>
    <n v="1687"/>
    <n v="78"/>
    <n v="4.4192634560906517E-2"/>
  </r>
  <r>
    <x v="6"/>
    <x v="45"/>
    <s v="JOHANNESBURG"/>
    <n v="8"/>
    <n v="7"/>
    <m/>
    <n v="1"/>
    <n v="0.125"/>
    <n v="3711"/>
    <n v="3572"/>
    <n v="2323"/>
    <n v="0.65033594624860025"/>
    <n v="0"/>
    <n v="157"/>
    <n v="4.2102440332528829E-2"/>
    <n v="3719"/>
    <n v="3579"/>
    <n v="158"/>
    <n v="4.2279903666042278E-2"/>
  </r>
  <r>
    <x v="6"/>
    <x v="46"/>
    <s v="SEOUL"/>
    <n v="5"/>
    <n v="5"/>
    <m/>
    <n v="0"/>
    <n v="0"/>
    <n v="161"/>
    <n v="138"/>
    <n v="19"/>
    <n v="0.13768115942028986"/>
    <n v="0"/>
    <n v="27"/>
    <n v="0.16363636363636364"/>
    <n v="166"/>
    <n v="143"/>
    <n v="27"/>
    <n v="0.1588235294117647"/>
  </r>
  <r>
    <x v="6"/>
    <x v="79"/>
    <s v="MADRID"/>
    <n v="0"/>
    <n v="0"/>
    <m/>
    <n v="0"/>
    <s v=""/>
    <n v="39"/>
    <n v="32"/>
    <n v="0"/>
    <n v="0"/>
    <n v="0"/>
    <n v="1"/>
    <n v="3.0303030303030304E-2"/>
    <n v="39"/>
    <n v="32"/>
    <n v="1"/>
    <n v="3.0303030303030304E-2"/>
  </r>
  <r>
    <x v="6"/>
    <x v="131"/>
    <s v="COLOMBO"/>
    <n v="5"/>
    <n v="4"/>
    <m/>
    <n v="0"/>
    <n v="0"/>
    <n v="2075"/>
    <n v="1437"/>
    <n v="243"/>
    <n v="0.16910229645093947"/>
    <n v="4"/>
    <n v="602"/>
    <n v="0.29466470876162504"/>
    <n v="2080"/>
    <n v="1445"/>
    <n v="602"/>
    <n v="0.29408891060087933"/>
  </r>
  <r>
    <x v="6"/>
    <x v="132"/>
    <s v="KHARTOUM"/>
    <n v="2"/>
    <n v="2"/>
    <m/>
    <n v="0"/>
    <n v="0"/>
    <n v="602"/>
    <n v="290"/>
    <n v="93"/>
    <n v="0.32068965517241377"/>
    <n v="3"/>
    <n v="544"/>
    <n v="0.6499402628434886"/>
    <n v="604"/>
    <n v="295"/>
    <n v="544"/>
    <n v="0.6483909415971395"/>
  </r>
  <r>
    <x v="6"/>
    <x v="133"/>
    <s v="PARAMARIBO"/>
    <n v="0"/>
    <n v="0"/>
    <m/>
    <n v="0"/>
    <s v=""/>
    <n v="610"/>
    <n v="574"/>
    <n v="80"/>
    <n v="0.13937282229965156"/>
    <n v="0"/>
    <n v="26"/>
    <n v="4.3333333333333335E-2"/>
    <n v="610"/>
    <n v="574"/>
    <n v="26"/>
    <n v="4.3333333333333335E-2"/>
  </r>
  <r>
    <x v="6"/>
    <x v="80"/>
    <s v="GENEVA"/>
    <n v="0"/>
    <n v="0"/>
    <m/>
    <n v="0"/>
    <s v=""/>
    <n v="10"/>
    <n v="9"/>
    <n v="5"/>
    <n v="0.55555555555555558"/>
    <n v="0"/>
    <n v="0"/>
    <n v="0"/>
    <n v="10"/>
    <n v="9"/>
    <s v=""/>
    <s v=""/>
  </r>
  <r>
    <x v="6"/>
    <x v="48"/>
    <s v="TAIPEI"/>
    <n v="0"/>
    <n v="0"/>
    <m/>
    <n v="0"/>
    <s v=""/>
    <n v="23"/>
    <n v="30"/>
    <n v="2"/>
    <n v="6.6666666666666666E-2"/>
    <n v="0"/>
    <n v="2"/>
    <n v="6.25E-2"/>
    <n v="23"/>
    <n v="30"/>
    <n v="2"/>
    <n v="6.25E-2"/>
  </r>
  <r>
    <x v="6"/>
    <x v="81"/>
    <s v="DAR ES SALAAM"/>
    <n v="0"/>
    <n v="0"/>
    <m/>
    <n v="0"/>
    <s v=""/>
    <n v="387"/>
    <n v="269"/>
    <n v="40"/>
    <n v="0.14869888475836432"/>
    <n v="23"/>
    <n v="90"/>
    <n v="0.2356020942408377"/>
    <n v="387"/>
    <n v="292"/>
    <n v="90"/>
    <n v="0.2356020942408377"/>
  </r>
  <r>
    <x v="6"/>
    <x v="49"/>
    <s v="BANGKOK"/>
    <n v="0"/>
    <n v="0"/>
    <m/>
    <n v="0"/>
    <s v=""/>
    <n v="9905"/>
    <n v="9271"/>
    <n v="3167"/>
    <n v="0.3416028475892568"/>
    <n v="0"/>
    <n v="448"/>
    <n v="4.6095277291902458E-2"/>
    <n v="9905"/>
    <n v="9271"/>
    <n v="448"/>
    <n v="4.6095277291902458E-2"/>
  </r>
  <r>
    <x v="6"/>
    <x v="134"/>
    <s v="LOME"/>
    <n v="1"/>
    <n v="1"/>
    <m/>
    <n v="0"/>
    <n v="0"/>
    <n v="1124"/>
    <n v="779"/>
    <n v="263"/>
    <n v="0.33761232349165599"/>
    <n v="0"/>
    <n v="334"/>
    <n v="0.30008984725965859"/>
    <n v="1125"/>
    <n v="780"/>
    <n v="334"/>
    <n v="0.29982046678635549"/>
  </r>
  <r>
    <x v="6"/>
    <x v="50"/>
    <s v="TUNIS"/>
    <n v="0"/>
    <n v="0"/>
    <m/>
    <n v="0"/>
    <s v=""/>
    <n v="46308"/>
    <n v="35122"/>
    <n v="10924"/>
    <n v="0.31103012356927284"/>
    <n v="40"/>
    <n v="12182"/>
    <n v="0.2573082122338628"/>
    <n v="46308"/>
    <n v="35162"/>
    <n v="12182"/>
    <n v="0.2573082122338628"/>
  </r>
  <r>
    <x v="6"/>
    <x v="51"/>
    <s v="ANKARA"/>
    <n v="1"/>
    <n v="1"/>
    <m/>
    <n v="0"/>
    <n v="0"/>
    <n v="12426"/>
    <n v="10909"/>
    <n v="5964"/>
    <n v="0.54670455587129896"/>
    <n v="0"/>
    <n v="1415"/>
    <n v="0.11481661798117494"/>
    <n v="12427"/>
    <n v="10910"/>
    <n v="1415"/>
    <n v="0.11480730223123732"/>
  </r>
  <r>
    <x v="6"/>
    <x v="51"/>
    <s v="ISTANBUL"/>
    <n v="0"/>
    <n v="0"/>
    <m/>
    <n v="0"/>
    <s v=""/>
    <n v="24119"/>
    <n v="22158"/>
    <n v="7698"/>
    <n v="0.34741402653669101"/>
    <n v="0"/>
    <n v="1667"/>
    <n v="6.9968520461699893E-2"/>
    <n v="24119"/>
    <n v="22158"/>
    <n v="1667"/>
    <n v="6.9968520461699893E-2"/>
  </r>
  <r>
    <x v="6"/>
    <x v="82"/>
    <s v="KAMPALA"/>
    <n v="0"/>
    <n v="0"/>
    <m/>
    <n v="0"/>
    <s v=""/>
    <n v="859"/>
    <n v="581"/>
    <n v="136"/>
    <n v="0.23407917383820998"/>
    <n v="1"/>
    <n v="271"/>
    <n v="0.31770222743259086"/>
    <n v="859"/>
    <n v="582"/>
    <n v="271"/>
    <n v="0.31770222743259086"/>
  </r>
  <r>
    <x v="6"/>
    <x v="52"/>
    <s v="KYIV"/>
    <n v="6"/>
    <n v="5"/>
    <m/>
    <n v="0"/>
    <n v="0"/>
    <n v="280"/>
    <n v="253"/>
    <n v="40"/>
    <n v="0.15810276679841898"/>
    <n v="0"/>
    <n v="29"/>
    <n v="0.10283687943262411"/>
    <n v="286"/>
    <n v="258"/>
    <n v="29"/>
    <n v="0.10104529616724739"/>
  </r>
  <r>
    <x v="6"/>
    <x v="53"/>
    <s v="ABU DHABI"/>
    <n v="6"/>
    <n v="6"/>
    <m/>
    <n v="0"/>
    <n v="0"/>
    <n v="7054"/>
    <n v="5823"/>
    <n v="2169"/>
    <n v="0.37248840803709427"/>
    <n v="0"/>
    <n v="1083"/>
    <n v="0.15682015638575153"/>
    <n v="7060"/>
    <n v="5829"/>
    <n v="1083"/>
    <n v="0.15668402777777779"/>
  </r>
  <r>
    <x v="6"/>
    <x v="54"/>
    <s v="LONDON"/>
    <n v="1"/>
    <n v="1"/>
    <m/>
    <n v="0"/>
    <n v="0"/>
    <n v="28938"/>
    <n v="26217"/>
    <n v="4806"/>
    <n v="0.18331616889804325"/>
    <n v="4"/>
    <n v="3576"/>
    <n v="0.12001208175319664"/>
    <n v="28939"/>
    <n v="26222"/>
    <n v="3576"/>
    <n v="0.12000805423182764"/>
  </r>
  <r>
    <x v="6"/>
    <x v="135"/>
    <s v="MONTEVIDEO"/>
    <n v="2"/>
    <n v="1"/>
    <m/>
    <n v="1"/>
    <n v="0.5"/>
    <n v="17"/>
    <n v="16"/>
    <n v="0"/>
    <n v="0"/>
    <n v="0"/>
    <n v="0"/>
    <n v="0"/>
    <n v="19"/>
    <n v="17"/>
    <n v="1"/>
    <n v="5.5555555555555552E-2"/>
  </r>
  <r>
    <x v="6"/>
    <x v="55"/>
    <s v="WASHINGTON, DC"/>
    <n v="1"/>
    <n v="1"/>
    <m/>
    <n v="0"/>
    <n v="0"/>
    <n v="7965"/>
    <n v="7524"/>
    <n v="1779"/>
    <n v="0.23644338118022329"/>
    <n v="2"/>
    <n v="453"/>
    <n v="5.6774031833563103E-2"/>
    <n v="7966"/>
    <n v="7527"/>
    <n v="453"/>
    <n v="5.6766917293233084E-2"/>
  </r>
  <r>
    <x v="6"/>
    <x v="91"/>
    <s v="TASHKENT"/>
    <n v="0"/>
    <n v="0"/>
    <m/>
    <n v="0"/>
    <s v=""/>
    <n v="1075"/>
    <n v="864"/>
    <n v="155"/>
    <n v="0.17939814814814814"/>
    <n v="19"/>
    <n v="125"/>
    <n v="0.12400793650793651"/>
    <n v="1075"/>
    <n v="883"/>
    <n v="125"/>
    <n v="0.12400793650793651"/>
  </r>
  <r>
    <x v="6"/>
    <x v="136"/>
    <s v="PORT VILA"/>
    <n v="0"/>
    <n v="0"/>
    <m/>
    <n v="0"/>
    <s v=""/>
    <n v="3"/>
    <n v="3"/>
    <n v="1"/>
    <n v="0.33333333333333331"/>
    <n v="0"/>
    <n v="0"/>
    <n v="0"/>
    <n v="3"/>
    <n v="3"/>
    <s v=""/>
    <s v=""/>
  </r>
  <r>
    <x v="6"/>
    <x v="137"/>
    <s v="CARACAS"/>
    <n v="0"/>
    <n v="0"/>
    <m/>
    <n v="0"/>
    <s v=""/>
    <n v="11"/>
    <n v="13"/>
    <n v="2"/>
    <n v="0.15384615384615385"/>
    <n v="0"/>
    <n v="0"/>
    <n v="0"/>
    <n v="11"/>
    <n v="13"/>
    <s v=""/>
    <s v=""/>
  </r>
  <r>
    <x v="6"/>
    <x v="56"/>
    <s v="HANOI"/>
    <n v="2"/>
    <n v="2"/>
    <m/>
    <n v="0"/>
    <n v="0"/>
    <n v="2611"/>
    <n v="2523"/>
    <n v="426"/>
    <n v="0.16884661117717004"/>
    <n v="3"/>
    <n v="191"/>
    <n v="7.0298122929701876E-2"/>
    <n v="2613"/>
    <n v="2528"/>
    <n v="191"/>
    <n v="7.0246414122839274E-2"/>
  </r>
  <r>
    <x v="6"/>
    <x v="56"/>
    <s v="HO CHI MINH"/>
    <n v="2"/>
    <n v="2"/>
    <m/>
    <n v="0"/>
    <n v="0"/>
    <n v="2641"/>
    <n v="2967"/>
    <n v="320"/>
    <n v="0.10785305021907651"/>
    <n v="0"/>
    <n v="477"/>
    <n v="0.13850174216027875"/>
    <n v="2643"/>
    <n v="2969"/>
    <n v="477"/>
    <n v="0.13842135809634359"/>
  </r>
  <r>
    <x v="6"/>
    <x v="138"/>
    <s v="HARARE"/>
    <n v="1"/>
    <n v="1"/>
    <m/>
    <n v="0"/>
    <n v="0"/>
    <n v="463"/>
    <n v="426"/>
    <n v="47"/>
    <n v="0.11032863849765258"/>
    <n v="0"/>
    <n v="46"/>
    <n v="9.7457627118644072E-2"/>
    <n v="464"/>
    <n v="427"/>
    <n v="46"/>
    <n v="9.7251585623678652E-2"/>
  </r>
  <r>
    <x v="7"/>
    <x v="0"/>
    <s v="TIRANA"/>
    <n v="0"/>
    <n v="0"/>
    <n v="0"/>
    <n v="0"/>
    <s v=""/>
    <n v="29"/>
    <n v="11"/>
    <n v="11"/>
    <n v="1"/>
    <n v="15"/>
    <n v="3"/>
    <n v="0.10344827586206896"/>
    <n v="29"/>
    <n v="26"/>
    <n v="3"/>
    <n v="0.10344827586206896"/>
  </r>
  <r>
    <x v="7"/>
    <x v="1"/>
    <s v="ALGIERS"/>
    <n v="3"/>
    <n v="3"/>
    <n v="3"/>
    <n v="0"/>
    <n v="0"/>
    <n v="4097"/>
    <n v="1370"/>
    <n v="216"/>
    <n v="0.15766423357664233"/>
    <n v="70"/>
    <n v="2657"/>
    <n v="0.64852330973883332"/>
    <n v="4100"/>
    <n v="1443"/>
    <n v="2657"/>
    <n v="0.6480487804878049"/>
  </r>
  <r>
    <x v="7"/>
    <x v="57"/>
    <s v="LUANDA"/>
    <n v="4"/>
    <n v="4"/>
    <n v="4"/>
    <n v="0"/>
    <n v="0"/>
    <n v="421"/>
    <n v="175"/>
    <n v="85"/>
    <n v="0.48571428571428571"/>
    <n v="0"/>
    <n v="246"/>
    <n v="0.58432304038004745"/>
    <n v="425"/>
    <n v="179"/>
    <n v="246"/>
    <n v="0.57882352941176474"/>
  </r>
  <r>
    <x v="7"/>
    <x v="2"/>
    <s v="BUENOS AIRES"/>
    <n v="0"/>
    <n v="0"/>
    <n v="0"/>
    <n v="0"/>
    <s v=""/>
    <n v="13"/>
    <n v="11"/>
    <n v="11"/>
    <n v="1"/>
    <n v="0"/>
    <n v="2"/>
    <n v="0.15384615384615385"/>
    <n v="13"/>
    <n v="11"/>
    <n v="2"/>
    <n v="0.15384615384615385"/>
  </r>
  <r>
    <x v="7"/>
    <x v="84"/>
    <s v="YEREVAN"/>
    <n v="0"/>
    <n v="0"/>
    <n v="0"/>
    <n v="0"/>
    <s v=""/>
    <n v="3243"/>
    <n v="2790"/>
    <n v="1864"/>
    <n v="0.66810035842293902"/>
    <n v="2"/>
    <n v="451"/>
    <n v="0.13906876349059513"/>
    <n v="3243"/>
    <n v="2792"/>
    <n v="451"/>
    <n v="0.13906876349059513"/>
  </r>
  <r>
    <x v="7"/>
    <x v="3"/>
    <s v="SYDNEY"/>
    <n v="0"/>
    <n v="0"/>
    <n v="0"/>
    <n v="0"/>
    <s v=""/>
    <n v="24"/>
    <n v="13"/>
    <n v="13"/>
    <n v="1"/>
    <n v="9"/>
    <n v="2"/>
    <n v="8.3333333333333329E-2"/>
    <n v="24"/>
    <n v="22"/>
    <n v="2"/>
    <n v="8.3333333333333329E-2"/>
  </r>
  <r>
    <x v="7"/>
    <x v="58"/>
    <s v="VIENNA"/>
    <n v="0"/>
    <n v="0"/>
    <n v="0"/>
    <n v="0"/>
    <s v=""/>
    <n v="4"/>
    <n v="1"/>
    <n v="1"/>
    <n v="1"/>
    <n v="2"/>
    <n v="1"/>
    <n v="0.25"/>
    <n v="4"/>
    <n v="3"/>
    <n v="1"/>
    <n v="0.25"/>
  </r>
  <r>
    <x v="7"/>
    <x v="4"/>
    <s v="BAKU"/>
    <n v="0"/>
    <n v="0"/>
    <n v="0"/>
    <n v="0"/>
    <s v=""/>
    <n v="2991"/>
    <n v="2580"/>
    <n v="1839"/>
    <n v="0.71279069767441861"/>
    <n v="8"/>
    <n v="403"/>
    <n v="0.13473754597124707"/>
    <n v="2991"/>
    <n v="2588"/>
    <n v="403"/>
    <n v="0.13473754597124707"/>
  </r>
  <r>
    <x v="7"/>
    <x v="105"/>
    <s v="MANAMA"/>
    <n v="22"/>
    <n v="22"/>
    <n v="13"/>
    <n v="0"/>
    <n v="0"/>
    <n v="1882"/>
    <n v="1765"/>
    <n v="1720"/>
    <n v="0.9745042492917847"/>
    <n v="3"/>
    <n v="114"/>
    <n v="6.0573857598299682E-2"/>
    <n v="1904"/>
    <n v="1790"/>
    <n v="114"/>
    <n v="5.9873949579831935E-2"/>
  </r>
  <r>
    <x v="7"/>
    <x v="93"/>
    <s v="DHAKA"/>
    <n v="1"/>
    <n v="1"/>
    <n v="0"/>
    <n v="0"/>
    <n v="0"/>
    <n v="1067"/>
    <n v="823"/>
    <n v="822"/>
    <n v="0.99878493317132444"/>
    <n v="5"/>
    <n v="239"/>
    <n v="0.22399250234301782"/>
    <n v="1068"/>
    <n v="829"/>
    <n v="239"/>
    <n v="0.22378277153558052"/>
  </r>
  <r>
    <x v="7"/>
    <x v="85"/>
    <s v="MINSK"/>
    <n v="0"/>
    <n v="0"/>
    <n v="0"/>
    <n v="0"/>
    <s v=""/>
    <n v="8407"/>
    <n v="8276"/>
    <n v="6727"/>
    <n v="0.81283228612856451"/>
    <n v="12"/>
    <n v="119"/>
    <n v="1.4154870940882597E-2"/>
    <n v="8407"/>
    <n v="8288"/>
    <n v="119"/>
    <n v="1.4154870940882597E-2"/>
  </r>
  <r>
    <x v="7"/>
    <x v="106"/>
    <s v="COTONOU"/>
    <n v="0"/>
    <n v="0"/>
    <n v="0"/>
    <n v="0"/>
    <s v=""/>
    <n v="146"/>
    <n v="112"/>
    <n v="41"/>
    <n v="0.36607142857142855"/>
    <n v="0"/>
    <n v="34"/>
    <n v="0.23287671232876711"/>
    <n v="146"/>
    <n v="112"/>
    <n v="34"/>
    <n v="0.23287671232876711"/>
  </r>
  <r>
    <x v="7"/>
    <x v="107"/>
    <s v="LA PAZ"/>
    <n v="0"/>
    <n v="0"/>
    <n v="0"/>
    <n v="0"/>
    <s v=""/>
    <n v="328"/>
    <n v="298"/>
    <n v="297"/>
    <n v="0.99664429530201337"/>
    <n v="0"/>
    <n v="30"/>
    <n v="9.1463414634146339E-2"/>
    <n v="328"/>
    <n v="298"/>
    <n v="30"/>
    <n v="9.1463414634146339E-2"/>
  </r>
  <r>
    <x v="7"/>
    <x v="5"/>
    <s v="SARAJEVO"/>
    <n v="0"/>
    <n v="0"/>
    <n v="0"/>
    <n v="0"/>
    <s v=""/>
    <n v="170"/>
    <n v="161"/>
    <n v="109"/>
    <n v="0.67701863354037262"/>
    <n v="0"/>
    <n v="9"/>
    <n v="5.2941176470588235E-2"/>
    <n v="170"/>
    <n v="161"/>
    <n v="9"/>
    <n v="5.2941176470588235E-2"/>
  </r>
  <r>
    <x v="7"/>
    <x v="139"/>
    <s v="GABORONE"/>
    <n v="0"/>
    <n v="0"/>
    <n v="0"/>
    <n v="0"/>
    <s v=""/>
    <n v="330"/>
    <n v="326"/>
    <n v="317"/>
    <n v="0.97239263803680986"/>
    <n v="0"/>
    <n v="4"/>
    <n v="1.2121212121212121E-2"/>
    <n v="330"/>
    <n v="326"/>
    <n v="4"/>
    <n v="1.2121212121212121E-2"/>
  </r>
  <r>
    <x v="7"/>
    <x v="6"/>
    <s v="PORTO ALEGRE"/>
    <n v="0"/>
    <n v="0"/>
    <n v="0"/>
    <n v="0"/>
    <s v=""/>
    <n v="2"/>
    <n v="2"/>
    <n v="2"/>
    <n v="1"/>
    <n v="0"/>
    <n v="0"/>
    <n v="0"/>
    <n v="2"/>
    <n v="2"/>
    <s v=""/>
    <s v=""/>
  </r>
  <r>
    <x v="7"/>
    <x v="6"/>
    <s v="RECIFE"/>
    <n v="0"/>
    <n v="0"/>
    <n v="0"/>
    <n v="0"/>
    <s v=""/>
    <n v="1"/>
    <n v="1"/>
    <n v="1"/>
    <n v="1"/>
    <n v="0"/>
    <n v="0"/>
    <n v="0"/>
    <n v="1"/>
    <n v="1"/>
    <s v=""/>
    <s v=""/>
  </r>
  <r>
    <x v="7"/>
    <x v="6"/>
    <s v="RIO DE JANEIRO"/>
    <n v="0"/>
    <n v="0"/>
    <n v="0"/>
    <n v="0"/>
    <s v=""/>
    <n v="9"/>
    <n v="8"/>
    <n v="8"/>
    <n v="1"/>
    <n v="0"/>
    <n v="1"/>
    <n v="0.1111111111111111"/>
    <n v="9"/>
    <n v="8"/>
    <n v="1"/>
    <n v="0.1111111111111111"/>
  </r>
  <r>
    <x v="7"/>
    <x v="6"/>
    <s v="SAO PAULO"/>
    <n v="2"/>
    <n v="2"/>
    <n v="1"/>
    <n v="0"/>
    <n v="0"/>
    <n v="21"/>
    <n v="14"/>
    <n v="13"/>
    <n v="0.9285714285714286"/>
    <n v="1"/>
    <n v="6"/>
    <n v="0.2857142857142857"/>
    <n v="23"/>
    <n v="17"/>
    <n v="6"/>
    <n v="0.2608695652173913"/>
  </r>
  <r>
    <x v="7"/>
    <x v="7"/>
    <s v="SOFIA"/>
    <n v="29"/>
    <n v="29"/>
    <n v="2"/>
    <n v="0"/>
    <n v="0"/>
    <n v="406"/>
    <n v="385"/>
    <n v="361"/>
    <n v="0.93766233766233764"/>
    <n v="6"/>
    <n v="15"/>
    <n v="3.6945812807881777E-2"/>
    <n v="435"/>
    <n v="420"/>
    <n v="15"/>
    <n v="3.4482758620689655E-2"/>
  </r>
  <r>
    <x v="7"/>
    <x v="60"/>
    <s v="OUAGADOUGOU"/>
    <n v="0"/>
    <n v="0"/>
    <n v="0"/>
    <n v="0"/>
    <s v=""/>
    <n v="239"/>
    <n v="194"/>
    <n v="194"/>
    <n v="1"/>
    <n v="0"/>
    <n v="45"/>
    <n v="0.18828451882845187"/>
    <n v="239"/>
    <n v="194"/>
    <n v="45"/>
    <n v="0.18828451882845187"/>
  </r>
  <r>
    <x v="7"/>
    <x v="108"/>
    <s v="PHNOM PENH"/>
    <n v="0"/>
    <n v="0"/>
    <n v="0"/>
    <n v="0"/>
    <s v=""/>
    <n v="1294"/>
    <n v="1146"/>
    <n v="699"/>
    <n v="0.60994764397905754"/>
    <n v="0"/>
    <n v="148"/>
    <n v="0.11437403400309119"/>
    <n v="1294"/>
    <n v="1146"/>
    <n v="148"/>
    <n v="0.11437403400309119"/>
  </r>
  <r>
    <x v="7"/>
    <x v="62"/>
    <s v="YAONDE"/>
    <n v="0"/>
    <n v="0"/>
    <n v="0"/>
    <n v="0"/>
    <s v=""/>
    <n v="747"/>
    <n v="473"/>
    <n v="56"/>
    <n v="0.11839323467230443"/>
    <n v="0"/>
    <n v="274"/>
    <n v="0.36680053547523428"/>
    <n v="747"/>
    <n v="473"/>
    <n v="274"/>
    <n v="0.36680053547523428"/>
  </r>
  <r>
    <x v="7"/>
    <x v="8"/>
    <s v="TORONTO"/>
    <n v="1"/>
    <n v="1"/>
    <n v="1"/>
    <n v="0"/>
    <n v="0"/>
    <n v="629"/>
    <n v="602"/>
    <n v="602"/>
    <n v="1"/>
    <n v="10"/>
    <n v="17"/>
    <n v="2.7027027027027029E-2"/>
    <n v="630"/>
    <n v="613"/>
    <n v="17"/>
    <n v="2.6984126984126985E-2"/>
  </r>
  <r>
    <x v="7"/>
    <x v="9"/>
    <s v="SANTIAGO DE CHILE"/>
    <n v="2"/>
    <n v="2"/>
    <n v="1"/>
    <n v="0"/>
    <n v="0"/>
    <n v="33"/>
    <n v="29"/>
    <n v="15"/>
    <n v="0.51724137931034486"/>
    <n v="0"/>
    <n v="4"/>
    <n v="0.12121212121212122"/>
    <n v="35"/>
    <n v="31"/>
    <n v="4"/>
    <n v="0.11428571428571428"/>
  </r>
  <r>
    <x v="7"/>
    <x v="10"/>
    <s v="BEIJING"/>
    <n v="1"/>
    <n v="1"/>
    <n v="1"/>
    <n v="0"/>
    <n v="0"/>
    <n v="10446"/>
    <n v="9710"/>
    <n v="9249"/>
    <n v="0.95252317198764158"/>
    <n v="0"/>
    <n v="736"/>
    <n v="7.0457591422554089E-2"/>
    <n v="10447"/>
    <n v="9711"/>
    <n v="736"/>
    <n v="7.0450847133148267E-2"/>
  </r>
  <r>
    <x v="7"/>
    <x v="10"/>
    <s v="CHENGDU"/>
    <n v="0"/>
    <n v="0"/>
    <n v="0"/>
    <n v="0"/>
    <s v=""/>
    <n v="1086"/>
    <n v="1042"/>
    <n v="1042"/>
    <n v="1"/>
    <n v="0"/>
    <n v="44"/>
    <n v="4.0515653775322284E-2"/>
    <n v="1086"/>
    <n v="1042"/>
    <n v="44"/>
    <n v="4.0515653775322284E-2"/>
  </r>
  <r>
    <x v="7"/>
    <x v="10"/>
    <s v="GUANGZHOU (CANTON)"/>
    <n v="0"/>
    <n v="0"/>
    <n v="0"/>
    <n v="0"/>
    <s v=""/>
    <n v="11789"/>
    <n v="11036"/>
    <n v="9319"/>
    <n v="0.84441826748822035"/>
    <n v="0"/>
    <n v="753"/>
    <n v="6.3873102044278568E-2"/>
    <n v="11789"/>
    <n v="11036"/>
    <n v="753"/>
    <n v="6.3873102044278568E-2"/>
  </r>
  <r>
    <x v="7"/>
    <x v="10"/>
    <s v="SHANGHAI"/>
    <n v="0"/>
    <n v="0"/>
    <n v="0"/>
    <n v="0"/>
    <s v=""/>
    <n v="15801"/>
    <n v="14737"/>
    <n v="14086"/>
    <n v="0.95582547329850043"/>
    <n v="0"/>
    <n v="1064"/>
    <n v="6.7337510284159227E-2"/>
    <n v="15801"/>
    <n v="14737"/>
    <n v="1064"/>
    <n v="6.7337510284159227E-2"/>
  </r>
  <r>
    <x v="7"/>
    <x v="10"/>
    <s v="SHENYANG"/>
    <n v="0"/>
    <n v="0"/>
    <n v="0"/>
    <n v="0"/>
    <s v=""/>
    <n v="1313"/>
    <n v="1230"/>
    <n v="1189"/>
    <n v="0.96666666666666667"/>
    <n v="0"/>
    <n v="83"/>
    <n v="6.321401370906321E-2"/>
    <n v="1313"/>
    <n v="1230"/>
    <n v="83"/>
    <n v="6.321401370906321E-2"/>
  </r>
  <r>
    <x v="7"/>
    <x v="11"/>
    <s v="BOGOTA"/>
    <n v="4"/>
    <n v="4"/>
    <n v="2"/>
    <n v="0"/>
    <n v="0"/>
    <n v="12"/>
    <n v="11"/>
    <n v="8"/>
    <n v="0.72727272727272729"/>
    <n v="0"/>
    <n v="1"/>
    <n v="8.3333333333333329E-2"/>
    <n v="16"/>
    <n v="15"/>
    <n v="1"/>
    <n v="6.25E-2"/>
  </r>
  <r>
    <x v="7"/>
    <x v="63"/>
    <s v="KINSHASA"/>
    <n v="0"/>
    <n v="0"/>
    <n v="0"/>
    <n v="0"/>
    <s v=""/>
    <n v="81"/>
    <n v="75"/>
    <n v="71"/>
    <n v="0.94666666666666666"/>
    <n v="2"/>
    <n v="4"/>
    <n v="4.9382716049382713E-2"/>
    <n v="81"/>
    <n v="77"/>
    <n v="4"/>
    <n v="4.9382716049382713E-2"/>
  </r>
  <r>
    <x v="7"/>
    <x v="140"/>
    <s v="SAN JOSE"/>
    <n v="19"/>
    <n v="19"/>
    <n v="1"/>
    <n v="0"/>
    <n v="0"/>
    <n v="6"/>
    <n v="6"/>
    <n v="5"/>
    <n v="0.83333333333333337"/>
    <n v="0"/>
    <n v="0"/>
    <n v="0"/>
    <n v="25"/>
    <n v="25"/>
    <s v=""/>
    <s v=""/>
  </r>
  <r>
    <x v="7"/>
    <x v="64"/>
    <s v="ABIDJAN"/>
    <n v="0"/>
    <n v="0"/>
    <n v="0"/>
    <n v="0"/>
    <s v=""/>
    <n v="588"/>
    <n v="336"/>
    <n v="220"/>
    <n v="0.65476190476190477"/>
    <n v="0"/>
    <n v="252"/>
    <n v="0.42857142857142855"/>
    <n v="588"/>
    <n v="336"/>
    <n v="252"/>
    <n v="0.42857142857142855"/>
  </r>
  <r>
    <x v="7"/>
    <x v="12"/>
    <s v="ZAGREB"/>
    <n v="2"/>
    <n v="2"/>
    <n v="2"/>
    <n v="0"/>
    <n v="0"/>
    <n v="90"/>
    <n v="61"/>
    <n v="61"/>
    <n v="1"/>
    <n v="0"/>
    <n v="29"/>
    <n v="0.32222222222222224"/>
    <n v="92"/>
    <n v="63"/>
    <n v="29"/>
    <n v="0.31521739130434784"/>
  </r>
  <r>
    <x v="7"/>
    <x v="13"/>
    <s v="HAVANA"/>
    <n v="1"/>
    <n v="1"/>
    <n v="1"/>
    <n v="0"/>
    <n v="0"/>
    <n v="903"/>
    <n v="709"/>
    <n v="706"/>
    <n v="0.99576868829337095"/>
    <n v="0"/>
    <n v="194"/>
    <n v="0.21483942414174972"/>
    <n v="904"/>
    <n v="710"/>
    <n v="194"/>
    <n v="0.21460176991150443"/>
  </r>
  <r>
    <x v="7"/>
    <x v="14"/>
    <s v="NICOSIA"/>
    <n v="4"/>
    <n v="4"/>
    <n v="0"/>
    <n v="0"/>
    <n v="0"/>
    <n v="798"/>
    <n v="512"/>
    <n v="343"/>
    <n v="0.669921875"/>
    <n v="97"/>
    <n v="189"/>
    <n v="0.23684210526315788"/>
    <n v="802"/>
    <n v="613"/>
    <n v="189"/>
    <n v="0.23566084788029926"/>
  </r>
  <r>
    <x v="7"/>
    <x v="94"/>
    <s v="COPENHAGEN"/>
    <n v="0"/>
    <n v="0"/>
    <n v="0"/>
    <n v="0"/>
    <s v=""/>
    <n v="2"/>
    <n v="2"/>
    <n v="0"/>
    <n v="0"/>
    <n v="0"/>
    <n v="0"/>
    <n v="0"/>
    <n v="2"/>
    <n v="2"/>
    <s v=""/>
    <s v=""/>
  </r>
  <r>
    <x v="7"/>
    <x v="114"/>
    <s v="SANTO DOMINGO"/>
    <n v="0"/>
    <n v="0"/>
    <n v="0"/>
    <n v="0"/>
    <s v=""/>
    <n v="549"/>
    <n v="366"/>
    <n v="168"/>
    <n v="0.45901639344262296"/>
    <n v="0"/>
    <n v="183"/>
    <n v="0.33333333333333331"/>
    <n v="549"/>
    <n v="366"/>
    <n v="183"/>
    <n v="0.33333333333333331"/>
  </r>
  <r>
    <x v="7"/>
    <x v="115"/>
    <s v="QUITO"/>
    <n v="4"/>
    <n v="4"/>
    <n v="1"/>
    <n v="0"/>
    <n v="0"/>
    <n v="1133"/>
    <n v="1010"/>
    <n v="1008"/>
    <n v="0.99801980198019802"/>
    <n v="0"/>
    <n v="123"/>
    <n v="0.10856134157105031"/>
    <n v="1137"/>
    <n v="1014"/>
    <n v="123"/>
    <n v="0.10817941952506596"/>
  </r>
  <r>
    <x v="7"/>
    <x v="15"/>
    <s v="CAIRO"/>
    <n v="1"/>
    <n v="1"/>
    <n v="1"/>
    <n v="0"/>
    <n v="0"/>
    <n v="8243"/>
    <n v="6401"/>
    <n v="6042"/>
    <n v="0.94391501327917515"/>
    <n v="81"/>
    <n v="1761"/>
    <n v="0.21363581220429456"/>
    <n v="8244"/>
    <n v="6483"/>
    <n v="1761"/>
    <n v="0.21360989810771469"/>
  </r>
  <r>
    <x v="7"/>
    <x v="141"/>
    <s v="TALLINN"/>
    <n v="1"/>
    <n v="1"/>
    <n v="1"/>
    <n v="0"/>
    <n v="0"/>
    <n v="0"/>
    <n v="0"/>
    <n v="0"/>
    <s v=""/>
    <n v="0"/>
    <n v="0"/>
    <s v=""/>
    <n v="1"/>
    <n v="1"/>
    <s v=""/>
    <s v=""/>
  </r>
  <r>
    <x v="7"/>
    <x v="16"/>
    <s v="ADDIS ABEBA"/>
    <n v="0"/>
    <n v="0"/>
    <n v="0"/>
    <n v="2"/>
    <n v="1"/>
    <n v="588"/>
    <n v="327"/>
    <n v="48"/>
    <n v="0.14678899082568808"/>
    <n v="2"/>
    <n v="259"/>
    <n v="0.44047619047619047"/>
    <n v="588"/>
    <n v="329"/>
    <n v="261"/>
    <n v="0.44237288135593222"/>
  </r>
  <r>
    <x v="7"/>
    <x v="86"/>
    <s v="TBILISSI"/>
    <n v="0"/>
    <n v="0"/>
    <n v="0"/>
    <n v="0"/>
    <s v=""/>
    <n v="57"/>
    <n v="38"/>
    <n v="17"/>
    <n v="0.44736842105263158"/>
    <n v="0"/>
    <n v="19"/>
    <n v="0.33333333333333331"/>
    <n v="57"/>
    <n v="38"/>
    <n v="19"/>
    <n v="0.33333333333333331"/>
  </r>
  <r>
    <x v="7"/>
    <x v="87"/>
    <s v="ACCRA"/>
    <n v="0"/>
    <n v="0"/>
    <n v="0"/>
    <n v="0"/>
    <s v=""/>
    <n v="1551"/>
    <n v="972"/>
    <n v="813"/>
    <n v="0.8364197530864198"/>
    <n v="0"/>
    <n v="579"/>
    <n v="0.37330754352030948"/>
    <n v="1551"/>
    <n v="972"/>
    <n v="579"/>
    <n v="0.37330754352030948"/>
  </r>
  <r>
    <x v="7"/>
    <x v="68"/>
    <s v="ATHENS"/>
    <n v="0"/>
    <n v="0"/>
    <n v="0"/>
    <n v="0"/>
    <s v=""/>
    <n v="14"/>
    <n v="10"/>
    <n v="6"/>
    <n v="0.6"/>
    <n v="4"/>
    <n v="0"/>
    <n v="0"/>
    <n v="14"/>
    <n v="14"/>
    <s v=""/>
    <s v=""/>
  </r>
  <r>
    <x v="7"/>
    <x v="118"/>
    <s v="GUATEMALA CITY"/>
    <n v="0"/>
    <n v="0"/>
    <n v="0"/>
    <n v="0"/>
    <s v=""/>
    <n v="20"/>
    <n v="19"/>
    <n v="19"/>
    <n v="1"/>
    <n v="0"/>
    <n v="1"/>
    <n v="0.05"/>
    <n v="20"/>
    <n v="19"/>
    <n v="1"/>
    <n v="0.05"/>
  </r>
  <r>
    <x v="7"/>
    <x v="119"/>
    <s v="CONAKRY"/>
    <n v="0"/>
    <n v="0"/>
    <n v="0"/>
    <n v="0"/>
    <s v=""/>
    <n v="617"/>
    <n v="339"/>
    <n v="98"/>
    <n v="0.28908554572271389"/>
    <n v="1"/>
    <n v="277"/>
    <n v="0.44894651539708263"/>
    <n v="617"/>
    <n v="340"/>
    <n v="277"/>
    <n v="0.44894651539708263"/>
  </r>
  <r>
    <x v="7"/>
    <x v="142"/>
    <s v="TEGUCIGALPA"/>
    <n v="2"/>
    <n v="2"/>
    <n v="2"/>
    <n v="0"/>
    <n v="0"/>
    <n v="0"/>
    <n v="0"/>
    <n v="0"/>
    <s v=""/>
    <n v="0"/>
    <n v="0"/>
    <s v=""/>
    <n v="2"/>
    <n v="2"/>
    <s v=""/>
    <s v=""/>
  </r>
  <r>
    <x v="7"/>
    <x v="18"/>
    <s v="HONG KONG"/>
    <n v="0"/>
    <n v="0"/>
    <n v="0"/>
    <n v="0"/>
    <s v=""/>
    <n v="266"/>
    <n v="248"/>
    <n v="248"/>
    <n v="1"/>
    <n v="13"/>
    <n v="5"/>
    <n v="1.8796992481203006E-2"/>
    <n v="266"/>
    <n v="261"/>
    <n v="5"/>
    <n v="1.8796992481203006E-2"/>
  </r>
  <r>
    <x v="7"/>
    <x v="19"/>
    <s v="BANGALORE"/>
    <n v="12"/>
    <n v="12"/>
    <n v="8"/>
    <n v="1"/>
    <n v="7.6923076923076927E-2"/>
    <n v="7706"/>
    <n v="6867"/>
    <n v="6053"/>
    <n v="0.88146206494830348"/>
    <n v="15"/>
    <n v="824"/>
    <n v="0.10692966519595121"/>
    <n v="7718"/>
    <n v="6894"/>
    <n v="825"/>
    <n v="0.10687912942090945"/>
  </r>
  <r>
    <x v="7"/>
    <x v="19"/>
    <s v="CHENNAI"/>
    <n v="9"/>
    <n v="9"/>
    <n v="9"/>
    <n v="6"/>
    <n v="0.4"/>
    <n v="3666"/>
    <n v="2977"/>
    <n v="2655"/>
    <n v="0.89183742022169965"/>
    <n v="1"/>
    <n v="688"/>
    <n v="0.18767048554282598"/>
    <n v="3675"/>
    <n v="2987"/>
    <n v="694"/>
    <n v="0.18853572398804672"/>
  </r>
  <r>
    <x v="7"/>
    <x v="19"/>
    <s v="KOLKATA"/>
    <n v="2"/>
    <n v="2"/>
    <n v="2"/>
    <n v="0"/>
    <n v="0"/>
    <n v="1200"/>
    <n v="1125"/>
    <n v="1125"/>
    <n v="1"/>
    <n v="0"/>
    <n v="75"/>
    <n v="6.25E-2"/>
    <n v="1202"/>
    <n v="1127"/>
    <n v="75"/>
    <n v="6.2396006655574043E-2"/>
  </r>
  <r>
    <x v="7"/>
    <x v="19"/>
    <s v="MUMBAI"/>
    <n v="23"/>
    <n v="23"/>
    <n v="17"/>
    <n v="25"/>
    <n v="0.52083333333333337"/>
    <n v="9514"/>
    <n v="8420"/>
    <n v="8082"/>
    <n v="0.95985748218527311"/>
    <n v="1"/>
    <n v="1093"/>
    <n v="0.11488332982972461"/>
    <n v="9537"/>
    <n v="8444"/>
    <n v="1118"/>
    <n v="0.11692114620372307"/>
  </r>
  <r>
    <x v="7"/>
    <x v="19"/>
    <s v="NEW DELHI"/>
    <n v="26"/>
    <n v="26"/>
    <n v="26"/>
    <n v="5"/>
    <n v="0.16129032258064516"/>
    <n v="8707"/>
    <n v="6458"/>
    <n v="6126"/>
    <n v="0.94859089501393623"/>
    <n v="34"/>
    <n v="2215"/>
    <n v="0.25439301711266799"/>
    <n v="8733"/>
    <n v="6518"/>
    <n v="2220"/>
    <n v="0.25406271457999541"/>
  </r>
  <r>
    <x v="7"/>
    <x v="20"/>
    <s v="JAKARTA"/>
    <n v="0"/>
    <n v="0"/>
    <n v="0"/>
    <n v="0"/>
    <s v=""/>
    <n v="6435"/>
    <n v="6088"/>
    <n v="6078"/>
    <n v="0.99835742444152431"/>
    <n v="1"/>
    <n v="346"/>
    <n v="5.3768453768453767E-2"/>
    <n v="6435"/>
    <n v="6089"/>
    <n v="346"/>
    <n v="5.3768453768453767E-2"/>
  </r>
  <r>
    <x v="7"/>
    <x v="21"/>
    <s v="TEHERAN"/>
    <n v="9"/>
    <n v="9"/>
    <n v="6"/>
    <n v="0"/>
    <n v="0"/>
    <n v="11779"/>
    <n v="7092"/>
    <n v="6433"/>
    <n v="0.90707839819514946"/>
    <n v="37"/>
    <n v="4650"/>
    <n v="0.39477035401986588"/>
    <n v="11788"/>
    <n v="7138"/>
    <n v="4650"/>
    <n v="0.39446895147607736"/>
  </r>
  <r>
    <x v="7"/>
    <x v="88"/>
    <s v="BAGHDAD"/>
    <n v="0"/>
    <n v="0"/>
    <n v="0"/>
    <n v="0"/>
    <s v=""/>
    <n v="1361"/>
    <n v="1041"/>
    <n v="731"/>
    <n v="0.70220941402497594"/>
    <n v="26"/>
    <n v="294"/>
    <n v="0.21601763409257899"/>
    <n v="1361"/>
    <n v="1067"/>
    <n v="294"/>
    <n v="0.21601763409257899"/>
  </r>
  <r>
    <x v="7"/>
    <x v="88"/>
    <s v="ERBIL"/>
    <n v="0"/>
    <n v="0"/>
    <n v="0"/>
    <n v="0"/>
    <s v=""/>
    <n v="2612"/>
    <n v="1457"/>
    <n v="1009"/>
    <n v="0.69251887439945092"/>
    <n v="8"/>
    <n v="1147"/>
    <n v="0.4391271056661562"/>
    <n v="2612"/>
    <n v="1465"/>
    <n v="1147"/>
    <n v="0.4391271056661562"/>
  </r>
  <r>
    <x v="7"/>
    <x v="22"/>
    <s v="DUBLIN"/>
    <n v="0"/>
    <n v="0"/>
    <n v="0"/>
    <n v="0"/>
    <s v=""/>
    <n v="490"/>
    <n v="470"/>
    <n v="464"/>
    <n v="0.98723404255319147"/>
    <n v="1"/>
    <n v="19"/>
    <n v="3.8775510204081633E-2"/>
    <n v="490"/>
    <n v="471"/>
    <n v="19"/>
    <n v="3.8775510204081633E-2"/>
  </r>
  <r>
    <x v="7"/>
    <x v="23"/>
    <s v="TEL AVIV"/>
    <n v="23"/>
    <n v="23"/>
    <n v="10"/>
    <n v="0"/>
    <n v="0"/>
    <n v="194"/>
    <n v="193"/>
    <n v="170"/>
    <n v="0.88082901554404147"/>
    <n v="0"/>
    <n v="1"/>
    <n v="5.1546391752577319E-3"/>
    <n v="217"/>
    <n v="216"/>
    <n v="1"/>
    <n v="4.608294930875576E-3"/>
  </r>
  <r>
    <x v="7"/>
    <x v="70"/>
    <s v="ROME"/>
    <n v="0"/>
    <n v="0"/>
    <n v="0"/>
    <n v="0"/>
    <s v=""/>
    <n v="8"/>
    <n v="5"/>
    <n v="5"/>
    <n v="1"/>
    <n v="1"/>
    <n v="2"/>
    <n v="0.25"/>
    <n v="8"/>
    <n v="6"/>
    <n v="2"/>
    <n v="0.25"/>
  </r>
  <r>
    <x v="7"/>
    <x v="71"/>
    <s v="KINGSTON"/>
    <n v="22"/>
    <n v="22"/>
    <n v="15"/>
    <n v="2"/>
    <n v="8.3333333333333329E-2"/>
    <n v="202"/>
    <n v="181"/>
    <n v="181"/>
    <n v="1"/>
    <n v="0"/>
    <n v="21"/>
    <n v="0.10396039603960396"/>
    <n v="224"/>
    <n v="203"/>
    <n v="23"/>
    <n v="0.10176991150442478"/>
  </r>
  <r>
    <x v="7"/>
    <x v="24"/>
    <s v="OSAKA"/>
    <n v="0"/>
    <n v="0"/>
    <n v="0"/>
    <n v="0"/>
    <s v=""/>
    <n v="125"/>
    <n v="125"/>
    <n v="123"/>
    <n v="0.98399999999999999"/>
    <n v="0"/>
    <n v="0"/>
    <n v="0"/>
    <n v="125"/>
    <n v="125"/>
    <s v=""/>
    <s v=""/>
  </r>
  <r>
    <x v="7"/>
    <x v="24"/>
    <s v="TOKYO"/>
    <n v="0"/>
    <n v="0"/>
    <n v="0"/>
    <n v="0"/>
    <s v=""/>
    <n v="315"/>
    <n v="309"/>
    <n v="307"/>
    <n v="0.99352750809061485"/>
    <n v="0"/>
    <n v="6"/>
    <n v="1.9047619047619049E-2"/>
    <n v="315"/>
    <n v="309"/>
    <n v="6"/>
    <n v="1.9047619047619049E-2"/>
  </r>
  <r>
    <x v="7"/>
    <x v="25"/>
    <s v="AMMAN"/>
    <n v="2"/>
    <n v="2"/>
    <n v="0"/>
    <n v="0"/>
    <n v="0"/>
    <n v="2207"/>
    <n v="1822"/>
    <n v="1312"/>
    <n v="0.72008781558726676"/>
    <n v="53"/>
    <n v="332"/>
    <n v="0.15043044857272314"/>
    <n v="2209"/>
    <n v="1877"/>
    <n v="332"/>
    <n v="0.15029425079221367"/>
  </r>
  <r>
    <x v="7"/>
    <x v="26"/>
    <s v="ALMATY"/>
    <n v="0"/>
    <n v="0"/>
    <n v="0"/>
    <n v="0"/>
    <s v=""/>
    <n v="6050"/>
    <n v="4967"/>
    <n v="3259"/>
    <n v="0.65613046104288297"/>
    <n v="6"/>
    <n v="1077"/>
    <n v="0.17801652892561984"/>
    <n v="6050"/>
    <n v="4973"/>
    <n v="1077"/>
    <n v="0.17801652892561984"/>
  </r>
  <r>
    <x v="7"/>
    <x v="26"/>
    <s v="NUR-SULTAN"/>
    <n v="0"/>
    <n v="0"/>
    <n v="0"/>
    <n v="0"/>
    <s v=""/>
    <n v="4283"/>
    <n v="3973"/>
    <n v="1749"/>
    <n v="0.44022149509187014"/>
    <n v="1"/>
    <n v="309"/>
    <n v="7.2145692271772116E-2"/>
    <n v="4283"/>
    <n v="3974"/>
    <n v="309"/>
    <n v="7.2145692271772116E-2"/>
  </r>
  <r>
    <x v="7"/>
    <x v="27"/>
    <s v="NAIROBI"/>
    <n v="0"/>
    <n v="0"/>
    <n v="0"/>
    <n v="0"/>
    <s v=""/>
    <n v="1212"/>
    <n v="1007"/>
    <n v="595"/>
    <n v="0.5908639523336644"/>
    <n v="2"/>
    <n v="203"/>
    <n v="0.16749174917491749"/>
    <n v="1212"/>
    <n v="1009"/>
    <n v="203"/>
    <n v="0.16749174917491749"/>
  </r>
  <r>
    <x v="7"/>
    <x v="100"/>
    <s v="PRISTINA"/>
    <n v="0"/>
    <n v="0"/>
    <n v="0"/>
    <n v="0"/>
    <s v=""/>
    <n v="9531"/>
    <n v="36"/>
    <n v="36"/>
    <n v="1"/>
    <n v="8015"/>
    <n v="1480"/>
    <n v="0.15528276151505613"/>
    <n v="9531"/>
    <n v="8051"/>
    <n v="1480"/>
    <n v="0.15528276151505613"/>
  </r>
  <r>
    <x v="7"/>
    <x v="28"/>
    <s v="KUWAIT"/>
    <n v="0"/>
    <n v="0"/>
    <n v="0"/>
    <n v="0"/>
    <s v=""/>
    <n v="2799"/>
    <n v="2620"/>
    <n v="2607"/>
    <n v="0.99503816793893129"/>
    <n v="2"/>
    <n v="177"/>
    <n v="6.3236870310825297E-2"/>
    <n v="2799"/>
    <n v="2622"/>
    <n v="177"/>
    <n v="6.3236870310825297E-2"/>
  </r>
  <r>
    <x v="7"/>
    <x v="143"/>
    <s v="BISHKEK"/>
    <n v="0"/>
    <n v="0"/>
    <n v="0"/>
    <n v="0"/>
    <s v=""/>
    <n v="2746"/>
    <n v="2147"/>
    <n v="481"/>
    <n v="0.22403353516534699"/>
    <n v="0"/>
    <n v="599"/>
    <n v="0.21813546977421705"/>
    <n v="2746"/>
    <n v="2147"/>
    <n v="599"/>
    <n v="0.21813546977421705"/>
  </r>
  <r>
    <x v="7"/>
    <x v="121"/>
    <s v="VIENTIANE"/>
    <n v="0"/>
    <n v="0"/>
    <n v="0"/>
    <n v="0"/>
    <s v=""/>
    <n v="339"/>
    <n v="310"/>
    <n v="310"/>
    <n v="1"/>
    <n v="0"/>
    <n v="29"/>
    <n v="8.5545722713864306E-2"/>
    <n v="339"/>
    <n v="310"/>
    <n v="29"/>
    <n v="8.5545722713864306E-2"/>
  </r>
  <r>
    <x v="7"/>
    <x v="96"/>
    <s v="RIGA"/>
    <n v="0"/>
    <n v="0"/>
    <n v="0"/>
    <n v="0"/>
    <s v=""/>
    <n v="7"/>
    <n v="1"/>
    <n v="1"/>
    <n v="1"/>
    <n v="5"/>
    <n v="1"/>
    <n v="0.14285714285714285"/>
    <n v="7"/>
    <n v="6"/>
    <n v="1"/>
    <n v="0.14285714285714285"/>
  </r>
  <r>
    <x v="7"/>
    <x v="29"/>
    <s v="BEIRUT"/>
    <n v="3"/>
    <n v="3"/>
    <n v="3"/>
    <n v="0"/>
    <n v="0"/>
    <n v="2215"/>
    <n v="1166"/>
    <n v="1157"/>
    <n v="0.99228130360205835"/>
    <n v="22"/>
    <n v="1027"/>
    <n v="0.4636568848758465"/>
    <n v="2218"/>
    <n v="1191"/>
    <n v="1027"/>
    <n v="0.46302975653742112"/>
  </r>
  <r>
    <x v="7"/>
    <x v="101"/>
    <s v="VILNIUS"/>
    <n v="0"/>
    <n v="0"/>
    <n v="0"/>
    <n v="0"/>
    <s v=""/>
    <n v="106"/>
    <n v="84"/>
    <n v="84"/>
    <n v="1"/>
    <n v="1"/>
    <n v="21"/>
    <n v="0.19811320754716982"/>
    <n v="106"/>
    <n v="85"/>
    <n v="21"/>
    <n v="0.19811320754716982"/>
  </r>
  <r>
    <x v="7"/>
    <x v="30"/>
    <s v="KUALA LUMPUR"/>
    <n v="0"/>
    <n v="0"/>
    <n v="0"/>
    <n v="0"/>
    <s v=""/>
    <n v="175"/>
    <n v="141"/>
    <n v="110"/>
    <n v="0.78014184397163122"/>
    <n v="0"/>
    <n v="34"/>
    <n v="0.19428571428571428"/>
    <n v="175"/>
    <n v="141"/>
    <n v="34"/>
    <n v="0.19428571428571428"/>
  </r>
  <r>
    <x v="7"/>
    <x v="97"/>
    <s v="BAMAKO"/>
    <n v="1"/>
    <n v="1"/>
    <n v="1"/>
    <n v="0"/>
    <n v="0"/>
    <n v="364"/>
    <n v="208"/>
    <n v="69"/>
    <n v="0.33173076923076922"/>
    <n v="0"/>
    <n v="156"/>
    <n v="0.42857142857142855"/>
    <n v="365"/>
    <n v="209"/>
    <n v="156"/>
    <n v="0.42739726027397262"/>
  </r>
  <r>
    <x v="7"/>
    <x v="124"/>
    <s v="NOUAKCHOTT"/>
    <n v="0"/>
    <n v="0"/>
    <n v="0"/>
    <n v="0"/>
    <s v=""/>
    <n v="329"/>
    <n v="242"/>
    <n v="240"/>
    <n v="0.99173553719008267"/>
    <n v="0"/>
    <n v="87"/>
    <n v="0.26443768996960487"/>
    <n v="329"/>
    <n v="242"/>
    <n v="87"/>
    <n v="0.26443768996960487"/>
  </r>
  <r>
    <x v="7"/>
    <x v="31"/>
    <s v="MEXICO CITY"/>
    <n v="9"/>
    <n v="9"/>
    <n v="8"/>
    <n v="0"/>
    <n v="0"/>
    <n v="35"/>
    <n v="33"/>
    <n v="27"/>
    <n v="0.81818181818181823"/>
    <n v="0"/>
    <n v="2"/>
    <n v="5.7142857142857141E-2"/>
    <n v="44"/>
    <n v="42"/>
    <n v="2"/>
    <n v="4.5454545454545456E-2"/>
  </r>
  <r>
    <x v="7"/>
    <x v="89"/>
    <s v="CHISINAU"/>
    <n v="4"/>
    <n v="4"/>
    <n v="3"/>
    <n v="0"/>
    <n v="0"/>
    <n v="25"/>
    <n v="25"/>
    <n v="25"/>
    <n v="1"/>
    <n v="0"/>
    <n v="0"/>
    <n v="0"/>
    <n v="29"/>
    <n v="29"/>
    <s v=""/>
    <s v=""/>
  </r>
  <r>
    <x v="7"/>
    <x v="90"/>
    <s v="ULAN BATOR"/>
    <n v="3"/>
    <n v="3"/>
    <n v="0"/>
    <n v="0"/>
    <n v="0"/>
    <n v="2667"/>
    <n v="2128"/>
    <n v="2011"/>
    <n v="0.94501879699248126"/>
    <n v="0"/>
    <n v="539"/>
    <n v="0.20209973753280841"/>
    <n v="2670"/>
    <n v="2131"/>
    <n v="539"/>
    <n v="0.20187265917602995"/>
  </r>
  <r>
    <x v="7"/>
    <x v="144"/>
    <s v="PODGORICA"/>
    <n v="2"/>
    <n v="2"/>
    <n v="2"/>
    <n v="0"/>
    <n v="0"/>
    <n v="66"/>
    <n v="30"/>
    <n v="27"/>
    <n v="0.9"/>
    <n v="2"/>
    <n v="34"/>
    <n v="0.51515151515151514"/>
    <n v="68"/>
    <n v="34"/>
    <n v="34"/>
    <n v="0.5"/>
  </r>
  <r>
    <x v="7"/>
    <x v="32"/>
    <s v="RABAT"/>
    <n v="0"/>
    <n v="0"/>
    <n v="0"/>
    <n v="0"/>
    <s v=""/>
    <n v="4587"/>
    <n v="2846"/>
    <n v="2555"/>
    <n v="0.89775122979620525"/>
    <n v="2"/>
    <n v="1739"/>
    <n v="0.3791148899062568"/>
    <n v="4587"/>
    <n v="2848"/>
    <n v="1739"/>
    <n v="0.3791148899062568"/>
  </r>
  <r>
    <x v="7"/>
    <x v="102"/>
    <s v="MAPUTO"/>
    <n v="0"/>
    <n v="0"/>
    <n v="0"/>
    <n v="0"/>
    <s v=""/>
    <n v="162"/>
    <n v="135"/>
    <n v="36"/>
    <n v="0.26666666666666666"/>
    <n v="2"/>
    <n v="25"/>
    <n v="0.15432098765432098"/>
    <n v="162"/>
    <n v="137"/>
    <n v="25"/>
    <n v="0.15432098765432098"/>
  </r>
  <r>
    <x v="7"/>
    <x v="126"/>
    <s v="YANGON"/>
    <n v="0"/>
    <n v="0"/>
    <n v="0"/>
    <n v="0"/>
    <s v=""/>
    <n v="1278"/>
    <n v="1012"/>
    <n v="986"/>
    <n v="0.97430830039525695"/>
    <n v="0"/>
    <n v="266"/>
    <n v="0.20813771517996871"/>
    <n v="1278"/>
    <n v="1012"/>
    <n v="266"/>
    <n v="0.20813771517996871"/>
  </r>
  <r>
    <x v="7"/>
    <x v="103"/>
    <s v="WINDHOEK"/>
    <n v="0"/>
    <n v="0"/>
    <n v="0"/>
    <n v="0"/>
    <s v=""/>
    <n v="767"/>
    <n v="717"/>
    <n v="509"/>
    <n v="0.70990237099023712"/>
    <n v="0"/>
    <n v="50"/>
    <n v="6.51890482398957E-2"/>
    <n v="767"/>
    <n v="717"/>
    <n v="50"/>
    <n v="6.51890482398957E-2"/>
  </r>
  <r>
    <x v="7"/>
    <x v="104"/>
    <s v="KATHMANDU"/>
    <n v="0"/>
    <n v="0"/>
    <n v="0"/>
    <n v="0"/>
    <s v=""/>
    <n v="1488"/>
    <n v="1123"/>
    <n v="1122"/>
    <n v="0.99910952804986641"/>
    <n v="0"/>
    <n v="365"/>
    <n v="0.24529569892473119"/>
    <n v="1488"/>
    <n v="1123"/>
    <n v="365"/>
    <n v="0.24529569892473119"/>
  </r>
  <r>
    <x v="7"/>
    <x v="72"/>
    <s v="AMSTERDAM"/>
    <n v="0"/>
    <n v="0"/>
    <n v="0"/>
    <n v="0"/>
    <s v=""/>
    <n v="5"/>
    <n v="5"/>
    <n v="4"/>
    <n v="0.8"/>
    <n v="0"/>
    <n v="0"/>
    <n v="0"/>
    <n v="5"/>
    <n v="5"/>
    <s v=""/>
    <s v=""/>
  </r>
  <r>
    <x v="7"/>
    <x v="127"/>
    <s v="WELLINGTON"/>
    <n v="0"/>
    <n v="0"/>
    <n v="0"/>
    <n v="0"/>
    <s v=""/>
    <n v="77"/>
    <n v="74"/>
    <n v="72"/>
    <n v="0.97297297297297303"/>
    <n v="0"/>
    <n v="3"/>
    <n v="3.896103896103896E-2"/>
    <n v="77"/>
    <n v="74"/>
    <n v="3"/>
    <n v="3.896103896103896E-2"/>
  </r>
  <r>
    <x v="7"/>
    <x v="145"/>
    <s v="MANAGUA"/>
    <n v="0"/>
    <n v="0"/>
    <n v="0"/>
    <n v="0"/>
    <s v=""/>
    <n v="3"/>
    <n v="3"/>
    <n v="3"/>
    <n v="1"/>
    <n v="0"/>
    <n v="0"/>
    <n v="0"/>
    <n v="3"/>
    <n v="3"/>
    <s v=""/>
    <s v=""/>
  </r>
  <r>
    <x v="7"/>
    <x v="33"/>
    <s v="ABUJA"/>
    <n v="3"/>
    <n v="3"/>
    <n v="3"/>
    <n v="0"/>
    <n v="0"/>
    <n v="289"/>
    <n v="214"/>
    <n v="122"/>
    <n v="0.57009345794392519"/>
    <n v="46"/>
    <n v="29"/>
    <n v="0.10034602076124567"/>
    <n v="292"/>
    <n v="263"/>
    <n v="29"/>
    <n v="9.9315068493150679E-2"/>
  </r>
  <r>
    <x v="7"/>
    <x v="33"/>
    <s v="LAGOS"/>
    <n v="7"/>
    <n v="7"/>
    <n v="3"/>
    <n v="22"/>
    <n v="0.75862068965517238"/>
    <n v="2760"/>
    <n v="1424"/>
    <n v="475"/>
    <n v="0.3335674157303371"/>
    <n v="3"/>
    <n v="1333"/>
    <n v="0.48297101449275365"/>
    <n v="2767"/>
    <n v="1434"/>
    <n v="1355"/>
    <n v="0.48583721764073146"/>
  </r>
  <r>
    <x v="7"/>
    <x v="34"/>
    <s v="SKOPJE"/>
    <n v="2"/>
    <n v="2"/>
    <n v="2"/>
    <n v="0"/>
    <n v="0"/>
    <n v="135"/>
    <n v="105"/>
    <n v="105"/>
    <n v="1"/>
    <n v="13"/>
    <n v="17"/>
    <n v="0.12592592592592591"/>
    <n v="137"/>
    <n v="120"/>
    <n v="17"/>
    <n v="0.12408759124087591"/>
  </r>
  <r>
    <x v="7"/>
    <x v="98"/>
    <s v="OSLO"/>
    <n v="0"/>
    <n v="0"/>
    <n v="0"/>
    <n v="0"/>
    <s v=""/>
    <n v="2"/>
    <n v="2"/>
    <n v="0"/>
    <n v="0"/>
    <n v="0"/>
    <n v="0"/>
    <n v="0"/>
    <n v="2"/>
    <n v="2"/>
    <s v=""/>
    <s v=""/>
  </r>
  <r>
    <x v="7"/>
    <x v="129"/>
    <s v="MUSCAT"/>
    <n v="0"/>
    <n v="0"/>
    <n v="0"/>
    <n v="0"/>
    <s v=""/>
    <n v="1504"/>
    <n v="1418"/>
    <n v="1417"/>
    <n v="0.99929478138222849"/>
    <n v="3"/>
    <n v="83"/>
    <n v="5.5186170212765957E-2"/>
    <n v="1504"/>
    <n v="1421"/>
    <n v="83"/>
    <n v="5.5186170212765957E-2"/>
  </r>
  <r>
    <x v="7"/>
    <x v="35"/>
    <s v="ISLAMABAD"/>
    <n v="0"/>
    <n v="0"/>
    <n v="0"/>
    <n v="2"/>
    <n v="1"/>
    <n v="2556"/>
    <n v="1383"/>
    <n v="984"/>
    <n v="0.71149674620390457"/>
    <n v="15"/>
    <n v="1158"/>
    <n v="0.45305164319248825"/>
    <n v="2556"/>
    <n v="1398"/>
    <n v="1160"/>
    <n v="0.45347928068803756"/>
  </r>
  <r>
    <x v="7"/>
    <x v="35"/>
    <s v="KARACHI"/>
    <n v="0"/>
    <n v="0"/>
    <n v="0"/>
    <n v="1"/>
    <n v="1"/>
    <n v="2058"/>
    <n v="1297"/>
    <n v="1297"/>
    <n v="1"/>
    <n v="54"/>
    <n v="707"/>
    <n v="0.34353741496598639"/>
    <n v="2058"/>
    <n v="1351"/>
    <n v="708"/>
    <n v="0.3438562408936377"/>
  </r>
  <r>
    <x v="7"/>
    <x v="146"/>
    <s v="RAMALLAH"/>
    <n v="0"/>
    <n v="0"/>
    <n v="0"/>
    <n v="0"/>
    <s v=""/>
    <n v="1083"/>
    <n v="782"/>
    <n v="726"/>
    <n v="0.92838874680306904"/>
    <n v="110"/>
    <n v="191"/>
    <n v="0.17636195752539244"/>
    <n v="1083"/>
    <n v="892"/>
    <n v="191"/>
    <n v="0.17636195752539244"/>
  </r>
  <r>
    <x v="7"/>
    <x v="73"/>
    <s v="PANAMA CITY"/>
    <n v="0"/>
    <n v="0"/>
    <n v="0"/>
    <n v="0"/>
    <s v=""/>
    <n v="10"/>
    <n v="10"/>
    <n v="8"/>
    <n v="0.8"/>
    <n v="0"/>
    <n v="0"/>
    <n v="0"/>
    <n v="10"/>
    <n v="10"/>
    <s v=""/>
    <s v=""/>
  </r>
  <r>
    <x v="7"/>
    <x v="147"/>
    <s v="ASUNCION"/>
    <n v="0"/>
    <n v="0"/>
    <n v="0"/>
    <n v="0"/>
    <s v=""/>
    <n v="5"/>
    <n v="5"/>
    <n v="5"/>
    <n v="1"/>
    <n v="0"/>
    <n v="0"/>
    <n v="0"/>
    <n v="5"/>
    <n v="5"/>
    <s v=""/>
    <s v=""/>
  </r>
  <r>
    <x v="7"/>
    <x v="36"/>
    <s v="LIMA"/>
    <n v="0"/>
    <n v="0"/>
    <n v="0"/>
    <n v="0"/>
    <s v=""/>
    <n v="12"/>
    <n v="12"/>
    <n v="10"/>
    <n v="0.83333333333333337"/>
    <n v="0"/>
    <n v="0"/>
    <n v="0"/>
    <n v="12"/>
    <n v="12"/>
    <s v=""/>
    <s v=""/>
  </r>
  <r>
    <x v="7"/>
    <x v="37"/>
    <s v="MANILA"/>
    <n v="0"/>
    <n v="0"/>
    <n v="0"/>
    <n v="0"/>
    <s v=""/>
    <n v="5504"/>
    <n v="5043"/>
    <n v="5041"/>
    <n v="0.99960341066825298"/>
    <n v="0"/>
    <n v="461"/>
    <n v="8.3757267441860461E-2"/>
    <n v="5504"/>
    <n v="5043"/>
    <n v="461"/>
    <n v="8.3757267441860461E-2"/>
  </r>
  <r>
    <x v="7"/>
    <x v="74"/>
    <s v="WARSAW"/>
    <n v="0"/>
    <n v="0"/>
    <n v="0"/>
    <n v="0"/>
    <s v=""/>
    <n v="4"/>
    <n v="4"/>
    <n v="3"/>
    <n v="0.75"/>
    <n v="0"/>
    <n v="0"/>
    <n v="0"/>
    <n v="4"/>
    <n v="4"/>
    <s v=""/>
    <s v=""/>
  </r>
  <r>
    <x v="7"/>
    <x v="76"/>
    <s v="DOHA"/>
    <n v="1"/>
    <n v="1"/>
    <n v="0"/>
    <n v="0"/>
    <n v="0"/>
    <n v="3468"/>
    <n v="2758"/>
    <n v="2451"/>
    <n v="0.88868745467730237"/>
    <n v="491"/>
    <n v="219"/>
    <n v="6.3148788927335636E-2"/>
    <n v="3469"/>
    <n v="3250"/>
    <n v="219"/>
    <n v="6.313058518304987E-2"/>
  </r>
  <r>
    <x v="7"/>
    <x v="38"/>
    <s v="BUCHAREST"/>
    <n v="5"/>
    <n v="5"/>
    <n v="0"/>
    <n v="0"/>
    <n v="0"/>
    <n v="231"/>
    <n v="206"/>
    <n v="168"/>
    <n v="0.81553398058252424"/>
    <n v="0"/>
    <n v="25"/>
    <n v="0.10822510822510822"/>
    <n v="236"/>
    <n v="211"/>
    <n v="25"/>
    <n v="0.1059322033898305"/>
  </r>
  <r>
    <x v="7"/>
    <x v="39"/>
    <s v="KALININGRAD"/>
    <n v="0"/>
    <n v="0"/>
    <n v="0"/>
    <n v="0"/>
    <s v=""/>
    <n v="3364"/>
    <n v="3336"/>
    <n v="3248"/>
    <n v="0.97362110311750605"/>
    <n v="0"/>
    <n v="28"/>
    <n v="8.3234244946492272E-3"/>
    <n v="3364"/>
    <n v="3336"/>
    <n v="28"/>
    <n v="8.3234244946492272E-3"/>
  </r>
  <r>
    <x v="7"/>
    <x v="39"/>
    <s v="MOSCOW"/>
    <n v="0"/>
    <n v="0"/>
    <n v="0"/>
    <n v="0"/>
    <s v=""/>
    <n v="48340"/>
    <n v="46051"/>
    <n v="46011"/>
    <n v="0.99913139779809346"/>
    <n v="39"/>
    <n v="2250"/>
    <n v="4.6545304095986763E-2"/>
    <n v="48340"/>
    <n v="46090"/>
    <n v="2250"/>
    <n v="4.6545304095986763E-2"/>
  </r>
  <r>
    <x v="7"/>
    <x v="39"/>
    <s v="NOVOSIBIRSK"/>
    <n v="0"/>
    <n v="0"/>
    <n v="0"/>
    <n v="0"/>
    <s v=""/>
    <n v="7074"/>
    <n v="6864"/>
    <n v="3017"/>
    <n v="0.43953962703962701"/>
    <n v="0"/>
    <n v="210"/>
    <n v="2.9686174724342665E-2"/>
    <n v="7074"/>
    <n v="6864"/>
    <n v="210"/>
    <n v="2.9686174724342665E-2"/>
  </r>
  <r>
    <x v="7"/>
    <x v="39"/>
    <s v="ST. PETERSBURG"/>
    <n v="0"/>
    <n v="0"/>
    <n v="0"/>
    <n v="0"/>
    <s v=""/>
    <n v="5485"/>
    <n v="5435"/>
    <n v="5245"/>
    <n v="0.96504139834406621"/>
    <n v="2"/>
    <n v="48"/>
    <n v="8.7511394712853231E-3"/>
    <n v="5485"/>
    <n v="5437"/>
    <n v="48"/>
    <n v="8.7511394712853231E-3"/>
  </r>
  <r>
    <x v="7"/>
    <x v="39"/>
    <s v="YEKATERINBURG"/>
    <n v="0"/>
    <n v="0"/>
    <n v="0"/>
    <n v="0"/>
    <s v=""/>
    <n v="5650"/>
    <n v="5407"/>
    <n v="5390"/>
    <n v="0.99685592750138707"/>
    <n v="3"/>
    <n v="240"/>
    <n v="4.247787610619469E-2"/>
    <n v="5650"/>
    <n v="5410"/>
    <n v="240"/>
    <n v="4.247787610619469E-2"/>
  </r>
  <r>
    <x v="7"/>
    <x v="77"/>
    <s v="KIGALI"/>
    <n v="0"/>
    <n v="0"/>
    <n v="0"/>
    <n v="0"/>
    <s v=""/>
    <n v="72"/>
    <n v="50"/>
    <n v="44"/>
    <n v="0.88"/>
    <n v="16"/>
    <n v="6"/>
    <n v="8.3333333333333329E-2"/>
    <n v="72"/>
    <n v="66"/>
    <n v="6"/>
    <n v="8.3333333333333329E-2"/>
  </r>
  <r>
    <x v="7"/>
    <x v="40"/>
    <s v="JEDDAH"/>
    <n v="0"/>
    <n v="0"/>
    <n v="0"/>
    <n v="0"/>
    <s v=""/>
    <n v="1434"/>
    <n v="1420"/>
    <n v="1417"/>
    <n v="0.99788732394366197"/>
    <n v="1"/>
    <n v="13"/>
    <n v="9.06555090655509E-3"/>
    <n v="1434"/>
    <n v="1421"/>
    <n v="13"/>
    <n v="9.06555090655509E-3"/>
  </r>
  <r>
    <x v="7"/>
    <x v="40"/>
    <s v="RIYADH"/>
    <n v="1"/>
    <n v="1"/>
    <n v="1"/>
    <n v="0"/>
    <n v="0"/>
    <n v="4530"/>
    <n v="4040"/>
    <n v="4032"/>
    <n v="0.99801980198019802"/>
    <n v="49"/>
    <n v="441"/>
    <n v="9.7350993377483444E-2"/>
    <n v="4531"/>
    <n v="4090"/>
    <n v="441"/>
    <n v="9.7329507834915036E-2"/>
  </r>
  <r>
    <x v="7"/>
    <x v="41"/>
    <s v="DAKAR"/>
    <n v="0"/>
    <n v="0"/>
    <n v="0"/>
    <n v="0"/>
    <s v=""/>
    <n v="729"/>
    <n v="375"/>
    <n v="201"/>
    <n v="0.53600000000000003"/>
    <n v="1"/>
    <n v="353"/>
    <n v="0.48422496570644719"/>
    <n v="729"/>
    <n v="376"/>
    <n v="353"/>
    <n v="0.48422496570644719"/>
  </r>
  <r>
    <x v="7"/>
    <x v="42"/>
    <s v="BELGRADE"/>
    <n v="0"/>
    <n v="0"/>
    <n v="0"/>
    <n v="0"/>
    <s v=""/>
    <n v="735"/>
    <n v="728"/>
    <n v="727"/>
    <n v="0.99862637362637363"/>
    <n v="2"/>
    <n v="5"/>
    <n v="6.8027210884353739E-3"/>
    <n v="735"/>
    <n v="730"/>
    <n v="5"/>
    <n v="6.8027210884353739E-3"/>
  </r>
  <r>
    <x v="7"/>
    <x v="78"/>
    <s v="SINGAPORE"/>
    <n v="2"/>
    <n v="2"/>
    <n v="1"/>
    <n v="0"/>
    <n v="0"/>
    <n v="869"/>
    <n v="847"/>
    <n v="847"/>
    <n v="1"/>
    <n v="0"/>
    <n v="22"/>
    <n v="2.5316455696202531E-2"/>
    <n v="871"/>
    <n v="849"/>
    <n v="22"/>
    <n v="2.5258323765786451E-2"/>
  </r>
  <r>
    <x v="7"/>
    <x v="44"/>
    <s v="LJUBLJANA"/>
    <n v="0"/>
    <n v="0"/>
    <n v="0"/>
    <n v="0"/>
    <s v=""/>
    <n v="126"/>
    <n v="0"/>
    <n v="0"/>
    <s v=""/>
    <n v="77"/>
    <n v="49"/>
    <n v="0.3888888888888889"/>
    <n v="126"/>
    <n v="77"/>
    <n v="49"/>
    <n v="0.3888888888888889"/>
  </r>
  <r>
    <x v="7"/>
    <x v="45"/>
    <s v="CAPE TOWN"/>
    <n v="0"/>
    <n v="0"/>
    <n v="0"/>
    <n v="0"/>
    <s v=""/>
    <n v="1917"/>
    <n v="1780"/>
    <n v="1767"/>
    <n v="0.99269662921348312"/>
    <n v="2"/>
    <n v="135"/>
    <n v="7.0422535211267609E-2"/>
    <n v="1917"/>
    <n v="1782"/>
    <n v="135"/>
    <n v="7.0422535211267609E-2"/>
  </r>
  <r>
    <x v="7"/>
    <x v="45"/>
    <s v="PRETORIA"/>
    <n v="0"/>
    <n v="0"/>
    <n v="0"/>
    <n v="0"/>
    <s v=""/>
    <n v="3236"/>
    <n v="3060"/>
    <n v="3056"/>
    <n v="0.99869281045751634"/>
    <n v="1"/>
    <n v="175"/>
    <n v="5.4079110012360938E-2"/>
    <n v="3236"/>
    <n v="3061"/>
    <n v="175"/>
    <n v="5.4079110012360938E-2"/>
  </r>
  <r>
    <x v="7"/>
    <x v="46"/>
    <s v="SEOUL"/>
    <n v="0"/>
    <n v="0"/>
    <n v="0"/>
    <n v="0"/>
    <s v=""/>
    <n v="84"/>
    <n v="63"/>
    <n v="55"/>
    <n v="0.87301587301587302"/>
    <n v="0"/>
    <n v="21"/>
    <n v="0.25"/>
    <n v="84"/>
    <n v="63"/>
    <n v="21"/>
    <n v="0.25"/>
  </r>
  <r>
    <x v="7"/>
    <x v="79"/>
    <s v="MADRID"/>
    <n v="0"/>
    <n v="0"/>
    <n v="0"/>
    <n v="0"/>
    <s v=""/>
    <n v="8"/>
    <n v="4"/>
    <n v="4"/>
    <n v="1"/>
    <n v="4"/>
    <n v="0"/>
    <n v="0"/>
    <n v="8"/>
    <n v="8"/>
    <s v=""/>
    <s v=""/>
  </r>
  <r>
    <x v="7"/>
    <x v="131"/>
    <s v="COLOMBO"/>
    <n v="1"/>
    <n v="1"/>
    <n v="1"/>
    <n v="0"/>
    <n v="0"/>
    <n v="1576"/>
    <n v="1298"/>
    <n v="1182"/>
    <n v="0.91063174114021572"/>
    <n v="0"/>
    <n v="278"/>
    <n v="0.17639593908629442"/>
    <n v="1577"/>
    <n v="1299"/>
    <n v="278"/>
    <n v="0.17628408370323398"/>
  </r>
  <r>
    <x v="7"/>
    <x v="132"/>
    <s v="KHARTOUM"/>
    <n v="1"/>
    <n v="1"/>
    <n v="1"/>
    <n v="0"/>
    <n v="0"/>
    <n v="318"/>
    <n v="172"/>
    <n v="77"/>
    <n v="0.44767441860465118"/>
    <n v="29"/>
    <n v="117"/>
    <n v="0.36792452830188677"/>
    <n v="319"/>
    <n v="202"/>
    <n v="117"/>
    <n v="0.36677115987460818"/>
  </r>
  <r>
    <x v="7"/>
    <x v="99"/>
    <s v="STOCKHOLM"/>
    <n v="0"/>
    <n v="0"/>
    <n v="0"/>
    <n v="0"/>
    <s v=""/>
    <n v="3"/>
    <n v="3"/>
    <n v="3"/>
    <n v="1"/>
    <n v="0"/>
    <n v="0"/>
    <n v="0"/>
    <n v="3"/>
    <n v="3"/>
    <s v=""/>
    <s v=""/>
  </r>
  <r>
    <x v="7"/>
    <x v="80"/>
    <s v="BERN"/>
    <n v="0"/>
    <n v="0"/>
    <n v="0"/>
    <n v="0"/>
    <s v=""/>
    <n v="5"/>
    <n v="4"/>
    <n v="4"/>
    <n v="1"/>
    <n v="1"/>
    <n v="0"/>
    <n v="0"/>
    <n v="5"/>
    <n v="5"/>
    <s v=""/>
    <s v=""/>
  </r>
  <r>
    <x v="7"/>
    <x v="48"/>
    <s v="TAIPEI"/>
    <n v="0"/>
    <n v="0"/>
    <n v="0"/>
    <n v="0"/>
    <s v=""/>
    <n v="39"/>
    <n v="36"/>
    <n v="19"/>
    <n v="0.52777777777777779"/>
    <n v="0"/>
    <n v="3"/>
    <n v="7.6923076923076927E-2"/>
    <n v="39"/>
    <n v="36"/>
    <n v="3"/>
    <n v="7.6923076923076927E-2"/>
  </r>
  <r>
    <x v="7"/>
    <x v="148"/>
    <s v="DUSHANBE"/>
    <n v="0"/>
    <n v="0"/>
    <n v="0"/>
    <n v="0"/>
    <s v=""/>
    <n v="1109"/>
    <n v="801"/>
    <n v="385"/>
    <n v="0.48064918851435706"/>
    <n v="0"/>
    <n v="308"/>
    <n v="0.2777276825969342"/>
    <n v="1109"/>
    <n v="801"/>
    <n v="308"/>
    <n v="0.2777276825969342"/>
  </r>
  <r>
    <x v="7"/>
    <x v="81"/>
    <s v="DAR ES SALAAM"/>
    <n v="0"/>
    <n v="0"/>
    <n v="0"/>
    <n v="0"/>
    <s v=""/>
    <n v="493"/>
    <n v="429"/>
    <n v="416"/>
    <n v="0.96969696969696972"/>
    <n v="0"/>
    <n v="64"/>
    <n v="0.12981744421906694"/>
    <n v="493"/>
    <n v="429"/>
    <n v="64"/>
    <n v="0.12981744421906694"/>
  </r>
  <r>
    <x v="7"/>
    <x v="49"/>
    <s v="BANGKOK"/>
    <n v="0"/>
    <n v="0"/>
    <n v="0"/>
    <n v="0"/>
    <s v=""/>
    <n v="13642"/>
    <n v="12820"/>
    <n v="12818"/>
    <n v="0.99984399375975042"/>
    <n v="3"/>
    <n v="819"/>
    <n v="6.0035185456677909E-2"/>
    <n v="13642"/>
    <n v="12823"/>
    <n v="819"/>
    <n v="6.0035185456677909E-2"/>
  </r>
  <r>
    <x v="7"/>
    <x v="134"/>
    <s v="LOME"/>
    <n v="0"/>
    <n v="0"/>
    <n v="0"/>
    <n v="0"/>
    <s v=""/>
    <n v="197"/>
    <n v="131"/>
    <n v="38"/>
    <n v="0.29007633587786258"/>
    <n v="0"/>
    <n v="66"/>
    <n v="0.3350253807106599"/>
    <n v="197"/>
    <n v="131"/>
    <n v="66"/>
    <n v="0.3350253807106599"/>
  </r>
  <r>
    <x v="7"/>
    <x v="149"/>
    <s v="PORT OF SPAIN"/>
    <n v="33"/>
    <n v="33"/>
    <n v="11"/>
    <n v="3"/>
    <n v="8.3333333333333329E-2"/>
    <n v="26"/>
    <n v="24"/>
    <n v="19"/>
    <n v="0.79166666666666663"/>
    <n v="0"/>
    <n v="2"/>
    <n v="7.6923076923076927E-2"/>
    <n v="59"/>
    <n v="57"/>
    <n v="5"/>
    <n v="8.0645161290322578E-2"/>
  </r>
  <r>
    <x v="7"/>
    <x v="50"/>
    <s v="TUNIS"/>
    <n v="0"/>
    <n v="0"/>
    <n v="0"/>
    <n v="0"/>
    <s v=""/>
    <n v="7166"/>
    <n v="4744"/>
    <n v="3782"/>
    <n v="0.79721753794266437"/>
    <n v="13"/>
    <n v="2409"/>
    <n v="0.33617080658665921"/>
    <n v="7166"/>
    <n v="4757"/>
    <n v="2409"/>
    <n v="0.33617080658665921"/>
  </r>
  <r>
    <x v="7"/>
    <x v="51"/>
    <s v="ANKARA"/>
    <n v="15"/>
    <n v="15"/>
    <n v="11"/>
    <n v="0"/>
    <n v="0"/>
    <n v="25831"/>
    <n v="19652"/>
    <n v="19278"/>
    <n v="0.98096885813148793"/>
    <n v="4"/>
    <n v="6175"/>
    <n v="0.23905385002516355"/>
    <n v="25846"/>
    <n v="19671"/>
    <n v="6175"/>
    <n v="0.2389151125899559"/>
  </r>
  <r>
    <x v="7"/>
    <x v="51"/>
    <s v="ISTANBUL"/>
    <n v="4"/>
    <n v="4"/>
    <n v="4"/>
    <n v="3"/>
    <n v="0.42857142857142855"/>
    <n v="36584"/>
    <n v="32714"/>
    <n v="32549"/>
    <n v="0.99495628782784129"/>
    <n v="12"/>
    <n v="3858"/>
    <n v="0.10545593702164881"/>
    <n v="36588"/>
    <n v="32730"/>
    <n v="3861"/>
    <n v="0.10551775026645896"/>
  </r>
  <r>
    <x v="7"/>
    <x v="51"/>
    <s v="IZMIR"/>
    <n v="0"/>
    <n v="0"/>
    <n v="0"/>
    <n v="0"/>
    <s v=""/>
    <n v="12865"/>
    <n v="11318"/>
    <n v="10844"/>
    <n v="0.95811980915356065"/>
    <n v="3"/>
    <n v="1544"/>
    <n v="0.12001554605518849"/>
    <n v="12865"/>
    <n v="11321"/>
    <n v="1544"/>
    <n v="0.12001554605518849"/>
  </r>
  <r>
    <x v="7"/>
    <x v="150"/>
    <s v="ASHGABAT"/>
    <n v="0"/>
    <n v="0"/>
    <n v="0"/>
    <n v="0"/>
    <s v=""/>
    <n v="652"/>
    <n v="600"/>
    <n v="292"/>
    <n v="0.48666666666666669"/>
    <n v="11"/>
    <n v="41"/>
    <n v="6.2883435582822084E-2"/>
    <n v="652"/>
    <n v="611"/>
    <n v="41"/>
    <n v="6.2883435582822084E-2"/>
  </r>
  <r>
    <x v="7"/>
    <x v="82"/>
    <s v="KAMPALA"/>
    <n v="0"/>
    <n v="0"/>
    <n v="0"/>
    <n v="0"/>
    <s v=""/>
    <n v="851"/>
    <n v="661"/>
    <n v="257"/>
    <n v="0.38880484114977309"/>
    <n v="1"/>
    <n v="189"/>
    <n v="0.22209165687426558"/>
    <n v="851"/>
    <n v="662"/>
    <n v="189"/>
    <n v="0.22209165687426558"/>
  </r>
  <r>
    <x v="7"/>
    <x v="52"/>
    <s v="KYIV"/>
    <n v="0"/>
    <n v="0"/>
    <n v="0"/>
    <n v="0"/>
    <s v=""/>
    <n v="310"/>
    <n v="234"/>
    <n v="164"/>
    <n v="0.70085470085470081"/>
    <n v="9"/>
    <n v="67"/>
    <n v="0.21612903225806451"/>
    <n v="310"/>
    <n v="243"/>
    <n v="67"/>
    <n v="0.21612903225806451"/>
  </r>
  <r>
    <x v="7"/>
    <x v="53"/>
    <s v="DUBAI"/>
    <n v="10"/>
    <n v="10"/>
    <n v="9"/>
    <n v="0"/>
    <n v="0"/>
    <n v="7850"/>
    <n v="6296"/>
    <n v="6076"/>
    <n v="0.96505717916137235"/>
    <n v="193"/>
    <n v="1361"/>
    <n v="0.17337579617834395"/>
    <n v="7860"/>
    <n v="6499"/>
    <n v="1361"/>
    <n v="0.17315521628498728"/>
  </r>
  <r>
    <x v="7"/>
    <x v="54"/>
    <s v="EDINBURGH"/>
    <n v="0"/>
    <n v="0"/>
    <n v="0"/>
    <n v="0"/>
    <s v=""/>
    <n v="803"/>
    <n v="753"/>
    <n v="721"/>
    <n v="0.95750332005312089"/>
    <n v="1"/>
    <n v="49"/>
    <n v="6.1021170610211707E-2"/>
    <n v="803"/>
    <n v="754"/>
    <n v="49"/>
    <n v="6.1021170610211707E-2"/>
  </r>
  <r>
    <x v="7"/>
    <x v="54"/>
    <s v="LONDON"/>
    <n v="0"/>
    <n v="0"/>
    <n v="0"/>
    <n v="0"/>
    <s v=""/>
    <n v="8852"/>
    <n v="8341"/>
    <n v="8189"/>
    <n v="0.98177676537585423"/>
    <n v="213"/>
    <n v="298"/>
    <n v="3.3664708540442838E-2"/>
    <n v="8852"/>
    <n v="8554"/>
    <n v="298"/>
    <n v="3.3664708540442838E-2"/>
  </r>
  <r>
    <x v="7"/>
    <x v="135"/>
    <s v="MONTEVIDEO"/>
    <n v="3"/>
    <n v="3"/>
    <n v="3"/>
    <n v="0"/>
    <n v="0"/>
    <n v="7"/>
    <n v="6"/>
    <n v="6"/>
    <n v="1"/>
    <n v="0"/>
    <n v="1"/>
    <n v="0.14285714285714285"/>
    <n v="10"/>
    <n v="9"/>
    <n v="1"/>
    <n v="0.1"/>
  </r>
  <r>
    <x v="7"/>
    <x v="55"/>
    <s v="ATLANTA, GA"/>
    <n v="4"/>
    <n v="4"/>
    <n v="3"/>
    <n v="0"/>
    <n v="0"/>
    <n v="242"/>
    <n v="227"/>
    <n v="178"/>
    <n v="0.78414096916299558"/>
    <n v="2"/>
    <n v="13"/>
    <n v="5.3719008264462811E-2"/>
    <n v="246"/>
    <n v="233"/>
    <n v="13"/>
    <n v="5.2845528455284556E-2"/>
  </r>
  <r>
    <x v="7"/>
    <x v="55"/>
    <s v="BOSTON, MA"/>
    <n v="5"/>
    <n v="5"/>
    <n v="2"/>
    <n v="0"/>
    <n v="0"/>
    <n v="318"/>
    <n v="317"/>
    <n v="248"/>
    <n v="0.78233438485804419"/>
    <n v="0"/>
    <n v="1"/>
    <n v="3.1446540880503146E-3"/>
    <n v="323"/>
    <n v="322"/>
    <n v="1"/>
    <n v="3.0959752321981426E-3"/>
  </r>
  <r>
    <x v="7"/>
    <x v="55"/>
    <s v="CHICAGO, IL"/>
    <n v="10"/>
    <n v="10"/>
    <n v="2"/>
    <n v="1"/>
    <n v="9.0909090909090912E-2"/>
    <n v="609"/>
    <n v="598"/>
    <n v="593"/>
    <n v="0.99163879598662208"/>
    <n v="1"/>
    <n v="10"/>
    <n v="1.6420361247947456E-2"/>
    <n v="619"/>
    <n v="609"/>
    <n v="11"/>
    <n v="1.7741935483870968E-2"/>
  </r>
  <r>
    <x v="7"/>
    <x v="55"/>
    <s v="HOUSTON, TX"/>
    <n v="10"/>
    <n v="10"/>
    <n v="3"/>
    <n v="0"/>
    <n v="0"/>
    <n v="321"/>
    <n v="308"/>
    <n v="117"/>
    <n v="0.37987012987012986"/>
    <n v="0"/>
    <n v="13"/>
    <n v="4.0498442367601244E-2"/>
    <n v="331"/>
    <n v="318"/>
    <n v="13"/>
    <n v="3.9274924471299093E-2"/>
  </r>
  <r>
    <x v="7"/>
    <x v="55"/>
    <s v="LOS ANGELES, CA"/>
    <n v="13"/>
    <n v="13"/>
    <n v="10"/>
    <n v="0"/>
    <n v="0"/>
    <n v="383"/>
    <n v="369"/>
    <n v="368"/>
    <n v="0.99728997289972898"/>
    <n v="5"/>
    <n v="9"/>
    <n v="2.3498694516971279E-2"/>
    <n v="396"/>
    <n v="387"/>
    <n v="9"/>
    <n v="2.2727272727272728E-2"/>
  </r>
  <r>
    <x v="7"/>
    <x v="55"/>
    <s v="MIAMI, FL"/>
    <n v="8"/>
    <n v="8"/>
    <n v="0"/>
    <n v="0"/>
    <n v="0"/>
    <n v="136"/>
    <n v="133"/>
    <n v="72"/>
    <n v="0.54135338345864659"/>
    <n v="1"/>
    <n v="2"/>
    <n v="1.4705882352941176E-2"/>
    <n v="144"/>
    <n v="142"/>
    <n v="2"/>
    <n v="1.3888888888888888E-2"/>
  </r>
  <r>
    <x v="7"/>
    <x v="55"/>
    <s v="NEW YORK, NY"/>
    <n v="3"/>
    <n v="3"/>
    <n v="1"/>
    <n v="0"/>
    <n v="0"/>
    <n v="863"/>
    <n v="823"/>
    <n v="821"/>
    <n v="0.99756986634264888"/>
    <n v="17"/>
    <n v="23"/>
    <n v="2.6651216685979143E-2"/>
    <n v="866"/>
    <n v="843"/>
    <n v="23"/>
    <n v="2.6558891454965358E-2"/>
  </r>
  <r>
    <x v="7"/>
    <x v="55"/>
    <s v="SAN FRANCISCO, CA"/>
    <n v="2"/>
    <n v="2"/>
    <n v="1"/>
    <n v="0"/>
    <n v="0"/>
    <n v="718"/>
    <n v="704"/>
    <n v="699"/>
    <n v="0.99289772727272729"/>
    <n v="2"/>
    <n v="12"/>
    <n v="1.6713091922005572E-2"/>
    <n v="720"/>
    <n v="708"/>
    <n v="12"/>
    <n v="1.6666666666666666E-2"/>
  </r>
  <r>
    <x v="7"/>
    <x v="55"/>
    <s v="WASHINGTON, DC"/>
    <n v="6"/>
    <n v="6"/>
    <n v="2"/>
    <n v="0"/>
    <n v="0"/>
    <n v="219"/>
    <n v="214"/>
    <n v="54"/>
    <n v="0.25233644859813081"/>
    <n v="0"/>
    <n v="5"/>
    <n v="2.2831050228310501E-2"/>
    <n v="225"/>
    <n v="220"/>
    <n v="5"/>
    <n v="2.2222222222222223E-2"/>
  </r>
  <r>
    <x v="7"/>
    <x v="91"/>
    <s v="TASHKENT"/>
    <n v="0"/>
    <n v="0"/>
    <n v="0"/>
    <n v="0"/>
    <s v=""/>
    <n v="2365"/>
    <n v="1899"/>
    <n v="792"/>
    <n v="0.41706161137440756"/>
    <n v="20"/>
    <n v="446"/>
    <n v="0.18858350951374206"/>
    <n v="2365"/>
    <n v="1919"/>
    <n v="446"/>
    <n v="0.18858350951374206"/>
  </r>
  <r>
    <x v="7"/>
    <x v="137"/>
    <s v="CARACAS"/>
    <n v="0"/>
    <n v="0"/>
    <n v="0"/>
    <n v="0"/>
    <s v=""/>
    <n v="18"/>
    <n v="4"/>
    <n v="4"/>
    <n v="1"/>
    <n v="13"/>
    <n v="1"/>
    <n v="5.5555555555555552E-2"/>
    <n v="18"/>
    <n v="17"/>
    <n v="1"/>
    <n v="5.5555555555555552E-2"/>
  </r>
  <r>
    <x v="7"/>
    <x v="56"/>
    <s v="HANOI"/>
    <n v="0"/>
    <n v="0"/>
    <n v="0"/>
    <n v="0"/>
    <s v=""/>
    <n v="1148"/>
    <n v="927"/>
    <n v="543"/>
    <n v="0.58576051779935279"/>
    <n v="0"/>
    <n v="221"/>
    <n v="0.19250871080139373"/>
    <n v="1148"/>
    <n v="927"/>
    <n v="221"/>
    <n v="0.19250871080139373"/>
  </r>
  <r>
    <x v="7"/>
    <x v="56"/>
    <s v="HO CHI MINH"/>
    <n v="0"/>
    <n v="0"/>
    <n v="0"/>
    <n v="0"/>
    <s v=""/>
    <n v="1242"/>
    <n v="1012"/>
    <n v="1009"/>
    <n v="0.99703557312252966"/>
    <n v="0"/>
    <n v="230"/>
    <n v="0.18518518518518517"/>
    <n v="1242"/>
    <n v="1012"/>
    <n v="230"/>
    <n v="0.18518518518518517"/>
  </r>
  <r>
    <x v="7"/>
    <x v="92"/>
    <s v="LUSAKA"/>
    <n v="0"/>
    <n v="0"/>
    <n v="0"/>
    <n v="0"/>
    <s v=""/>
    <n v="173"/>
    <n v="153"/>
    <n v="27"/>
    <n v="0.17647058823529413"/>
    <n v="0"/>
    <n v="20"/>
    <n v="0.11560693641618497"/>
    <n v="173"/>
    <n v="153"/>
    <n v="20"/>
    <n v="0.11560693641618497"/>
  </r>
  <r>
    <x v="7"/>
    <x v="138"/>
    <s v="HARARE"/>
    <n v="0"/>
    <n v="0"/>
    <n v="0"/>
    <n v="0"/>
    <s v=""/>
    <n v="295"/>
    <n v="237"/>
    <n v="237"/>
    <n v="1"/>
    <n v="3"/>
    <n v="55"/>
    <n v="0.1864406779661017"/>
    <n v="295"/>
    <n v="240"/>
    <n v="55"/>
    <n v="0.1864406779661017"/>
  </r>
  <r>
    <x v="8"/>
    <x v="0"/>
    <s v="TIRANA"/>
    <m/>
    <m/>
    <m/>
    <m/>
    <s v=""/>
    <n v="58"/>
    <n v="41"/>
    <n v="32"/>
    <n v="0.78048780487804881"/>
    <n v="4"/>
    <m/>
    <n v="0"/>
    <n v="58"/>
    <n v="45"/>
    <s v=""/>
    <s v=""/>
  </r>
  <r>
    <x v="8"/>
    <x v="1"/>
    <s v="ALGIERS"/>
    <m/>
    <m/>
    <m/>
    <m/>
    <s v=""/>
    <n v="334"/>
    <n v="134"/>
    <n v="16"/>
    <n v="0.11940298507462686"/>
    <m/>
    <n v="132"/>
    <n v="0.49624060150375937"/>
    <n v="334"/>
    <n v="134"/>
    <n v="132"/>
    <n v="0.49624060150375937"/>
  </r>
  <r>
    <x v="8"/>
    <x v="2"/>
    <s v="BUENOS AIRES"/>
    <m/>
    <m/>
    <m/>
    <m/>
    <s v=""/>
    <n v="3"/>
    <n v="2"/>
    <m/>
    <n v="0"/>
    <m/>
    <n v="1"/>
    <n v="0.33333333333333331"/>
    <n v="3"/>
    <n v="2"/>
    <n v="1"/>
    <n v="0.33333333333333331"/>
  </r>
  <r>
    <x v="8"/>
    <x v="84"/>
    <s v="YEREVAN"/>
    <m/>
    <m/>
    <m/>
    <m/>
    <s v=""/>
    <n v="892"/>
    <n v="752"/>
    <n v="331"/>
    <n v="0.44015957446808512"/>
    <m/>
    <n v="139"/>
    <n v="0.15600448933782268"/>
    <n v="892"/>
    <n v="752"/>
    <n v="139"/>
    <n v="0.15600448933782268"/>
  </r>
  <r>
    <x v="8"/>
    <x v="3"/>
    <s v="ADELAIDE"/>
    <m/>
    <m/>
    <m/>
    <m/>
    <s v=""/>
    <n v="20"/>
    <n v="18"/>
    <n v="7"/>
    <n v="0.3888888888888889"/>
    <n v="1"/>
    <m/>
    <n v="0"/>
    <n v="20"/>
    <n v="19"/>
    <s v=""/>
    <s v=""/>
  </r>
  <r>
    <x v="8"/>
    <x v="3"/>
    <s v="CANBERRA"/>
    <m/>
    <m/>
    <m/>
    <m/>
    <s v=""/>
    <n v="2"/>
    <m/>
    <m/>
    <s v=""/>
    <m/>
    <n v="1"/>
    <n v="1"/>
    <n v="2"/>
    <s v=""/>
    <n v="1"/>
    <s v=""/>
  </r>
  <r>
    <x v="8"/>
    <x v="3"/>
    <s v="MELBOURNE"/>
    <m/>
    <m/>
    <m/>
    <m/>
    <s v=""/>
    <n v="127"/>
    <n v="126"/>
    <n v="16"/>
    <n v="0.12698412698412698"/>
    <n v="1"/>
    <m/>
    <n v="0"/>
    <n v="127"/>
    <n v="127"/>
    <s v=""/>
    <s v=""/>
  </r>
  <r>
    <x v="8"/>
    <x v="3"/>
    <s v="PERTH"/>
    <m/>
    <m/>
    <m/>
    <m/>
    <s v=""/>
    <n v="42"/>
    <n v="41"/>
    <n v="6"/>
    <n v="0.14634146341463414"/>
    <m/>
    <m/>
    <n v="0"/>
    <n v="42"/>
    <n v="41"/>
    <s v=""/>
    <s v=""/>
  </r>
  <r>
    <x v="8"/>
    <x v="3"/>
    <s v="SYDNEY"/>
    <m/>
    <m/>
    <m/>
    <m/>
    <s v=""/>
    <n v="52"/>
    <n v="45"/>
    <n v="20"/>
    <n v="0.44444444444444442"/>
    <m/>
    <m/>
    <n v="0"/>
    <n v="52"/>
    <n v="45"/>
    <s v=""/>
    <s v=""/>
  </r>
  <r>
    <x v="8"/>
    <x v="4"/>
    <s v="BAKU"/>
    <m/>
    <m/>
    <m/>
    <m/>
    <s v=""/>
    <n v="158"/>
    <n v="112"/>
    <n v="17"/>
    <n v="0.15178571428571427"/>
    <n v="1"/>
    <n v="9"/>
    <n v="7.3770491803278687E-2"/>
    <n v="158"/>
    <n v="113"/>
    <n v="9"/>
    <n v="7.3770491803278687E-2"/>
  </r>
  <r>
    <x v="8"/>
    <x v="59"/>
    <s v="BRUSSELS"/>
    <m/>
    <m/>
    <m/>
    <m/>
    <s v=""/>
    <n v="1"/>
    <n v="1"/>
    <n v="1"/>
    <n v="1"/>
    <m/>
    <m/>
    <n v="0"/>
    <n v="1"/>
    <n v="1"/>
    <s v=""/>
    <s v=""/>
  </r>
  <r>
    <x v="8"/>
    <x v="5"/>
    <s v="SARAJEVO"/>
    <m/>
    <m/>
    <m/>
    <m/>
    <s v=""/>
    <n v="12"/>
    <n v="10"/>
    <n v="6"/>
    <n v="0.6"/>
    <m/>
    <n v="2"/>
    <n v="0.16666666666666666"/>
    <n v="12"/>
    <n v="10"/>
    <n v="2"/>
    <n v="0.16666666666666666"/>
  </r>
  <r>
    <x v="8"/>
    <x v="6"/>
    <s v="SAO PAULO"/>
    <m/>
    <m/>
    <m/>
    <m/>
    <s v=""/>
    <n v="1"/>
    <n v="1"/>
    <n v="1"/>
    <n v="1"/>
    <m/>
    <m/>
    <n v="0"/>
    <n v="1"/>
    <n v="1"/>
    <s v=""/>
    <s v=""/>
  </r>
  <r>
    <x v="8"/>
    <x v="7"/>
    <s v="SOFIA"/>
    <m/>
    <m/>
    <m/>
    <m/>
    <s v=""/>
    <n v="421"/>
    <n v="404"/>
    <n v="375"/>
    <n v="0.92821782178217827"/>
    <n v="10"/>
    <n v="4"/>
    <n v="9.5693779904306216E-3"/>
    <n v="421"/>
    <n v="414"/>
    <n v="4"/>
    <n v="9.5693779904306216E-3"/>
  </r>
  <r>
    <x v="8"/>
    <x v="8"/>
    <s v="MONTREAL"/>
    <m/>
    <m/>
    <m/>
    <m/>
    <s v=""/>
    <n v="32"/>
    <n v="24"/>
    <n v="12"/>
    <n v="0.5"/>
    <m/>
    <n v="8"/>
    <n v="0.25"/>
    <n v="32"/>
    <n v="24"/>
    <n v="8"/>
    <n v="0.25"/>
  </r>
  <r>
    <x v="8"/>
    <x v="8"/>
    <s v="OTTAWA"/>
    <m/>
    <m/>
    <m/>
    <m/>
    <s v=""/>
    <n v="20"/>
    <n v="20"/>
    <n v="20"/>
    <n v="1"/>
    <m/>
    <m/>
    <n v="0"/>
    <n v="20"/>
    <n v="20"/>
    <s v=""/>
    <s v=""/>
  </r>
  <r>
    <x v="8"/>
    <x v="8"/>
    <s v="TORONTO"/>
    <m/>
    <m/>
    <m/>
    <m/>
    <s v=""/>
    <n v="115"/>
    <n v="107"/>
    <n v="52"/>
    <n v="0.48598130841121495"/>
    <n v="1"/>
    <n v="4"/>
    <n v="3.5714285714285712E-2"/>
    <n v="115"/>
    <n v="108"/>
    <n v="4"/>
    <n v="3.5714285714285712E-2"/>
  </r>
  <r>
    <x v="8"/>
    <x v="8"/>
    <s v="VANCOUVER"/>
    <m/>
    <m/>
    <m/>
    <m/>
    <s v=""/>
    <n v="32"/>
    <n v="32"/>
    <n v="21"/>
    <n v="0.65625"/>
    <m/>
    <m/>
    <n v="0"/>
    <n v="32"/>
    <n v="32"/>
    <s v=""/>
    <s v=""/>
  </r>
  <r>
    <x v="8"/>
    <x v="9"/>
    <s v="SANTIAGO DE CHILE"/>
    <m/>
    <m/>
    <m/>
    <m/>
    <s v=""/>
    <n v="1"/>
    <n v="1"/>
    <m/>
    <n v="0"/>
    <m/>
    <m/>
    <n v="0"/>
    <n v="1"/>
    <n v="1"/>
    <s v=""/>
    <s v=""/>
  </r>
  <r>
    <x v="8"/>
    <x v="10"/>
    <s v="BEIJING"/>
    <m/>
    <m/>
    <m/>
    <m/>
    <s v=""/>
    <n v="2764"/>
    <n v="2556"/>
    <n v="283"/>
    <n v="0.11071987480438185"/>
    <m/>
    <n v="67"/>
    <n v="2.5543271063667557E-2"/>
    <n v="2764"/>
    <n v="2556"/>
    <n v="67"/>
    <n v="2.5543271063667557E-2"/>
  </r>
  <r>
    <x v="8"/>
    <x v="10"/>
    <s v="GUANGZHOU (CANTON)"/>
    <m/>
    <m/>
    <m/>
    <m/>
    <s v=""/>
    <n v="936"/>
    <n v="860"/>
    <n v="96"/>
    <n v="0.11162790697674418"/>
    <m/>
    <n v="31"/>
    <n v="3.479236812570146E-2"/>
    <n v="936"/>
    <n v="860"/>
    <n v="31"/>
    <n v="3.479236812570146E-2"/>
  </r>
  <r>
    <x v="8"/>
    <x v="10"/>
    <s v="SHANGHAI"/>
    <m/>
    <m/>
    <m/>
    <m/>
    <s v=""/>
    <n v="2496"/>
    <n v="1900"/>
    <n v="219"/>
    <n v="0.11526315789473685"/>
    <m/>
    <n v="41"/>
    <n v="2.1123132405976301E-2"/>
    <n v="2496"/>
    <n v="1900"/>
    <n v="41"/>
    <n v="2.1123132405976301E-2"/>
  </r>
  <r>
    <x v="8"/>
    <x v="63"/>
    <s v="KINSHASA"/>
    <m/>
    <m/>
    <m/>
    <m/>
    <s v=""/>
    <n v="332"/>
    <n v="8"/>
    <n v="5"/>
    <n v="0.625"/>
    <m/>
    <n v="187"/>
    <n v="0.95897435897435901"/>
    <n v="332"/>
    <n v="8"/>
    <n v="187"/>
    <n v="0.95897435897435901"/>
  </r>
  <r>
    <x v="8"/>
    <x v="12"/>
    <s v="ZAGREB"/>
    <m/>
    <m/>
    <m/>
    <m/>
    <s v=""/>
    <n v="6"/>
    <n v="6"/>
    <n v="6"/>
    <n v="1"/>
    <m/>
    <m/>
    <n v="0"/>
    <n v="6"/>
    <n v="6"/>
    <s v=""/>
    <s v=""/>
  </r>
  <r>
    <x v="8"/>
    <x v="13"/>
    <s v="HAVANA"/>
    <m/>
    <m/>
    <m/>
    <m/>
    <s v=""/>
    <n v="109"/>
    <n v="85"/>
    <n v="56"/>
    <n v="0.6588235294117647"/>
    <m/>
    <n v="17"/>
    <n v="0.16666666666666666"/>
    <n v="109"/>
    <n v="85"/>
    <n v="17"/>
    <n v="0.16666666666666666"/>
  </r>
  <r>
    <x v="8"/>
    <x v="14"/>
    <s v="NICOSIA"/>
    <n v="1"/>
    <m/>
    <m/>
    <n v="1"/>
    <n v="1"/>
    <n v="425"/>
    <n v="364"/>
    <n v="154"/>
    <n v="0.42307692307692307"/>
    <n v="7"/>
    <n v="53"/>
    <n v="0.125"/>
    <n v="426"/>
    <n v="371"/>
    <n v="54"/>
    <n v="0.12705882352941175"/>
  </r>
  <r>
    <x v="8"/>
    <x v="15"/>
    <s v="ALEXANDRIA"/>
    <m/>
    <m/>
    <m/>
    <m/>
    <s v=""/>
    <n v="754"/>
    <n v="571"/>
    <n v="294"/>
    <n v="0.51488616462346759"/>
    <m/>
    <n v="127"/>
    <n v="0.18194842406876791"/>
    <n v="754"/>
    <n v="571"/>
    <n v="127"/>
    <n v="0.18194842406876791"/>
  </r>
  <r>
    <x v="8"/>
    <x v="15"/>
    <s v="CAIRO"/>
    <m/>
    <m/>
    <m/>
    <m/>
    <s v=""/>
    <n v="1712"/>
    <n v="1435"/>
    <n v="608"/>
    <n v="0.42369337979094079"/>
    <n v="12"/>
    <n v="222"/>
    <n v="0.1330137807070102"/>
    <n v="1712"/>
    <n v="1447"/>
    <n v="222"/>
    <n v="0.1330137807070102"/>
  </r>
  <r>
    <x v="8"/>
    <x v="16"/>
    <s v="ADDIS ABEBA"/>
    <m/>
    <m/>
    <m/>
    <m/>
    <s v=""/>
    <n v="182"/>
    <n v="115"/>
    <n v="40"/>
    <n v="0.34782608695652173"/>
    <m/>
    <n v="58"/>
    <n v="0.33526011560693642"/>
    <n v="182"/>
    <n v="115"/>
    <n v="58"/>
    <n v="0.33526011560693642"/>
  </r>
  <r>
    <x v="8"/>
    <x v="67"/>
    <s v="PARIS"/>
    <m/>
    <m/>
    <m/>
    <m/>
    <s v=""/>
    <n v="2"/>
    <n v="2"/>
    <n v="1"/>
    <n v="0.5"/>
    <m/>
    <m/>
    <n v="0"/>
    <n v="2"/>
    <n v="2"/>
    <s v=""/>
    <s v=""/>
  </r>
  <r>
    <x v="8"/>
    <x v="86"/>
    <s v="TBILISSI"/>
    <m/>
    <m/>
    <m/>
    <m/>
    <s v=""/>
    <n v="8"/>
    <n v="3"/>
    <n v="3"/>
    <n v="1"/>
    <m/>
    <n v="5"/>
    <n v="0.625"/>
    <n v="8"/>
    <n v="3"/>
    <n v="5"/>
    <n v="0.625"/>
  </r>
  <r>
    <x v="8"/>
    <x v="17"/>
    <s v="STUTTGART"/>
    <m/>
    <m/>
    <m/>
    <m/>
    <s v=""/>
    <n v="4"/>
    <m/>
    <m/>
    <s v=""/>
    <n v="4"/>
    <m/>
    <n v="0"/>
    <n v="4"/>
    <n v="4"/>
    <s v=""/>
    <s v=""/>
  </r>
  <r>
    <x v="8"/>
    <x v="18"/>
    <s v="HONG KONG"/>
    <m/>
    <m/>
    <m/>
    <m/>
    <s v=""/>
    <n v="36"/>
    <n v="33"/>
    <n v="19"/>
    <n v="0.5757575757575758"/>
    <m/>
    <m/>
    <n v="0"/>
    <n v="36"/>
    <n v="33"/>
    <s v=""/>
    <s v=""/>
  </r>
  <r>
    <x v="8"/>
    <x v="19"/>
    <s v="NEW DELHI"/>
    <n v="4"/>
    <m/>
    <m/>
    <m/>
    <s v=""/>
    <n v="6298"/>
    <n v="5181"/>
    <n v="5164"/>
    <n v="0.99671878015827065"/>
    <n v="1"/>
    <n v="1104"/>
    <n v="0.17562838052815782"/>
    <n v="6302"/>
    <n v="5182"/>
    <n v="1104"/>
    <n v="0.17562838052815782"/>
  </r>
  <r>
    <x v="8"/>
    <x v="20"/>
    <s v="JAKARTA"/>
    <m/>
    <m/>
    <m/>
    <m/>
    <s v=""/>
    <n v="902"/>
    <n v="900"/>
    <n v="544"/>
    <n v="0.60444444444444445"/>
    <m/>
    <m/>
    <n v="0"/>
    <n v="902"/>
    <n v="900"/>
    <s v=""/>
    <s v=""/>
  </r>
  <r>
    <x v="8"/>
    <x v="21"/>
    <s v="TEHERAN"/>
    <m/>
    <m/>
    <m/>
    <m/>
    <s v=""/>
    <n v="1094"/>
    <n v="620"/>
    <n v="273"/>
    <n v="0.44032258064516128"/>
    <m/>
    <n v="421"/>
    <n v="0.40441882804995199"/>
    <n v="1094"/>
    <n v="620"/>
    <n v="421"/>
    <n v="0.40441882804995199"/>
  </r>
  <r>
    <x v="8"/>
    <x v="88"/>
    <s v="BAGHDAD"/>
    <m/>
    <m/>
    <m/>
    <m/>
    <s v=""/>
    <n v="210"/>
    <n v="80"/>
    <n v="26"/>
    <n v="0.32500000000000001"/>
    <m/>
    <n v="79"/>
    <n v="0.49685534591194969"/>
    <n v="210"/>
    <n v="80"/>
    <n v="79"/>
    <n v="0.49685534591194969"/>
  </r>
  <r>
    <x v="8"/>
    <x v="88"/>
    <s v="ERBIL"/>
    <m/>
    <m/>
    <m/>
    <m/>
    <s v=""/>
    <n v="7"/>
    <n v="3"/>
    <n v="2"/>
    <n v="0.66666666666666663"/>
    <m/>
    <m/>
    <n v="0"/>
    <n v="7"/>
    <n v="3"/>
    <s v=""/>
    <s v=""/>
  </r>
  <r>
    <x v="8"/>
    <x v="22"/>
    <s v="DUBLIN"/>
    <m/>
    <m/>
    <m/>
    <m/>
    <s v=""/>
    <n v="219"/>
    <n v="212"/>
    <n v="118"/>
    <n v="0.55660377358490565"/>
    <n v="1"/>
    <n v="1"/>
    <n v="4.6728971962616819E-3"/>
    <n v="219"/>
    <n v="213"/>
    <n v="1"/>
    <n v="4.6728971962616819E-3"/>
  </r>
  <r>
    <x v="8"/>
    <x v="23"/>
    <s v="JERUSALEM"/>
    <m/>
    <m/>
    <m/>
    <m/>
    <s v=""/>
    <n v="227"/>
    <n v="126"/>
    <n v="60"/>
    <n v="0.47619047619047616"/>
    <n v="4"/>
    <n v="47"/>
    <n v="0.2655367231638418"/>
    <n v="227"/>
    <n v="130"/>
    <n v="47"/>
    <n v="0.2655367231638418"/>
  </r>
  <r>
    <x v="8"/>
    <x v="23"/>
    <s v="TEL AVIV"/>
    <m/>
    <m/>
    <m/>
    <m/>
    <s v=""/>
    <n v="18"/>
    <n v="16"/>
    <n v="1"/>
    <n v="6.25E-2"/>
    <m/>
    <m/>
    <n v="0"/>
    <n v="18"/>
    <n v="16"/>
    <s v=""/>
    <s v=""/>
  </r>
  <r>
    <x v="8"/>
    <x v="70"/>
    <s v="ROME"/>
    <m/>
    <m/>
    <m/>
    <m/>
    <s v=""/>
    <n v="6"/>
    <n v="5"/>
    <n v="2"/>
    <n v="0.4"/>
    <m/>
    <m/>
    <n v="0"/>
    <n v="6"/>
    <n v="5"/>
    <s v=""/>
    <s v=""/>
  </r>
  <r>
    <x v="8"/>
    <x v="24"/>
    <s v="TOKYO"/>
    <m/>
    <m/>
    <m/>
    <m/>
    <s v=""/>
    <n v="58"/>
    <n v="51"/>
    <n v="27"/>
    <n v="0.52941176470588236"/>
    <m/>
    <n v="2"/>
    <n v="3.7735849056603772E-2"/>
    <n v="58"/>
    <n v="51"/>
    <n v="2"/>
    <n v="3.7735849056603772E-2"/>
  </r>
  <r>
    <x v="8"/>
    <x v="25"/>
    <s v="AMMAN"/>
    <m/>
    <m/>
    <m/>
    <m/>
    <s v=""/>
    <n v="922"/>
    <n v="653"/>
    <n v="354"/>
    <n v="0.54211332312404292"/>
    <n v="7"/>
    <n v="92"/>
    <n v="0.12234042553191489"/>
    <n v="922"/>
    <n v="660"/>
    <n v="92"/>
    <n v="0.12234042553191489"/>
  </r>
  <r>
    <x v="8"/>
    <x v="26"/>
    <s v="NUR-SULTAN"/>
    <m/>
    <m/>
    <m/>
    <m/>
    <s v=""/>
    <n v="680"/>
    <n v="608"/>
    <n v="345"/>
    <n v="0.56743421052631582"/>
    <n v="12"/>
    <n v="53"/>
    <n v="7.8751857355126298E-2"/>
    <n v="680"/>
    <n v="620"/>
    <n v="53"/>
    <n v="7.8751857355126298E-2"/>
  </r>
  <r>
    <x v="8"/>
    <x v="27"/>
    <s v="NAIROBI"/>
    <m/>
    <m/>
    <m/>
    <m/>
    <s v=""/>
    <n v="276"/>
    <n v="219"/>
    <n v="78"/>
    <n v="0.35616438356164382"/>
    <m/>
    <n v="50"/>
    <n v="0.18587360594795538"/>
    <n v="276"/>
    <n v="219"/>
    <n v="50"/>
    <n v="0.18587360594795538"/>
  </r>
  <r>
    <x v="8"/>
    <x v="100"/>
    <s v="PRISTINA"/>
    <m/>
    <m/>
    <m/>
    <m/>
    <s v=""/>
    <n v="1746"/>
    <n v="23"/>
    <n v="13"/>
    <n v="0.56521739130434778"/>
    <n v="1647"/>
    <n v="54"/>
    <n v="3.1322505800464036E-2"/>
    <n v="1746"/>
    <n v="1670"/>
    <n v="54"/>
    <n v="3.1322505800464036E-2"/>
  </r>
  <r>
    <x v="8"/>
    <x v="28"/>
    <s v="KUWAIT"/>
    <m/>
    <m/>
    <m/>
    <m/>
    <s v=""/>
    <n v="388"/>
    <n v="323"/>
    <n v="243"/>
    <n v="0.75232198142414863"/>
    <m/>
    <n v="33"/>
    <n v="9.269662921348315E-2"/>
    <n v="388"/>
    <n v="323"/>
    <n v="33"/>
    <n v="9.269662921348315E-2"/>
  </r>
  <r>
    <x v="8"/>
    <x v="29"/>
    <s v="BEIRUT"/>
    <m/>
    <m/>
    <m/>
    <m/>
    <s v=""/>
    <n v="2889"/>
    <n v="2316"/>
    <n v="2150"/>
    <n v="0.92832469775474957"/>
    <n v="32"/>
    <n v="307"/>
    <n v="0.11563088512241054"/>
    <n v="2889"/>
    <n v="2348"/>
    <n v="307"/>
    <n v="0.11563088512241054"/>
  </r>
  <r>
    <x v="8"/>
    <x v="31"/>
    <s v="MEXICO CITY"/>
    <m/>
    <m/>
    <m/>
    <m/>
    <s v=""/>
    <n v="4"/>
    <n v="3"/>
    <m/>
    <n v="0"/>
    <m/>
    <n v="1"/>
    <n v="0.25"/>
    <n v="4"/>
    <n v="3"/>
    <n v="1"/>
    <n v="0.25"/>
  </r>
  <r>
    <x v="8"/>
    <x v="144"/>
    <s v="PODGORICA"/>
    <m/>
    <m/>
    <m/>
    <m/>
    <s v=""/>
    <n v="31"/>
    <n v="31"/>
    <n v="29"/>
    <n v="0.93548387096774188"/>
    <m/>
    <m/>
    <n v="0"/>
    <n v="31"/>
    <n v="31"/>
    <s v=""/>
    <s v=""/>
  </r>
  <r>
    <x v="8"/>
    <x v="32"/>
    <s v="RABAT"/>
    <m/>
    <m/>
    <m/>
    <m/>
    <s v=""/>
    <n v="200"/>
    <n v="122"/>
    <n v="41"/>
    <n v="0.33606557377049179"/>
    <m/>
    <n v="54"/>
    <n v="0.30681818181818182"/>
    <n v="200"/>
    <n v="122"/>
    <n v="54"/>
    <n v="0.30681818181818182"/>
  </r>
  <r>
    <x v="8"/>
    <x v="33"/>
    <s v="ABUJA"/>
    <m/>
    <m/>
    <m/>
    <m/>
    <s v=""/>
    <n v="571"/>
    <n v="410"/>
    <n v="71"/>
    <n v="0.17317073170731706"/>
    <m/>
    <n v="156"/>
    <n v="0.2756183745583039"/>
    <n v="571"/>
    <n v="410"/>
    <n v="156"/>
    <n v="0.2756183745583039"/>
  </r>
  <r>
    <x v="8"/>
    <x v="34"/>
    <s v="SKOPJE"/>
    <m/>
    <m/>
    <m/>
    <m/>
    <s v=""/>
    <n v="59"/>
    <n v="44"/>
    <n v="43"/>
    <n v="0.97727272727272729"/>
    <n v="13"/>
    <n v="1"/>
    <n v="1.7241379310344827E-2"/>
    <n v="59"/>
    <n v="57"/>
    <n v="1"/>
    <n v="1.7241379310344827E-2"/>
  </r>
  <r>
    <x v="8"/>
    <x v="35"/>
    <s v="ISLAMABAD"/>
    <m/>
    <m/>
    <m/>
    <m/>
    <s v=""/>
    <n v="124"/>
    <n v="66"/>
    <n v="19"/>
    <n v="0.2878787878787879"/>
    <m/>
    <n v="18"/>
    <n v="0.21428571428571427"/>
    <n v="124"/>
    <n v="66"/>
    <n v="18"/>
    <n v="0.21428571428571427"/>
  </r>
  <r>
    <x v="8"/>
    <x v="37"/>
    <s v="MANILA"/>
    <m/>
    <m/>
    <m/>
    <m/>
    <s v=""/>
    <n v="2145"/>
    <n v="1966"/>
    <n v="1568"/>
    <n v="0.79755849440488302"/>
    <m/>
    <n v="40"/>
    <n v="1.9940179461615155E-2"/>
    <n v="2145"/>
    <n v="1966"/>
    <n v="40"/>
    <n v="1.9940179461615155E-2"/>
  </r>
  <r>
    <x v="8"/>
    <x v="74"/>
    <s v="WARSAW"/>
    <m/>
    <m/>
    <m/>
    <m/>
    <s v=""/>
    <n v="1"/>
    <n v="1"/>
    <n v="1"/>
    <n v="1"/>
    <m/>
    <m/>
    <n v="0"/>
    <n v="1"/>
    <n v="1"/>
    <s v=""/>
    <s v=""/>
  </r>
  <r>
    <x v="8"/>
    <x v="76"/>
    <s v="DOHA"/>
    <m/>
    <m/>
    <m/>
    <m/>
    <s v=""/>
    <n v="286"/>
    <n v="214"/>
    <n v="136"/>
    <n v="0.63551401869158874"/>
    <n v="4"/>
    <n v="44"/>
    <n v="0.16793893129770993"/>
    <n v="286"/>
    <n v="218"/>
    <n v="44"/>
    <n v="0.16793893129770993"/>
  </r>
  <r>
    <x v="8"/>
    <x v="38"/>
    <s v="BUCHAREST"/>
    <m/>
    <m/>
    <m/>
    <m/>
    <s v=""/>
    <n v="238"/>
    <n v="209"/>
    <n v="90"/>
    <n v="0.43062200956937802"/>
    <m/>
    <n v="27"/>
    <n v="0.11440677966101695"/>
    <n v="238"/>
    <n v="209"/>
    <n v="27"/>
    <n v="0.11440677966101695"/>
  </r>
  <r>
    <x v="8"/>
    <x v="39"/>
    <s v="MOSCOW"/>
    <m/>
    <m/>
    <m/>
    <m/>
    <s v=""/>
    <n v="40840"/>
    <n v="36648"/>
    <n v="34366"/>
    <n v="0.93773193625845885"/>
    <n v="13"/>
    <n v="2276"/>
    <n v="5.8453399080566043E-2"/>
    <n v="40840"/>
    <n v="36661"/>
    <n v="2276"/>
    <n v="5.8453399080566043E-2"/>
  </r>
  <r>
    <x v="8"/>
    <x v="39"/>
    <s v="NOVOROSSIYSK"/>
    <m/>
    <m/>
    <m/>
    <m/>
    <s v=""/>
    <n v="1999"/>
    <n v="1795"/>
    <n v="1441"/>
    <n v="0.80278551532033426"/>
    <n v="13"/>
    <n v="182"/>
    <n v="9.1457286432160806E-2"/>
    <n v="1999"/>
    <n v="1808"/>
    <n v="182"/>
    <n v="9.1457286432160806E-2"/>
  </r>
  <r>
    <x v="8"/>
    <x v="39"/>
    <s v="ST. PETERSBURG"/>
    <m/>
    <m/>
    <m/>
    <m/>
    <s v=""/>
    <n v="897"/>
    <n v="830"/>
    <n v="730"/>
    <n v="0.87951807228915657"/>
    <m/>
    <n v="18"/>
    <n v="2.1226415094339621E-2"/>
    <n v="897"/>
    <n v="830"/>
    <n v="18"/>
    <n v="2.1226415094339621E-2"/>
  </r>
  <r>
    <x v="8"/>
    <x v="40"/>
    <s v="JEDDAH"/>
    <m/>
    <m/>
    <m/>
    <m/>
    <s v=""/>
    <n v="623"/>
    <n v="485"/>
    <n v="69"/>
    <n v="0.1422680412371134"/>
    <m/>
    <n v="115"/>
    <n v="0.19166666666666668"/>
    <n v="623"/>
    <n v="485"/>
    <n v="115"/>
    <n v="0.19166666666666668"/>
  </r>
  <r>
    <x v="8"/>
    <x v="40"/>
    <s v="RIYADH"/>
    <m/>
    <m/>
    <m/>
    <m/>
    <s v=""/>
    <n v="1441"/>
    <n v="1328"/>
    <n v="1095"/>
    <n v="0.82454819277108438"/>
    <n v="39"/>
    <n v="55"/>
    <n v="3.867791842475387E-2"/>
    <n v="1441"/>
    <n v="1367"/>
    <n v="55"/>
    <n v="3.867791842475387E-2"/>
  </r>
  <r>
    <x v="8"/>
    <x v="42"/>
    <s v="BELGRADE"/>
    <m/>
    <m/>
    <m/>
    <m/>
    <s v=""/>
    <n v="9"/>
    <n v="9"/>
    <n v="9"/>
    <n v="1"/>
    <m/>
    <m/>
    <n v="0"/>
    <n v="9"/>
    <n v="9"/>
    <s v=""/>
    <s v=""/>
  </r>
  <r>
    <x v="8"/>
    <x v="78"/>
    <s v="SINGAPORE"/>
    <m/>
    <m/>
    <m/>
    <m/>
    <s v=""/>
    <n v="162"/>
    <n v="150"/>
    <n v="96"/>
    <n v="0.64"/>
    <m/>
    <n v="9"/>
    <n v="5.6603773584905662E-2"/>
    <n v="162"/>
    <n v="150"/>
    <n v="9"/>
    <n v="5.6603773584905662E-2"/>
  </r>
  <r>
    <x v="8"/>
    <x v="45"/>
    <s v="CAPE TOWN"/>
    <m/>
    <m/>
    <m/>
    <m/>
    <s v=""/>
    <n v="427"/>
    <n v="287"/>
    <n v="284"/>
    <n v="0.98954703832752611"/>
    <m/>
    <n v="7"/>
    <n v="2.3809523809523808E-2"/>
    <n v="427"/>
    <n v="287"/>
    <n v="7"/>
    <n v="2.3809523809523808E-2"/>
  </r>
  <r>
    <x v="8"/>
    <x v="45"/>
    <s v="JOHANNESBURG"/>
    <m/>
    <m/>
    <m/>
    <m/>
    <s v=""/>
    <n v="752"/>
    <n v="723"/>
    <n v="508"/>
    <n v="0.70262793914246191"/>
    <m/>
    <n v="24"/>
    <n v="3.2128514056224897E-2"/>
    <n v="752"/>
    <n v="723"/>
    <n v="24"/>
    <n v="3.2128514056224897E-2"/>
  </r>
  <r>
    <x v="8"/>
    <x v="46"/>
    <s v="SEOUL"/>
    <m/>
    <m/>
    <m/>
    <m/>
    <s v=""/>
    <n v="3"/>
    <n v="3"/>
    <n v="1"/>
    <n v="0.33333333333333331"/>
    <m/>
    <m/>
    <n v="0"/>
    <n v="3"/>
    <n v="3"/>
    <s v=""/>
    <s v=""/>
  </r>
  <r>
    <x v="8"/>
    <x v="79"/>
    <s v="MADRID"/>
    <m/>
    <m/>
    <m/>
    <m/>
    <s v=""/>
    <n v="1"/>
    <m/>
    <m/>
    <s v=""/>
    <m/>
    <m/>
    <s v=""/>
    <n v="1"/>
    <s v=""/>
    <s v=""/>
    <s v=""/>
  </r>
  <r>
    <x v="8"/>
    <x v="99"/>
    <s v="STOCKHOLM"/>
    <m/>
    <m/>
    <m/>
    <m/>
    <s v=""/>
    <n v="1"/>
    <n v="1"/>
    <n v="1"/>
    <n v="1"/>
    <m/>
    <m/>
    <n v="0"/>
    <n v="1"/>
    <n v="1"/>
    <s v=""/>
    <s v=""/>
  </r>
  <r>
    <x v="8"/>
    <x v="49"/>
    <s v="BANGKOK"/>
    <m/>
    <m/>
    <m/>
    <m/>
    <s v=""/>
    <n v="727"/>
    <n v="640"/>
    <n v="62"/>
    <n v="9.6875000000000003E-2"/>
    <m/>
    <n v="85"/>
    <n v="0.11724137931034483"/>
    <n v="727"/>
    <n v="640"/>
    <n v="85"/>
    <n v="0.11724137931034483"/>
  </r>
  <r>
    <x v="8"/>
    <x v="50"/>
    <s v="TUNIS"/>
    <m/>
    <m/>
    <m/>
    <m/>
    <s v=""/>
    <n v="508"/>
    <n v="333"/>
    <n v="169"/>
    <n v="0.5075075075075075"/>
    <n v="2"/>
    <n v="159"/>
    <n v="0.32186234817813764"/>
    <n v="508"/>
    <n v="335"/>
    <n v="159"/>
    <n v="0.32186234817813764"/>
  </r>
  <r>
    <x v="8"/>
    <x v="51"/>
    <s v="ANKARA"/>
    <m/>
    <m/>
    <m/>
    <m/>
    <s v=""/>
    <n v="755"/>
    <n v="618"/>
    <n v="366"/>
    <n v="0.59223300970873782"/>
    <n v="20"/>
    <n v="90"/>
    <n v="0.12362637362637363"/>
    <n v="755"/>
    <n v="638"/>
    <n v="90"/>
    <n v="0.12362637362637363"/>
  </r>
  <r>
    <x v="8"/>
    <x v="51"/>
    <s v="EDIRNE"/>
    <m/>
    <m/>
    <m/>
    <m/>
    <s v=""/>
    <n v="3661"/>
    <n v="3515"/>
    <n v="3455"/>
    <n v="0.98293029871977244"/>
    <n v="1"/>
    <n v="142"/>
    <n v="3.8819026790595956E-2"/>
    <n v="3661"/>
    <n v="3516"/>
    <n v="142"/>
    <n v="3.8819026790595956E-2"/>
  </r>
  <r>
    <x v="8"/>
    <x v="51"/>
    <s v="ISTANBUL"/>
    <m/>
    <m/>
    <m/>
    <m/>
    <s v=""/>
    <n v="16765"/>
    <n v="14993"/>
    <n v="13568"/>
    <n v="0.9049556459681185"/>
    <n v="30"/>
    <n v="1494"/>
    <n v="9.0452261306532666E-2"/>
    <n v="16765"/>
    <n v="15023"/>
    <n v="1494"/>
    <n v="9.0452261306532666E-2"/>
  </r>
  <r>
    <x v="8"/>
    <x v="51"/>
    <s v="IZMIR"/>
    <m/>
    <m/>
    <m/>
    <m/>
    <s v=""/>
    <n v="5945"/>
    <n v="5576"/>
    <n v="5296"/>
    <n v="0.94978479196556675"/>
    <m/>
    <n v="352"/>
    <n v="5.9379217273954114E-2"/>
    <n v="5945"/>
    <n v="5576"/>
    <n v="352"/>
    <n v="5.9379217273954114E-2"/>
  </r>
  <r>
    <x v="8"/>
    <x v="52"/>
    <s v="KYIV"/>
    <m/>
    <m/>
    <m/>
    <m/>
    <s v=""/>
    <n v="90"/>
    <n v="79"/>
    <n v="54"/>
    <n v="0.68354430379746833"/>
    <n v="1"/>
    <n v="9"/>
    <n v="0.10112359550561797"/>
    <n v="90"/>
    <n v="80"/>
    <n v="9"/>
    <n v="0.10112359550561797"/>
  </r>
  <r>
    <x v="8"/>
    <x v="52"/>
    <s v="MARIUPOL"/>
    <m/>
    <m/>
    <m/>
    <m/>
    <s v=""/>
    <n v="6"/>
    <n v="6"/>
    <n v="3"/>
    <n v="0.5"/>
    <m/>
    <m/>
    <n v="0"/>
    <n v="6"/>
    <n v="6"/>
    <s v=""/>
    <s v=""/>
  </r>
  <r>
    <x v="8"/>
    <x v="52"/>
    <s v="ODESA"/>
    <m/>
    <m/>
    <m/>
    <m/>
    <s v=""/>
    <n v="24"/>
    <n v="24"/>
    <n v="12"/>
    <n v="0.5"/>
    <m/>
    <m/>
    <n v="0"/>
    <n v="24"/>
    <n v="24"/>
    <s v=""/>
    <s v=""/>
  </r>
  <r>
    <x v="8"/>
    <x v="53"/>
    <s v="ABU DHABI"/>
    <m/>
    <m/>
    <m/>
    <m/>
    <s v=""/>
    <n v="1022"/>
    <n v="797"/>
    <n v="354"/>
    <n v="0.44416562107904645"/>
    <m/>
    <n v="193"/>
    <n v="0.19494949494949496"/>
    <n v="1022"/>
    <n v="797"/>
    <n v="193"/>
    <n v="0.19494949494949496"/>
  </r>
  <r>
    <x v="8"/>
    <x v="54"/>
    <s v="LONDON"/>
    <m/>
    <m/>
    <m/>
    <m/>
    <s v=""/>
    <n v="2070"/>
    <n v="1959"/>
    <n v="1435"/>
    <n v="0.73251659009698822"/>
    <n v="6"/>
    <n v="39"/>
    <n v="1.9461077844311378E-2"/>
    <n v="2070"/>
    <n v="1965"/>
    <n v="39"/>
    <n v="1.9461077844311378E-2"/>
  </r>
  <r>
    <x v="8"/>
    <x v="55"/>
    <s v="ATLANTA, GA"/>
    <m/>
    <m/>
    <m/>
    <m/>
    <s v=""/>
    <n v="25"/>
    <n v="14"/>
    <n v="6"/>
    <n v="0.42857142857142855"/>
    <n v="10"/>
    <n v="1"/>
    <n v="0.04"/>
    <n v="25"/>
    <n v="24"/>
    <n v="1"/>
    <n v="0.04"/>
  </r>
  <r>
    <x v="8"/>
    <x v="55"/>
    <s v="BOSTON, MA"/>
    <m/>
    <m/>
    <m/>
    <m/>
    <s v=""/>
    <n v="48"/>
    <n v="48"/>
    <n v="47"/>
    <n v="0.97916666666666663"/>
    <m/>
    <m/>
    <n v="0"/>
    <n v="48"/>
    <n v="48"/>
    <s v=""/>
    <s v=""/>
  </r>
  <r>
    <x v="8"/>
    <x v="55"/>
    <s v="CHICAGO, IL"/>
    <m/>
    <m/>
    <m/>
    <m/>
    <s v=""/>
    <n v="76"/>
    <n v="74"/>
    <n v="74"/>
    <n v="1"/>
    <n v="1"/>
    <n v="1"/>
    <n v="1.3157894736842105E-2"/>
    <n v="76"/>
    <n v="75"/>
    <n v="1"/>
    <n v="1.3157894736842105E-2"/>
  </r>
  <r>
    <x v="8"/>
    <x v="55"/>
    <s v="HOUSTON, TX"/>
    <m/>
    <m/>
    <m/>
    <m/>
    <s v=""/>
    <n v="65"/>
    <n v="65"/>
    <n v="65"/>
    <n v="1"/>
    <m/>
    <m/>
    <n v="0"/>
    <n v="65"/>
    <n v="65"/>
    <s v=""/>
    <s v=""/>
  </r>
  <r>
    <x v="8"/>
    <x v="55"/>
    <s v="LOS ANGELES, CA"/>
    <m/>
    <m/>
    <m/>
    <m/>
    <s v=""/>
    <n v="92"/>
    <n v="85"/>
    <n v="37"/>
    <n v="0.43529411764705883"/>
    <n v="2"/>
    <m/>
    <n v="0"/>
    <n v="92"/>
    <n v="87"/>
    <s v=""/>
    <s v=""/>
  </r>
  <r>
    <x v="8"/>
    <x v="55"/>
    <s v="NEW YORK, NY"/>
    <m/>
    <m/>
    <m/>
    <m/>
    <s v=""/>
    <n v="398"/>
    <n v="384"/>
    <n v="280"/>
    <n v="0.72916666666666663"/>
    <n v="11"/>
    <n v="2"/>
    <n v="5.0377833753148613E-3"/>
    <n v="398"/>
    <n v="395"/>
    <n v="2"/>
    <n v="5.0377833753148613E-3"/>
  </r>
  <r>
    <x v="8"/>
    <x v="55"/>
    <s v="SAN FRANCISCO, CA"/>
    <m/>
    <m/>
    <m/>
    <m/>
    <s v=""/>
    <n v="128"/>
    <n v="121"/>
    <n v="96"/>
    <n v="0.79338842975206614"/>
    <n v="7"/>
    <m/>
    <n v="0"/>
    <n v="128"/>
    <n v="128"/>
    <s v=""/>
    <s v=""/>
  </r>
  <r>
    <x v="8"/>
    <x v="55"/>
    <s v="TAMPA, FL"/>
    <m/>
    <m/>
    <m/>
    <m/>
    <s v=""/>
    <n v="20"/>
    <n v="19"/>
    <n v="5"/>
    <n v="0.26315789473684209"/>
    <n v="1"/>
    <m/>
    <n v="0"/>
    <n v="20"/>
    <n v="20"/>
    <s v=""/>
    <s v=""/>
  </r>
  <r>
    <x v="8"/>
    <x v="55"/>
    <s v="WASHINGTON, DC"/>
    <m/>
    <m/>
    <m/>
    <m/>
    <s v=""/>
    <n v="428"/>
    <n v="69"/>
    <n v="24"/>
    <n v="0.34782608695652173"/>
    <n v="358"/>
    <m/>
    <n v="0"/>
    <n v="428"/>
    <n v="427"/>
    <s v=""/>
    <s v=""/>
  </r>
  <r>
    <x v="8"/>
    <x v="56"/>
    <s v="HANOI"/>
    <m/>
    <m/>
    <m/>
    <m/>
    <s v=""/>
    <n v="103"/>
    <n v="65"/>
    <n v="50"/>
    <n v="0.76923076923076927"/>
    <m/>
    <n v="3"/>
    <n v="4.4117647058823532E-2"/>
    <n v="103"/>
    <n v="65"/>
    <n v="3"/>
    <n v="4.4117647058823532E-2"/>
  </r>
  <r>
    <x v="8"/>
    <x v="138"/>
    <s v="HARARE"/>
    <m/>
    <m/>
    <m/>
    <m/>
    <s v=""/>
    <n v="71"/>
    <n v="48"/>
    <n v="35"/>
    <n v="0.72916666666666663"/>
    <m/>
    <n v="23"/>
    <n v="0.323943661971831"/>
    <n v="71"/>
    <n v="48"/>
    <n v="23"/>
    <n v="0.323943661971831"/>
  </r>
  <r>
    <x v="9"/>
    <x v="0"/>
    <s v="TIRANA"/>
    <m/>
    <m/>
    <m/>
    <m/>
    <s v=""/>
    <n v="5"/>
    <n v="4"/>
    <n v="2"/>
    <n v="0.5"/>
    <n v="0"/>
    <n v="1"/>
    <n v="0.2"/>
    <n v="5"/>
    <n v="4"/>
    <n v="1"/>
    <n v="0.2"/>
  </r>
  <r>
    <x v="9"/>
    <x v="1"/>
    <s v="ALGIERS"/>
    <m/>
    <m/>
    <m/>
    <m/>
    <s v=""/>
    <n v="237"/>
    <n v="83"/>
    <n v="24"/>
    <n v="0.28915662650602408"/>
    <n v="0"/>
    <n v="141"/>
    <n v="0.6294642857142857"/>
    <n v="237"/>
    <n v="83"/>
    <n v="141"/>
    <n v="0.6294642857142857"/>
  </r>
  <r>
    <x v="9"/>
    <x v="57"/>
    <s v="LUANDA"/>
    <m/>
    <m/>
    <m/>
    <m/>
    <s v=""/>
    <n v="64"/>
    <n v="13"/>
    <n v="12"/>
    <n v="0.92307692307692313"/>
    <n v="0"/>
    <n v="46"/>
    <n v="0.77966101694915257"/>
    <n v="64"/>
    <n v="13"/>
    <n v="46"/>
    <n v="0.77966101694915257"/>
  </r>
  <r>
    <x v="9"/>
    <x v="4"/>
    <s v="BAKU"/>
    <m/>
    <m/>
    <m/>
    <m/>
    <s v=""/>
    <n v="895"/>
    <n v="803"/>
    <n v="196"/>
    <n v="0.24408468244084683"/>
    <n v="0"/>
    <n v="88"/>
    <n v="9.8765432098765427E-2"/>
    <n v="895"/>
    <n v="803"/>
    <n v="88"/>
    <n v="9.8765432098765427E-2"/>
  </r>
  <r>
    <x v="9"/>
    <x v="85"/>
    <s v="MINSK"/>
    <m/>
    <m/>
    <m/>
    <m/>
    <s v=""/>
    <n v="5069"/>
    <n v="4996"/>
    <n v="4751"/>
    <n v="0.95096076861489187"/>
    <n v="0"/>
    <n v="54"/>
    <n v="1.0693069306930694E-2"/>
    <n v="5069"/>
    <n v="4996"/>
    <n v="54"/>
    <n v="1.0693069306930694E-2"/>
  </r>
  <r>
    <x v="9"/>
    <x v="5"/>
    <s v="SARAJEVO"/>
    <m/>
    <m/>
    <m/>
    <m/>
    <s v=""/>
    <n v="8"/>
    <n v="4"/>
    <n v="4"/>
    <n v="1"/>
    <n v="0"/>
    <n v="0"/>
    <n v="0"/>
    <n v="8"/>
    <n v="4"/>
    <s v=""/>
    <s v=""/>
  </r>
  <r>
    <x v="9"/>
    <x v="7"/>
    <s v="SOFIA"/>
    <m/>
    <m/>
    <m/>
    <m/>
    <s v=""/>
    <n v="110"/>
    <n v="105"/>
    <n v="62"/>
    <n v="0.59047619047619049"/>
    <n v="0"/>
    <n v="4"/>
    <n v="3.669724770642202E-2"/>
    <n v="110"/>
    <n v="105"/>
    <n v="4"/>
    <n v="3.669724770642202E-2"/>
  </r>
  <r>
    <x v="9"/>
    <x v="8"/>
    <s v="OTTAWA"/>
    <m/>
    <m/>
    <m/>
    <m/>
    <s v=""/>
    <n v="46"/>
    <n v="44"/>
    <n v="16"/>
    <n v="0.36363636363636365"/>
    <n v="0"/>
    <n v="2"/>
    <n v="4.3478260869565216E-2"/>
    <n v="46"/>
    <n v="44"/>
    <n v="2"/>
    <n v="4.3478260869565216E-2"/>
  </r>
  <r>
    <x v="9"/>
    <x v="10"/>
    <s v="BEIJING"/>
    <m/>
    <m/>
    <m/>
    <m/>
    <s v=""/>
    <n v="1163"/>
    <n v="1091"/>
    <n v="447"/>
    <n v="0.40971585701191565"/>
    <n v="0"/>
    <n v="48"/>
    <n v="4.2142230026338892E-2"/>
    <n v="1163"/>
    <n v="1091"/>
    <n v="48"/>
    <n v="4.2142230026338892E-2"/>
  </r>
  <r>
    <x v="9"/>
    <x v="10"/>
    <s v="CHONGQING"/>
    <m/>
    <m/>
    <m/>
    <m/>
    <s v=""/>
    <n v="344"/>
    <n v="336"/>
    <n v="23"/>
    <n v="6.8452380952380959E-2"/>
    <n v="0"/>
    <n v="1"/>
    <n v="2.967359050445104E-3"/>
    <n v="344"/>
    <n v="336"/>
    <n v="1"/>
    <n v="2.967359050445104E-3"/>
  </r>
  <r>
    <x v="9"/>
    <x v="10"/>
    <s v="SHANGHAI"/>
    <m/>
    <m/>
    <m/>
    <m/>
    <s v=""/>
    <n v="1028"/>
    <n v="954"/>
    <n v="84"/>
    <n v="8.8050314465408799E-2"/>
    <n v="0"/>
    <n v="63"/>
    <n v="6.1946902654867256E-2"/>
    <n v="1028"/>
    <n v="954"/>
    <n v="63"/>
    <n v="6.1946902654867256E-2"/>
  </r>
  <r>
    <x v="9"/>
    <x v="12"/>
    <s v="ZAGREB"/>
    <m/>
    <m/>
    <m/>
    <m/>
    <s v=""/>
    <n v="13"/>
    <n v="11"/>
    <n v="7"/>
    <n v="0.63636363636363635"/>
    <n v="0"/>
    <n v="7"/>
    <n v="0.3888888888888889"/>
    <n v="13"/>
    <n v="11"/>
    <n v="7"/>
    <n v="0.3888888888888889"/>
  </r>
  <r>
    <x v="9"/>
    <x v="13"/>
    <s v="HAVANA"/>
    <m/>
    <m/>
    <m/>
    <m/>
    <s v=""/>
    <n v="18"/>
    <n v="12"/>
    <n v="5"/>
    <n v="0.41666666666666669"/>
    <n v="0"/>
    <n v="1"/>
    <n v="7.6923076923076927E-2"/>
    <n v="18"/>
    <n v="12"/>
    <n v="1"/>
    <n v="7.6923076923076927E-2"/>
  </r>
  <r>
    <x v="9"/>
    <x v="115"/>
    <s v="QUITO"/>
    <m/>
    <m/>
    <m/>
    <m/>
    <s v=""/>
    <n v="42"/>
    <n v="34"/>
    <n v="11"/>
    <n v="0.3235294117647059"/>
    <n v="0"/>
    <n v="5"/>
    <n v="0.12820512820512819"/>
    <n v="42"/>
    <n v="34"/>
    <n v="5"/>
    <n v="0.12820512820512819"/>
  </r>
  <r>
    <x v="9"/>
    <x v="15"/>
    <s v="CAIRO"/>
    <m/>
    <m/>
    <m/>
    <m/>
    <s v=""/>
    <n v="649"/>
    <n v="434"/>
    <n v="210"/>
    <n v="0.4838709677419355"/>
    <n v="6"/>
    <n v="177"/>
    <n v="0.28687196110210694"/>
    <n v="649"/>
    <n v="440"/>
    <n v="177"/>
    <n v="0.28687196110210694"/>
  </r>
  <r>
    <x v="9"/>
    <x v="16"/>
    <s v="ADDIS ABEBA"/>
    <m/>
    <m/>
    <m/>
    <m/>
    <s v=""/>
    <n v="34"/>
    <n v="27"/>
    <n v="11"/>
    <n v="0.40740740740740738"/>
    <n v="0"/>
    <n v="7"/>
    <n v="0.20588235294117646"/>
    <n v="34"/>
    <n v="27"/>
    <n v="7"/>
    <n v="0.20588235294117646"/>
  </r>
  <r>
    <x v="9"/>
    <x v="87"/>
    <s v="ACCRA"/>
    <m/>
    <m/>
    <m/>
    <m/>
    <s v=""/>
    <n v="156"/>
    <n v="50"/>
    <n v="29"/>
    <n v="0.57999999999999996"/>
    <n v="0"/>
    <n v="100"/>
    <n v="0.66666666666666663"/>
    <n v="156"/>
    <n v="50"/>
    <n v="100"/>
    <n v="0.66666666666666663"/>
  </r>
  <r>
    <x v="9"/>
    <x v="19"/>
    <s v="MUMBAI"/>
    <m/>
    <m/>
    <m/>
    <m/>
    <s v=""/>
    <n v="1862"/>
    <n v="1715"/>
    <n v="874"/>
    <n v="0.50962099125364435"/>
    <n v="0"/>
    <n v="140"/>
    <n v="7.5471698113207544E-2"/>
    <n v="1862"/>
    <n v="1715"/>
    <n v="140"/>
    <n v="7.5471698113207544E-2"/>
  </r>
  <r>
    <x v="9"/>
    <x v="19"/>
    <s v="NEW DELHI"/>
    <m/>
    <m/>
    <m/>
    <m/>
    <s v=""/>
    <n v="1460"/>
    <n v="842"/>
    <n v="191"/>
    <n v="0.22684085510688837"/>
    <n v="0"/>
    <n v="571"/>
    <n v="0.4041047416843595"/>
    <n v="1460"/>
    <n v="842"/>
    <n v="571"/>
    <n v="0.4041047416843595"/>
  </r>
  <r>
    <x v="9"/>
    <x v="20"/>
    <s v="JAKARTA"/>
    <m/>
    <m/>
    <m/>
    <m/>
    <s v=""/>
    <n v="1091"/>
    <n v="1090"/>
    <n v="314"/>
    <n v="0.28807339449541286"/>
    <n v="0"/>
    <n v="0"/>
    <n v="0"/>
    <n v="1091"/>
    <n v="1090"/>
    <s v=""/>
    <s v=""/>
  </r>
  <r>
    <x v="9"/>
    <x v="21"/>
    <s v="TEHERAN"/>
    <m/>
    <m/>
    <m/>
    <m/>
    <s v=""/>
    <n v="783"/>
    <n v="408"/>
    <n v="70"/>
    <n v="0.17156862745098039"/>
    <n v="1"/>
    <n v="373"/>
    <n v="0.47698209718670076"/>
    <n v="783"/>
    <n v="409"/>
    <n v="373"/>
    <n v="0.47698209718670076"/>
  </r>
  <r>
    <x v="9"/>
    <x v="88"/>
    <s v="ERBIL"/>
    <m/>
    <m/>
    <m/>
    <m/>
    <s v=""/>
    <n v="174"/>
    <n v="84"/>
    <n v="23"/>
    <n v="0.27380952380952384"/>
    <n v="0"/>
    <n v="82"/>
    <n v="0.49397590361445781"/>
    <n v="174"/>
    <n v="84"/>
    <n v="82"/>
    <n v="0.49397590361445781"/>
  </r>
  <r>
    <x v="9"/>
    <x v="22"/>
    <s v="DUBLIN"/>
    <m/>
    <m/>
    <m/>
    <m/>
    <s v=""/>
    <n v="144"/>
    <n v="125"/>
    <n v="67"/>
    <n v="0.53600000000000003"/>
    <n v="1"/>
    <n v="7"/>
    <n v="5.2631578947368418E-2"/>
    <n v="144"/>
    <n v="126"/>
    <n v="7"/>
    <n v="5.2631578947368418E-2"/>
  </r>
  <r>
    <x v="9"/>
    <x v="23"/>
    <s v="TEL AVIV"/>
    <m/>
    <m/>
    <m/>
    <m/>
    <s v=""/>
    <n v="72"/>
    <n v="53"/>
    <n v="13"/>
    <n v="0.24528301886792453"/>
    <n v="0"/>
    <n v="17"/>
    <n v="0.24285714285714285"/>
    <n v="72"/>
    <n v="53"/>
    <n v="17"/>
    <n v="0.24285714285714285"/>
  </r>
  <r>
    <x v="9"/>
    <x v="24"/>
    <s v="TOKYO"/>
    <m/>
    <m/>
    <m/>
    <m/>
    <s v=""/>
    <n v="27"/>
    <n v="26"/>
    <n v="5"/>
    <n v="0.19230769230769232"/>
    <n v="0"/>
    <n v="0"/>
    <n v="0"/>
    <n v="27"/>
    <n v="26"/>
    <s v=""/>
    <s v=""/>
  </r>
  <r>
    <x v="9"/>
    <x v="25"/>
    <s v="AMMAN"/>
    <m/>
    <m/>
    <m/>
    <m/>
    <s v=""/>
    <n v="519"/>
    <n v="428"/>
    <n v="186"/>
    <n v="0.43457943925233644"/>
    <n v="2"/>
    <n v="76"/>
    <n v="0.15019762845849802"/>
    <n v="519"/>
    <n v="430"/>
    <n v="76"/>
    <n v="0.15019762845849802"/>
  </r>
  <r>
    <x v="9"/>
    <x v="26"/>
    <s v="ALMATY"/>
    <m/>
    <m/>
    <m/>
    <m/>
    <s v=""/>
    <n v="2224"/>
    <n v="2073"/>
    <n v="727"/>
    <n v="0.35069946936806562"/>
    <n v="0"/>
    <n v="116"/>
    <n v="5.2992233896756509E-2"/>
    <n v="2224"/>
    <n v="2073"/>
    <n v="116"/>
    <n v="5.2992233896756509E-2"/>
  </r>
  <r>
    <x v="9"/>
    <x v="27"/>
    <s v="NAIROBI"/>
    <m/>
    <m/>
    <m/>
    <m/>
    <s v=""/>
    <n v="68"/>
    <n v="39"/>
    <n v="7"/>
    <n v="0.17948717948717949"/>
    <n v="0"/>
    <n v="25"/>
    <n v="0.390625"/>
    <n v="68"/>
    <n v="39"/>
    <n v="25"/>
    <n v="0.390625"/>
  </r>
  <r>
    <x v="9"/>
    <x v="100"/>
    <s v="PRISTINA"/>
    <m/>
    <m/>
    <m/>
    <m/>
    <s v=""/>
    <n v="627"/>
    <n v="457"/>
    <n v="47"/>
    <n v="0.10284463894967177"/>
    <n v="0"/>
    <n v="149"/>
    <n v="0.24587458745874588"/>
    <n v="627"/>
    <n v="457"/>
    <n v="149"/>
    <n v="0.24587458745874588"/>
  </r>
  <r>
    <x v="9"/>
    <x v="28"/>
    <s v="KUWAIT"/>
    <m/>
    <m/>
    <m/>
    <m/>
    <s v=""/>
    <n v="116"/>
    <n v="99"/>
    <n v="69"/>
    <n v="0.69696969696969702"/>
    <n v="1"/>
    <n v="10"/>
    <n v="9.0909090909090912E-2"/>
    <n v="116"/>
    <n v="100"/>
    <n v="10"/>
    <n v="9.0909090909090912E-2"/>
  </r>
  <r>
    <x v="9"/>
    <x v="29"/>
    <s v="BEIRUT"/>
    <m/>
    <m/>
    <m/>
    <m/>
    <s v=""/>
    <n v="121"/>
    <n v="72"/>
    <n v="45"/>
    <n v="0.625"/>
    <n v="0"/>
    <n v="38"/>
    <n v="0.34545454545454546"/>
    <n v="121"/>
    <n v="72"/>
    <n v="38"/>
    <n v="0.34545454545454546"/>
  </r>
  <r>
    <x v="9"/>
    <x v="30"/>
    <s v="KUALA LUMPUR"/>
    <m/>
    <m/>
    <m/>
    <m/>
    <s v=""/>
    <n v="39"/>
    <n v="19"/>
    <n v="7"/>
    <n v="0.36842105263157893"/>
    <n v="0"/>
    <n v="20"/>
    <n v="0.51282051282051277"/>
    <n v="39"/>
    <n v="19"/>
    <n v="20"/>
    <n v="0.51282051282051277"/>
  </r>
  <r>
    <x v="9"/>
    <x v="31"/>
    <s v="MEXICO CITY"/>
    <m/>
    <m/>
    <m/>
    <m/>
    <s v=""/>
    <n v="1"/>
    <n v="1"/>
    <n v="0"/>
    <n v="0"/>
    <n v="0"/>
    <n v="0"/>
    <n v="0"/>
    <n v="1"/>
    <n v="1"/>
    <s v=""/>
    <s v=""/>
  </r>
  <r>
    <x v="9"/>
    <x v="89"/>
    <s v="CHISINAU"/>
    <m/>
    <m/>
    <m/>
    <m/>
    <s v=""/>
    <n v="55"/>
    <n v="50"/>
    <n v="37"/>
    <n v="0.74"/>
    <n v="0"/>
    <n v="3"/>
    <n v="5.6603773584905662E-2"/>
    <n v="55"/>
    <n v="50"/>
    <n v="3"/>
    <n v="5.6603773584905662E-2"/>
  </r>
  <r>
    <x v="9"/>
    <x v="90"/>
    <s v="ULAN BATOR"/>
    <m/>
    <m/>
    <m/>
    <m/>
    <s v=""/>
    <n v="187"/>
    <n v="159"/>
    <n v="48"/>
    <n v="0.30188679245283018"/>
    <n v="0"/>
    <n v="0"/>
    <n v="0"/>
    <n v="187"/>
    <n v="159"/>
    <s v=""/>
    <s v=""/>
  </r>
  <r>
    <x v="9"/>
    <x v="32"/>
    <s v="RABAT"/>
    <m/>
    <m/>
    <m/>
    <m/>
    <s v=""/>
    <n v="102"/>
    <n v="59"/>
    <n v="25"/>
    <n v="0.42372881355932202"/>
    <n v="0"/>
    <n v="41"/>
    <n v="0.41"/>
    <n v="102"/>
    <n v="59"/>
    <n v="41"/>
    <n v="0.41"/>
  </r>
  <r>
    <x v="9"/>
    <x v="33"/>
    <s v="ABUJA"/>
    <m/>
    <m/>
    <m/>
    <m/>
    <s v=""/>
    <n v="129"/>
    <n v="40"/>
    <n v="10"/>
    <n v="0.25"/>
    <n v="0"/>
    <n v="79"/>
    <n v="0.66386554621848737"/>
    <n v="129"/>
    <n v="40"/>
    <n v="79"/>
    <n v="0.66386554621848737"/>
  </r>
  <r>
    <x v="9"/>
    <x v="34"/>
    <s v="SKOPJE"/>
    <m/>
    <m/>
    <m/>
    <m/>
    <s v=""/>
    <n v="7"/>
    <n v="6"/>
    <n v="1"/>
    <n v="0.16666666666666666"/>
    <n v="0"/>
    <n v="0"/>
    <n v="0"/>
    <n v="7"/>
    <n v="6"/>
    <s v=""/>
    <s v=""/>
  </r>
  <r>
    <x v="9"/>
    <x v="129"/>
    <s v="MUSCAT"/>
    <m/>
    <m/>
    <m/>
    <m/>
    <s v=""/>
    <n v="44"/>
    <n v="27"/>
    <n v="22"/>
    <n v="0.81481481481481477"/>
    <n v="1"/>
    <n v="16"/>
    <n v="0.36363636363636365"/>
    <n v="44"/>
    <n v="28"/>
    <n v="16"/>
    <n v="0.36363636363636365"/>
  </r>
  <r>
    <x v="9"/>
    <x v="35"/>
    <s v="ISLAMABAD"/>
    <m/>
    <m/>
    <m/>
    <m/>
    <s v=""/>
    <n v="428"/>
    <n v="149"/>
    <n v="40"/>
    <n v="0.26845637583892618"/>
    <n v="3"/>
    <n v="247"/>
    <n v="0.61904761904761907"/>
    <n v="428"/>
    <n v="152"/>
    <n v="247"/>
    <n v="0.61904761904761907"/>
  </r>
  <r>
    <x v="9"/>
    <x v="37"/>
    <s v="MANILA"/>
    <m/>
    <m/>
    <m/>
    <m/>
    <s v=""/>
    <n v="224"/>
    <n v="174"/>
    <n v="130"/>
    <n v="0.74712643678160917"/>
    <n v="0"/>
    <n v="4"/>
    <n v="2.247191011235955E-2"/>
    <n v="224"/>
    <n v="174"/>
    <n v="4"/>
    <n v="2.247191011235955E-2"/>
  </r>
  <r>
    <x v="9"/>
    <x v="76"/>
    <s v="DOHA"/>
    <m/>
    <m/>
    <m/>
    <m/>
    <s v=""/>
    <n v="265"/>
    <n v="222"/>
    <n v="171"/>
    <n v="0.77027027027027029"/>
    <n v="0"/>
    <n v="40"/>
    <n v="0.15267175572519084"/>
    <n v="265"/>
    <n v="222"/>
    <n v="40"/>
    <n v="0.15267175572519084"/>
  </r>
  <r>
    <x v="9"/>
    <x v="38"/>
    <s v="BUCHAREST"/>
    <m/>
    <m/>
    <m/>
    <m/>
    <s v=""/>
    <n v="56"/>
    <n v="42"/>
    <n v="30"/>
    <n v="0.7142857142857143"/>
    <n v="0"/>
    <n v="14"/>
    <n v="0.25"/>
    <n v="56"/>
    <n v="42"/>
    <n v="14"/>
    <n v="0.25"/>
  </r>
  <r>
    <x v="9"/>
    <x v="39"/>
    <s v="KAZAN"/>
    <m/>
    <m/>
    <m/>
    <m/>
    <s v=""/>
    <n v="1930"/>
    <n v="1927"/>
    <n v="975"/>
    <n v="0.50596782563570319"/>
    <n v="0"/>
    <n v="1"/>
    <n v="5.1867219917012448E-4"/>
    <n v="1930"/>
    <n v="1927"/>
    <n v="1"/>
    <n v="5.1867219917012448E-4"/>
  </r>
  <r>
    <x v="9"/>
    <x v="39"/>
    <s v="MOSCOW"/>
    <m/>
    <m/>
    <m/>
    <m/>
    <s v=""/>
    <n v="11198"/>
    <n v="10937"/>
    <n v="6309"/>
    <n v="0.57684922739325228"/>
    <n v="0"/>
    <n v="214"/>
    <n v="1.9191103936866648E-2"/>
    <n v="11198"/>
    <n v="10937"/>
    <n v="214"/>
    <n v="1.9191103936866648E-2"/>
  </r>
  <r>
    <x v="9"/>
    <x v="39"/>
    <s v="ST. PETERSBURG"/>
    <m/>
    <m/>
    <m/>
    <m/>
    <s v=""/>
    <n v="789"/>
    <n v="788"/>
    <n v="526"/>
    <n v="0.6675126903553299"/>
    <n v="0"/>
    <n v="0"/>
    <n v="0"/>
    <n v="789"/>
    <n v="788"/>
    <s v=""/>
    <s v=""/>
  </r>
  <r>
    <x v="9"/>
    <x v="39"/>
    <s v="YEKATERINBURG"/>
    <m/>
    <m/>
    <m/>
    <m/>
    <s v=""/>
    <n v="1729"/>
    <n v="1727"/>
    <n v="910"/>
    <n v="0.52692530399536774"/>
    <n v="0"/>
    <n v="1"/>
    <n v="5.7870370370370367E-4"/>
    <n v="1729"/>
    <n v="1727"/>
    <n v="1"/>
    <n v="5.7870370370370367E-4"/>
  </r>
  <r>
    <x v="9"/>
    <x v="40"/>
    <s v="RIYADH"/>
    <m/>
    <m/>
    <m/>
    <m/>
    <s v=""/>
    <n v="307"/>
    <n v="216"/>
    <n v="161"/>
    <n v="0.74537037037037035"/>
    <n v="0"/>
    <n v="83"/>
    <n v="0.27759197324414714"/>
    <n v="307"/>
    <n v="216"/>
    <n v="83"/>
    <n v="0.27759197324414714"/>
  </r>
  <r>
    <x v="9"/>
    <x v="42"/>
    <s v="BELGRADE"/>
    <m/>
    <m/>
    <m/>
    <m/>
    <s v=""/>
    <n v="158"/>
    <n v="150"/>
    <n v="87"/>
    <n v="0.57999999999999996"/>
    <n v="0"/>
    <n v="7"/>
    <n v="4.4585987261146494E-2"/>
    <n v="158"/>
    <n v="150"/>
    <n v="7"/>
    <n v="4.4585987261146494E-2"/>
  </r>
  <r>
    <x v="9"/>
    <x v="42"/>
    <s v="SUBOTICA"/>
    <m/>
    <m/>
    <m/>
    <m/>
    <s v=""/>
    <n v="4"/>
    <n v="2"/>
    <n v="1"/>
    <n v="0.5"/>
    <n v="2"/>
    <n v="0"/>
    <n v="0"/>
    <n v="4"/>
    <n v="4"/>
    <s v=""/>
    <s v=""/>
  </r>
  <r>
    <x v="9"/>
    <x v="78"/>
    <s v="SINGAPORE"/>
    <m/>
    <m/>
    <m/>
    <m/>
    <s v=""/>
    <n v="134"/>
    <n v="124"/>
    <n v="58"/>
    <n v="0.46774193548387094"/>
    <n v="0"/>
    <n v="2"/>
    <n v="1.5873015873015872E-2"/>
    <n v="134"/>
    <n v="124"/>
    <n v="2"/>
    <n v="1.5873015873015872E-2"/>
  </r>
  <r>
    <x v="9"/>
    <x v="45"/>
    <s v="PRETORIA"/>
    <m/>
    <m/>
    <m/>
    <m/>
    <s v=""/>
    <n v="254"/>
    <n v="171"/>
    <n v="132"/>
    <n v="0.77192982456140347"/>
    <n v="0"/>
    <n v="12"/>
    <n v="6.5573770491803282E-2"/>
    <n v="254"/>
    <n v="171"/>
    <n v="12"/>
    <n v="6.5573770491803282E-2"/>
  </r>
  <r>
    <x v="9"/>
    <x v="46"/>
    <s v="SEOUL"/>
    <m/>
    <m/>
    <m/>
    <m/>
    <s v=""/>
    <n v="19"/>
    <n v="8"/>
    <n v="2"/>
    <n v="0.25"/>
    <n v="0"/>
    <n v="11"/>
    <n v="0.57894736842105265"/>
    <n v="19"/>
    <n v="8"/>
    <n v="11"/>
    <n v="0.57894736842105265"/>
  </r>
  <r>
    <x v="9"/>
    <x v="48"/>
    <s v="TAIPEI"/>
    <m/>
    <m/>
    <m/>
    <m/>
    <s v=""/>
    <n v="5"/>
    <n v="5"/>
    <n v="3"/>
    <n v="0.6"/>
    <n v="0"/>
    <n v="0"/>
    <n v="0"/>
    <n v="5"/>
    <n v="5"/>
    <s v=""/>
    <s v=""/>
  </r>
  <r>
    <x v="9"/>
    <x v="49"/>
    <s v="BANGKOK"/>
    <m/>
    <m/>
    <m/>
    <m/>
    <s v=""/>
    <n v="362"/>
    <n v="344"/>
    <n v="162"/>
    <n v="0.47093023255813954"/>
    <n v="0"/>
    <n v="3"/>
    <n v="8.6455331412103754E-3"/>
    <n v="362"/>
    <n v="344"/>
    <n v="3"/>
    <n v="8.6455331412103754E-3"/>
  </r>
  <r>
    <x v="9"/>
    <x v="50"/>
    <s v="TUNIS"/>
    <m/>
    <m/>
    <m/>
    <m/>
    <s v=""/>
    <n v="74"/>
    <n v="55"/>
    <n v="5"/>
    <n v="9.0909090909090912E-2"/>
    <n v="4"/>
    <n v="11"/>
    <n v="0.15714285714285714"/>
    <n v="74"/>
    <n v="59"/>
    <n v="11"/>
    <n v="0.15714285714285714"/>
  </r>
  <r>
    <x v="9"/>
    <x v="51"/>
    <s v="ANKARA"/>
    <m/>
    <m/>
    <m/>
    <m/>
    <s v=""/>
    <n v="853"/>
    <n v="750"/>
    <n v="569"/>
    <n v="0.75866666666666671"/>
    <n v="0"/>
    <n v="98"/>
    <n v="0.11556603773584906"/>
    <n v="853"/>
    <n v="750"/>
    <n v="98"/>
    <n v="0.11556603773584906"/>
  </r>
  <r>
    <x v="9"/>
    <x v="51"/>
    <s v="ISTANBUL"/>
    <m/>
    <m/>
    <m/>
    <m/>
    <s v=""/>
    <n v="4140"/>
    <n v="3221"/>
    <n v="2803"/>
    <n v="0.87022663769015829"/>
    <n v="10"/>
    <n v="429"/>
    <n v="0.11721311475409836"/>
    <n v="4140"/>
    <n v="3231"/>
    <n v="429"/>
    <n v="0.11721311475409836"/>
  </r>
  <r>
    <x v="9"/>
    <x v="52"/>
    <s v="BEREHOVE"/>
    <m/>
    <m/>
    <m/>
    <m/>
    <s v=""/>
    <n v="86"/>
    <n v="80"/>
    <n v="65"/>
    <n v="0.8125"/>
    <n v="0"/>
    <n v="5"/>
    <n v="5.8823529411764705E-2"/>
    <n v="86"/>
    <n v="80"/>
    <n v="5"/>
    <n v="5.8823529411764705E-2"/>
  </r>
  <r>
    <x v="9"/>
    <x v="52"/>
    <s v="KYIV"/>
    <m/>
    <m/>
    <m/>
    <m/>
    <s v=""/>
    <n v="302"/>
    <n v="283"/>
    <n v="223"/>
    <n v="0.78798586572438167"/>
    <n v="0"/>
    <n v="19"/>
    <n v="6.2913907284768214E-2"/>
    <n v="302"/>
    <n v="283"/>
    <n v="19"/>
    <n v="6.2913907284768214E-2"/>
  </r>
  <r>
    <x v="9"/>
    <x v="52"/>
    <s v="UZHHOROD"/>
    <m/>
    <m/>
    <m/>
    <m/>
    <s v=""/>
    <n v="179"/>
    <n v="156"/>
    <n v="117"/>
    <n v="0.75"/>
    <n v="0"/>
    <n v="23"/>
    <n v="0.12849162011173185"/>
    <n v="179"/>
    <n v="156"/>
    <n v="23"/>
    <n v="0.12849162011173185"/>
  </r>
  <r>
    <x v="9"/>
    <x v="53"/>
    <s v="ABU DHABI"/>
    <m/>
    <m/>
    <m/>
    <m/>
    <s v=""/>
    <n v="873"/>
    <n v="671"/>
    <n v="407"/>
    <n v="0.60655737704918034"/>
    <n v="0"/>
    <n v="197"/>
    <n v="0.22695852534562211"/>
    <n v="873"/>
    <n v="671"/>
    <n v="197"/>
    <n v="0.22695852534562211"/>
  </r>
  <r>
    <x v="9"/>
    <x v="54"/>
    <s v="LONDON"/>
    <m/>
    <m/>
    <m/>
    <m/>
    <s v=""/>
    <n v="553"/>
    <n v="489"/>
    <n v="293"/>
    <n v="0.59918200408997957"/>
    <n v="0"/>
    <n v="39"/>
    <n v="7.3863636363636367E-2"/>
    <n v="553"/>
    <n v="489"/>
    <n v="39"/>
    <n v="7.3863636363636367E-2"/>
  </r>
  <r>
    <x v="9"/>
    <x v="55"/>
    <s v="CHICAGO, IL"/>
    <m/>
    <m/>
    <m/>
    <m/>
    <s v=""/>
    <n v="28"/>
    <n v="25"/>
    <n v="23"/>
    <n v="0.92"/>
    <n v="0"/>
    <n v="3"/>
    <n v="0.10714285714285714"/>
    <n v="28"/>
    <n v="25"/>
    <n v="3"/>
    <n v="0.10714285714285714"/>
  </r>
  <r>
    <x v="9"/>
    <x v="55"/>
    <s v="LOS ANGELES, CA"/>
    <m/>
    <m/>
    <m/>
    <m/>
    <s v=""/>
    <n v="27"/>
    <n v="25"/>
    <n v="6"/>
    <n v="0.24"/>
    <n v="0"/>
    <n v="2"/>
    <n v="7.407407407407407E-2"/>
    <n v="27"/>
    <n v="25"/>
    <n v="2"/>
    <n v="7.407407407407407E-2"/>
  </r>
  <r>
    <x v="9"/>
    <x v="55"/>
    <s v="NEW YORK, NY"/>
    <m/>
    <m/>
    <m/>
    <m/>
    <s v=""/>
    <n v="68"/>
    <n v="67"/>
    <n v="4"/>
    <n v="5.9701492537313432E-2"/>
    <n v="0"/>
    <n v="0"/>
    <n v="0"/>
    <n v="68"/>
    <n v="67"/>
    <s v=""/>
    <s v=""/>
  </r>
  <r>
    <x v="9"/>
    <x v="55"/>
    <s v="WASHINGTON, DC"/>
    <m/>
    <m/>
    <m/>
    <m/>
    <s v=""/>
    <n v="29"/>
    <n v="29"/>
    <n v="13"/>
    <n v="0.44827586206896552"/>
    <n v="0"/>
    <n v="0"/>
    <n v="0"/>
    <n v="29"/>
    <n v="29"/>
    <s v=""/>
    <s v=""/>
  </r>
  <r>
    <x v="9"/>
    <x v="91"/>
    <s v="TASHKENT"/>
    <m/>
    <m/>
    <m/>
    <m/>
    <s v=""/>
    <n v="131"/>
    <n v="65"/>
    <n v="10"/>
    <n v="0.15384615384615385"/>
    <n v="0"/>
    <n v="13"/>
    <n v="0.16666666666666666"/>
    <n v="131"/>
    <n v="65"/>
    <n v="13"/>
    <n v="0.16666666666666666"/>
  </r>
  <r>
    <x v="9"/>
    <x v="56"/>
    <s v="HANOI"/>
    <m/>
    <m/>
    <m/>
    <m/>
    <s v=""/>
    <n v="102"/>
    <n v="52"/>
    <n v="13"/>
    <n v="0.25"/>
    <n v="0"/>
    <n v="7"/>
    <n v="0.11864406779661017"/>
    <n v="102"/>
    <n v="52"/>
    <n v="7"/>
    <n v="0.11864406779661017"/>
  </r>
  <r>
    <x v="9"/>
    <x v="56"/>
    <s v="HO CHI MINH"/>
    <m/>
    <m/>
    <m/>
    <m/>
    <s v=""/>
    <n v="158"/>
    <n v="87"/>
    <n v="4"/>
    <n v="4.5977011494252873E-2"/>
    <n v="2"/>
    <n v="4"/>
    <n v="4.3010752688172046E-2"/>
    <n v="158"/>
    <n v="89"/>
    <n v="4"/>
    <n v="4.3010752688172046E-2"/>
  </r>
  <r>
    <x v="10"/>
    <x v="10"/>
    <s v="BEIJING"/>
    <m/>
    <m/>
    <m/>
    <m/>
    <s v=""/>
    <n v="1069"/>
    <n v="1804"/>
    <n v="44"/>
    <n v="2.4390243902439025E-2"/>
    <m/>
    <n v="20"/>
    <n v="1.0964912280701754E-2"/>
    <n v="1069"/>
    <n v="1804"/>
    <n v="20"/>
    <n v="1.0964912280701754E-2"/>
  </r>
  <r>
    <x v="10"/>
    <x v="19"/>
    <s v="NEW DELHI"/>
    <m/>
    <m/>
    <m/>
    <m/>
    <s v=""/>
    <n v="866"/>
    <n v="711"/>
    <n v="112"/>
    <n v="0.15752461322081576"/>
    <m/>
    <n v="97"/>
    <n v="0.12004950495049505"/>
    <n v="866"/>
    <n v="711"/>
    <n v="97"/>
    <n v="0.12004950495049505"/>
  </r>
  <r>
    <x v="10"/>
    <x v="39"/>
    <s v="MOSCOW"/>
    <m/>
    <m/>
    <m/>
    <m/>
    <s v=""/>
    <n v="449"/>
    <n v="436"/>
    <n v="242"/>
    <n v="0.55504587155963303"/>
    <m/>
    <n v="12"/>
    <n v="2.6785714285714284E-2"/>
    <n v="449"/>
    <n v="436"/>
    <n v="12"/>
    <n v="2.6785714285714284E-2"/>
  </r>
  <r>
    <x v="10"/>
    <x v="54"/>
    <s v="LONDON"/>
    <m/>
    <m/>
    <m/>
    <m/>
    <s v=""/>
    <n v="27"/>
    <n v="27"/>
    <n v="12"/>
    <n v="0.44444444444444442"/>
    <m/>
    <n v="0"/>
    <n v="0"/>
    <n v="27"/>
    <n v="27"/>
    <s v=""/>
    <s v=""/>
  </r>
  <r>
    <x v="10"/>
    <x v="55"/>
    <s v="WASHINGTON, DC"/>
    <m/>
    <m/>
    <m/>
    <m/>
    <s v=""/>
    <n v="141"/>
    <n v="137"/>
    <n v="9"/>
    <n v="6.569343065693431E-2"/>
    <m/>
    <n v="0"/>
    <n v="0"/>
    <n v="141"/>
    <n v="137"/>
    <s v=""/>
    <s v=""/>
  </r>
  <r>
    <x v="11"/>
    <x v="83"/>
    <s v="KABUL"/>
    <m/>
    <m/>
    <m/>
    <m/>
    <s v=""/>
    <n v="46"/>
    <n v="44"/>
    <n v="33"/>
    <n v="0.75"/>
    <n v="1"/>
    <n v="1"/>
    <n v="2.1739130434782608E-2"/>
    <n v="46"/>
    <n v="45"/>
    <n v="1"/>
    <n v="2.1739130434782608E-2"/>
  </r>
  <r>
    <x v="11"/>
    <x v="0"/>
    <s v="TIRANA"/>
    <m/>
    <m/>
    <m/>
    <m/>
    <s v=""/>
    <n v="174"/>
    <n v="172"/>
    <n v="60"/>
    <n v="0.34883720930232559"/>
    <m/>
    <n v="2"/>
    <n v="1.1494252873563218E-2"/>
    <n v="174"/>
    <n v="172"/>
    <n v="2"/>
    <n v="1.1494252873563218E-2"/>
  </r>
  <r>
    <x v="11"/>
    <x v="0"/>
    <s v="VLORE"/>
    <m/>
    <m/>
    <m/>
    <m/>
    <s v=""/>
    <n v="24"/>
    <n v="24"/>
    <n v="24"/>
    <n v="1"/>
    <m/>
    <m/>
    <n v="0"/>
    <n v="24"/>
    <n v="24"/>
    <s v=""/>
    <s v=""/>
  </r>
  <r>
    <x v="11"/>
    <x v="1"/>
    <s v="ALGIERS"/>
    <m/>
    <m/>
    <m/>
    <m/>
    <s v=""/>
    <n v="4318"/>
    <n v="2288"/>
    <n v="1516"/>
    <n v="0.66258741258741261"/>
    <n v="7"/>
    <n v="2023"/>
    <n v="0.46850393700787402"/>
    <n v="4318"/>
    <n v="2295"/>
    <n v="2023"/>
    <n v="0.46850393700787402"/>
  </r>
  <r>
    <x v="11"/>
    <x v="57"/>
    <s v="LUANDA"/>
    <m/>
    <m/>
    <m/>
    <m/>
    <s v=""/>
    <n v="182"/>
    <n v="157"/>
    <n v="47"/>
    <n v="0.29936305732484075"/>
    <m/>
    <n v="25"/>
    <n v="0.13736263736263737"/>
    <n v="182"/>
    <n v="157"/>
    <n v="25"/>
    <n v="0.13736263736263737"/>
  </r>
  <r>
    <x v="11"/>
    <x v="2"/>
    <s v="BUENOS AIRES"/>
    <m/>
    <m/>
    <m/>
    <m/>
    <s v=""/>
    <n v="16"/>
    <n v="16"/>
    <n v="7"/>
    <n v="0.4375"/>
    <m/>
    <m/>
    <n v="0"/>
    <n v="16"/>
    <n v="16"/>
    <s v=""/>
    <s v=""/>
  </r>
  <r>
    <x v="11"/>
    <x v="84"/>
    <s v="YEREVAN"/>
    <m/>
    <m/>
    <m/>
    <m/>
    <s v=""/>
    <n v="3014"/>
    <n v="2681"/>
    <n v="1176"/>
    <n v="0.43864229765013057"/>
    <m/>
    <n v="333"/>
    <n v="0.11048440610484406"/>
    <n v="3014"/>
    <n v="2681"/>
    <n v="333"/>
    <n v="0.11048440610484406"/>
  </r>
  <r>
    <x v="11"/>
    <x v="3"/>
    <s v="ADELAIDE"/>
    <m/>
    <m/>
    <m/>
    <m/>
    <s v=""/>
    <n v="21"/>
    <n v="17"/>
    <m/>
    <n v="0"/>
    <m/>
    <n v="4"/>
    <n v="0.19047619047619047"/>
    <n v="21"/>
    <n v="17"/>
    <n v="4"/>
    <n v="0.19047619047619047"/>
  </r>
  <r>
    <x v="11"/>
    <x v="3"/>
    <s v="BRISBANE"/>
    <m/>
    <m/>
    <m/>
    <m/>
    <s v=""/>
    <n v="66"/>
    <n v="64"/>
    <n v="63"/>
    <n v="0.984375"/>
    <m/>
    <n v="2"/>
    <n v="3.0303030303030304E-2"/>
    <n v="66"/>
    <n v="64"/>
    <n v="2"/>
    <n v="3.0303030303030304E-2"/>
  </r>
  <r>
    <x v="11"/>
    <x v="3"/>
    <s v="CANBERRA"/>
    <m/>
    <m/>
    <m/>
    <m/>
    <s v=""/>
    <n v="21"/>
    <n v="21"/>
    <n v="12"/>
    <n v="0.5714285714285714"/>
    <m/>
    <m/>
    <n v="0"/>
    <n v="21"/>
    <n v="21"/>
    <s v=""/>
    <s v=""/>
  </r>
  <r>
    <x v="11"/>
    <x v="3"/>
    <s v="MELBOURNE"/>
    <m/>
    <m/>
    <m/>
    <m/>
    <s v=""/>
    <n v="146"/>
    <n v="144"/>
    <n v="13"/>
    <n v="9.0277777777777776E-2"/>
    <m/>
    <n v="2"/>
    <n v="1.3698630136986301E-2"/>
    <n v="146"/>
    <n v="144"/>
    <n v="2"/>
    <n v="1.3698630136986301E-2"/>
  </r>
  <r>
    <x v="11"/>
    <x v="3"/>
    <s v="PERTH"/>
    <m/>
    <m/>
    <m/>
    <m/>
    <s v=""/>
    <n v="53"/>
    <n v="44"/>
    <n v="9"/>
    <n v="0.20454545454545456"/>
    <m/>
    <n v="9"/>
    <n v="0.16981132075471697"/>
    <n v="53"/>
    <n v="44"/>
    <n v="9"/>
    <n v="0.16981132075471697"/>
  </r>
  <r>
    <x v="11"/>
    <x v="3"/>
    <s v="SYDNEY"/>
    <m/>
    <m/>
    <m/>
    <m/>
    <s v=""/>
    <n v="229"/>
    <n v="217"/>
    <n v="40"/>
    <n v="0.18433179723502305"/>
    <m/>
    <n v="12"/>
    <n v="5.2401746724890827E-2"/>
    <n v="229"/>
    <n v="217"/>
    <n v="12"/>
    <n v="5.2401746724890827E-2"/>
  </r>
  <r>
    <x v="11"/>
    <x v="58"/>
    <s v="VIENNA"/>
    <m/>
    <m/>
    <m/>
    <m/>
    <s v=""/>
    <n v="6"/>
    <n v="6"/>
    <n v="1"/>
    <n v="0.16666666666666666"/>
    <m/>
    <m/>
    <n v="0"/>
    <n v="6"/>
    <n v="6"/>
    <s v=""/>
    <s v=""/>
  </r>
  <r>
    <x v="11"/>
    <x v="4"/>
    <s v="BAKU"/>
    <m/>
    <m/>
    <m/>
    <m/>
    <s v=""/>
    <n v="1537"/>
    <n v="1338"/>
    <n v="553"/>
    <n v="0.41330343796711511"/>
    <n v="1"/>
    <n v="198"/>
    <n v="0.12882238126219908"/>
    <n v="1537"/>
    <n v="1339"/>
    <n v="198"/>
    <n v="0.12882238126219908"/>
  </r>
  <r>
    <x v="11"/>
    <x v="105"/>
    <s v="MANAMA"/>
    <m/>
    <m/>
    <m/>
    <m/>
    <s v=""/>
    <n v="883"/>
    <n v="812"/>
    <n v="803"/>
    <n v="0.98891625615763545"/>
    <m/>
    <n v="71"/>
    <n v="8.0407701019252542E-2"/>
    <n v="883"/>
    <n v="812"/>
    <n v="71"/>
    <n v="8.0407701019252542E-2"/>
  </r>
  <r>
    <x v="11"/>
    <x v="93"/>
    <s v="DHAKA"/>
    <m/>
    <m/>
    <m/>
    <m/>
    <s v=""/>
    <n v="2665"/>
    <n v="1045"/>
    <n v="941"/>
    <n v="0.90047846889952154"/>
    <n v="26"/>
    <n v="1594"/>
    <n v="0.59812382739212011"/>
    <n v="2665"/>
    <n v="1071"/>
    <n v="1594"/>
    <n v="0.59812382739212011"/>
  </r>
  <r>
    <x v="11"/>
    <x v="85"/>
    <s v="MINSK"/>
    <m/>
    <m/>
    <m/>
    <m/>
    <s v=""/>
    <n v="3160"/>
    <n v="3133"/>
    <n v="3029"/>
    <n v="0.96680497925311204"/>
    <m/>
    <n v="27"/>
    <n v="8.5443037974683549E-3"/>
    <n v="3160"/>
    <n v="3133"/>
    <n v="27"/>
    <n v="8.5443037974683549E-3"/>
  </r>
  <r>
    <x v="11"/>
    <x v="59"/>
    <s v="BRUSSELS"/>
    <m/>
    <m/>
    <m/>
    <m/>
    <s v=""/>
    <n v="7"/>
    <n v="7"/>
    <n v="4"/>
    <n v="0.5714285714285714"/>
    <m/>
    <m/>
    <n v="0"/>
    <n v="7"/>
    <n v="7"/>
    <s v=""/>
    <s v=""/>
  </r>
  <r>
    <x v="11"/>
    <x v="107"/>
    <s v="LA PAZ"/>
    <m/>
    <m/>
    <m/>
    <m/>
    <s v=""/>
    <n v="183"/>
    <n v="90"/>
    <n v="24"/>
    <n v="0.26666666666666666"/>
    <m/>
    <n v="93"/>
    <n v="0.50819672131147542"/>
    <n v="183"/>
    <n v="90"/>
    <n v="93"/>
    <n v="0.50819672131147542"/>
  </r>
  <r>
    <x v="11"/>
    <x v="5"/>
    <s v="SARAJEVO"/>
    <m/>
    <m/>
    <m/>
    <m/>
    <s v=""/>
    <n v="22"/>
    <n v="19"/>
    <n v="18"/>
    <n v="0.94736842105263153"/>
    <m/>
    <n v="3"/>
    <n v="0.13636363636363635"/>
    <n v="22"/>
    <n v="19"/>
    <n v="3"/>
    <n v="0.13636363636363635"/>
  </r>
  <r>
    <x v="11"/>
    <x v="6"/>
    <s v="BELO HORIZONTE"/>
    <m/>
    <m/>
    <m/>
    <m/>
    <s v=""/>
    <n v="5"/>
    <n v="5"/>
    <n v="4"/>
    <n v="0.8"/>
    <m/>
    <m/>
    <n v="0"/>
    <n v="5"/>
    <n v="5"/>
    <s v=""/>
    <s v=""/>
  </r>
  <r>
    <x v="11"/>
    <x v="6"/>
    <s v="BRASILIA"/>
    <m/>
    <m/>
    <m/>
    <m/>
    <s v=""/>
    <n v="2"/>
    <n v="2"/>
    <m/>
    <n v="0"/>
    <m/>
    <m/>
    <n v="0"/>
    <n v="2"/>
    <n v="2"/>
    <s v=""/>
    <s v=""/>
  </r>
  <r>
    <x v="11"/>
    <x v="6"/>
    <s v="PORTO ALEGRE"/>
    <m/>
    <m/>
    <m/>
    <m/>
    <s v=""/>
    <n v="1"/>
    <n v="1"/>
    <m/>
    <n v="0"/>
    <m/>
    <m/>
    <n v="0"/>
    <n v="1"/>
    <n v="1"/>
    <s v=""/>
    <s v=""/>
  </r>
  <r>
    <x v="11"/>
    <x v="6"/>
    <s v="RECIFE"/>
    <m/>
    <m/>
    <m/>
    <m/>
    <s v=""/>
    <n v="5"/>
    <n v="4"/>
    <n v="3"/>
    <n v="0.75"/>
    <m/>
    <n v="1"/>
    <n v="0.2"/>
    <n v="5"/>
    <n v="4"/>
    <n v="1"/>
    <n v="0.2"/>
  </r>
  <r>
    <x v="11"/>
    <x v="6"/>
    <s v="RIO DE JANEIRO"/>
    <m/>
    <m/>
    <m/>
    <m/>
    <s v=""/>
    <n v="8"/>
    <n v="8"/>
    <n v="6"/>
    <n v="0.75"/>
    <m/>
    <m/>
    <n v="0"/>
    <n v="8"/>
    <n v="8"/>
    <s v=""/>
    <s v=""/>
  </r>
  <r>
    <x v="11"/>
    <x v="6"/>
    <s v="SAO PAULO"/>
    <m/>
    <m/>
    <m/>
    <m/>
    <s v=""/>
    <n v="44"/>
    <n v="21"/>
    <n v="11"/>
    <n v="0.52380952380952384"/>
    <m/>
    <n v="23"/>
    <n v="0.52272727272727271"/>
    <n v="44"/>
    <n v="21"/>
    <n v="23"/>
    <n v="0.52272727272727271"/>
  </r>
  <r>
    <x v="11"/>
    <x v="7"/>
    <s v="SOFIA"/>
    <m/>
    <m/>
    <m/>
    <m/>
    <s v=""/>
    <n v="65"/>
    <n v="65"/>
    <n v="34"/>
    <n v="0.52307692307692311"/>
    <m/>
    <m/>
    <n v="0"/>
    <n v="65"/>
    <n v="65"/>
    <s v=""/>
    <s v=""/>
  </r>
  <r>
    <x v="11"/>
    <x v="62"/>
    <s v="YAONDE"/>
    <m/>
    <m/>
    <m/>
    <m/>
    <s v=""/>
    <n v="572"/>
    <n v="187"/>
    <n v="104"/>
    <n v="0.55614973262032086"/>
    <m/>
    <n v="385"/>
    <n v="0.67307692307692313"/>
    <n v="572"/>
    <n v="187"/>
    <n v="385"/>
    <n v="0.67307692307692313"/>
  </r>
  <r>
    <x v="11"/>
    <x v="8"/>
    <s v="MONTREAL"/>
    <m/>
    <m/>
    <m/>
    <m/>
    <s v=""/>
    <n v="131"/>
    <n v="119"/>
    <n v="119"/>
    <n v="1"/>
    <n v="1"/>
    <n v="11"/>
    <n v="8.3969465648854963E-2"/>
    <n v="131"/>
    <n v="120"/>
    <n v="11"/>
    <n v="8.3969465648854963E-2"/>
  </r>
  <r>
    <x v="11"/>
    <x v="8"/>
    <s v="OTTAWA"/>
    <m/>
    <m/>
    <m/>
    <m/>
    <s v=""/>
    <n v="15"/>
    <n v="14"/>
    <n v="14"/>
    <n v="1"/>
    <m/>
    <n v="1"/>
    <n v="6.6666666666666666E-2"/>
    <n v="15"/>
    <n v="14"/>
    <n v="1"/>
    <n v="6.6666666666666666E-2"/>
  </r>
  <r>
    <x v="11"/>
    <x v="8"/>
    <s v="TORONTO"/>
    <m/>
    <m/>
    <m/>
    <m/>
    <s v=""/>
    <n v="245"/>
    <n v="242"/>
    <n v="242"/>
    <n v="1"/>
    <m/>
    <n v="3"/>
    <n v="1.2244897959183673E-2"/>
    <n v="245"/>
    <n v="242"/>
    <n v="3"/>
    <n v="1.2244897959183673E-2"/>
  </r>
  <r>
    <x v="11"/>
    <x v="8"/>
    <s v="VANCOUVER"/>
    <m/>
    <m/>
    <m/>
    <m/>
    <s v=""/>
    <n v="166"/>
    <n v="164"/>
    <n v="68"/>
    <n v="0.41463414634146339"/>
    <m/>
    <n v="2"/>
    <n v="1.2048192771084338E-2"/>
    <n v="166"/>
    <n v="164"/>
    <n v="2"/>
    <n v="1.2048192771084338E-2"/>
  </r>
  <r>
    <x v="11"/>
    <x v="9"/>
    <s v="SANTIAGO DE CHILE"/>
    <m/>
    <m/>
    <m/>
    <m/>
    <s v=""/>
    <n v="50"/>
    <n v="48"/>
    <n v="39"/>
    <n v="0.8125"/>
    <m/>
    <n v="2"/>
    <n v="0.04"/>
    <n v="50"/>
    <n v="48"/>
    <n v="2"/>
    <n v="0.04"/>
  </r>
  <r>
    <x v="11"/>
    <x v="10"/>
    <s v="BEIJING"/>
    <m/>
    <m/>
    <m/>
    <m/>
    <s v=""/>
    <n v="15712"/>
    <n v="15190"/>
    <n v="5189"/>
    <n v="0.34160631994733376"/>
    <m/>
    <n v="522"/>
    <n v="3.3223014256619145E-2"/>
    <n v="15712"/>
    <n v="15190"/>
    <n v="522"/>
    <n v="3.3223014256619145E-2"/>
  </r>
  <r>
    <x v="11"/>
    <x v="10"/>
    <s v="CHONGQING"/>
    <m/>
    <m/>
    <m/>
    <m/>
    <s v=""/>
    <n v="3456"/>
    <n v="3338"/>
    <n v="599"/>
    <n v="0.17944877171959256"/>
    <m/>
    <n v="118"/>
    <n v="3.4143518518518517E-2"/>
    <n v="3456"/>
    <n v="3338"/>
    <n v="118"/>
    <n v="3.4143518518518517E-2"/>
  </r>
  <r>
    <x v="11"/>
    <x v="10"/>
    <s v="GUANGZHOU (CANTON)"/>
    <m/>
    <m/>
    <m/>
    <m/>
    <s v=""/>
    <n v="6220"/>
    <n v="5882"/>
    <n v="5847"/>
    <n v="0.99404964297857867"/>
    <n v="11"/>
    <n v="327"/>
    <n v="5.257234726688103E-2"/>
    <n v="6220"/>
    <n v="5893"/>
    <n v="327"/>
    <n v="5.257234726688103E-2"/>
  </r>
  <r>
    <x v="11"/>
    <x v="10"/>
    <s v="SHANGHAI"/>
    <m/>
    <m/>
    <m/>
    <m/>
    <s v=""/>
    <n v="9209"/>
    <n v="9022"/>
    <n v="5752"/>
    <n v="0.63755264908002662"/>
    <m/>
    <n v="187"/>
    <n v="2.0306222173960255E-2"/>
    <n v="9209"/>
    <n v="9022"/>
    <n v="187"/>
    <n v="2.0306222173960255E-2"/>
  </r>
  <r>
    <x v="11"/>
    <x v="11"/>
    <s v="BOGOTA"/>
    <m/>
    <m/>
    <m/>
    <m/>
    <s v=""/>
    <n v="10"/>
    <n v="10"/>
    <n v="10"/>
    <n v="1"/>
    <m/>
    <m/>
    <n v="0"/>
    <n v="10"/>
    <n v="10"/>
    <s v=""/>
    <s v=""/>
  </r>
  <r>
    <x v="11"/>
    <x v="112"/>
    <s v="BRAZZAVILLE"/>
    <m/>
    <m/>
    <m/>
    <m/>
    <s v=""/>
    <n v="160"/>
    <n v="81"/>
    <n v="58"/>
    <n v="0.71604938271604934"/>
    <m/>
    <n v="79"/>
    <n v="0.49375000000000002"/>
    <n v="160"/>
    <n v="81"/>
    <n v="79"/>
    <n v="0.49375000000000002"/>
  </r>
  <r>
    <x v="11"/>
    <x v="63"/>
    <s v="KINSHASA"/>
    <m/>
    <m/>
    <m/>
    <m/>
    <s v=""/>
    <n v="119"/>
    <n v="83"/>
    <n v="61"/>
    <n v="0.73493975903614461"/>
    <n v="7"/>
    <n v="29"/>
    <n v="0.24369747899159663"/>
    <n v="119"/>
    <n v="90"/>
    <n v="29"/>
    <n v="0.24369747899159663"/>
  </r>
  <r>
    <x v="11"/>
    <x v="140"/>
    <s v="SAN JOSE"/>
    <m/>
    <m/>
    <m/>
    <m/>
    <s v=""/>
    <n v="3"/>
    <n v="2"/>
    <n v="2"/>
    <n v="1"/>
    <m/>
    <n v="1"/>
    <n v="0.33333333333333331"/>
    <n v="3"/>
    <n v="2"/>
    <n v="1"/>
    <n v="0.33333333333333331"/>
  </r>
  <r>
    <x v="11"/>
    <x v="64"/>
    <s v="ABIDJAN"/>
    <m/>
    <m/>
    <m/>
    <m/>
    <s v=""/>
    <n v="647"/>
    <n v="376"/>
    <n v="322"/>
    <n v="0.8563829787234043"/>
    <n v="1"/>
    <n v="270"/>
    <n v="0.41731066460587324"/>
    <n v="647"/>
    <n v="377"/>
    <n v="270"/>
    <n v="0.41731066460587324"/>
  </r>
  <r>
    <x v="11"/>
    <x v="12"/>
    <s v="ZAGREB"/>
    <m/>
    <m/>
    <m/>
    <m/>
    <s v=""/>
    <n v="251"/>
    <n v="243"/>
    <n v="233"/>
    <n v="0.95884773662551437"/>
    <m/>
    <n v="8"/>
    <n v="3.1872509960159362E-2"/>
    <n v="251"/>
    <n v="243"/>
    <n v="8"/>
    <n v="3.1872509960159362E-2"/>
  </r>
  <r>
    <x v="11"/>
    <x v="13"/>
    <s v="HAVANA"/>
    <m/>
    <m/>
    <m/>
    <m/>
    <s v=""/>
    <n v="2988"/>
    <n v="2298"/>
    <n v="1182"/>
    <n v="0.51436031331592691"/>
    <m/>
    <n v="690"/>
    <n v="0.23092369477911648"/>
    <n v="2988"/>
    <n v="2298"/>
    <n v="690"/>
    <n v="0.23092369477911648"/>
  </r>
  <r>
    <x v="11"/>
    <x v="14"/>
    <s v="NICOSIA"/>
    <m/>
    <m/>
    <m/>
    <m/>
    <s v=""/>
    <n v="278"/>
    <n v="260"/>
    <n v="200"/>
    <n v="0.76923076923076927"/>
    <m/>
    <n v="18"/>
    <n v="6.4748201438848921E-2"/>
    <n v="278"/>
    <n v="260"/>
    <n v="18"/>
    <n v="6.4748201438848921E-2"/>
  </r>
  <r>
    <x v="11"/>
    <x v="94"/>
    <s v="COPENHAGEN"/>
    <m/>
    <m/>
    <m/>
    <m/>
    <s v=""/>
    <n v="1"/>
    <n v="1"/>
    <n v="1"/>
    <n v="1"/>
    <m/>
    <m/>
    <n v="0"/>
    <n v="1"/>
    <n v="1"/>
    <s v=""/>
    <s v=""/>
  </r>
  <r>
    <x v="11"/>
    <x v="115"/>
    <s v="QUITO"/>
    <m/>
    <m/>
    <m/>
    <m/>
    <s v=""/>
    <n v="1591"/>
    <n v="1137"/>
    <n v="1137"/>
    <n v="1"/>
    <m/>
    <n v="454"/>
    <n v="0.28535512256442491"/>
    <n v="1591"/>
    <n v="1137"/>
    <n v="454"/>
    <n v="0.28535512256442491"/>
  </r>
  <r>
    <x v="11"/>
    <x v="15"/>
    <s v="CAIRO"/>
    <n v="2"/>
    <m/>
    <m/>
    <n v="2"/>
    <n v="1"/>
    <n v="5008"/>
    <n v="4131"/>
    <n v="3194"/>
    <n v="0.77317840716533526"/>
    <n v="40"/>
    <n v="837"/>
    <n v="0.16713258785942492"/>
    <n v="5010"/>
    <n v="4171"/>
    <n v="839"/>
    <n v="0.16746506986027945"/>
  </r>
  <r>
    <x v="11"/>
    <x v="151"/>
    <s v="SAN SALVADOR"/>
    <m/>
    <m/>
    <m/>
    <m/>
    <s v=""/>
    <n v="3"/>
    <n v="3"/>
    <n v="3"/>
    <n v="1"/>
    <m/>
    <m/>
    <n v="0"/>
    <n v="3"/>
    <n v="3"/>
    <s v=""/>
    <s v=""/>
  </r>
  <r>
    <x v="11"/>
    <x v="152"/>
    <s v="ASMARA"/>
    <m/>
    <m/>
    <m/>
    <m/>
    <s v=""/>
    <n v="404"/>
    <n v="220"/>
    <n v="129"/>
    <n v="0.58636363636363631"/>
    <n v="3"/>
    <n v="181"/>
    <n v="0.44801980198019803"/>
    <n v="404"/>
    <n v="223"/>
    <n v="181"/>
    <n v="0.44801980198019803"/>
  </r>
  <r>
    <x v="11"/>
    <x v="16"/>
    <s v="ADDIS ABEBA"/>
    <m/>
    <m/>
    <m/>
    <m/>
    <s v=""/>
    <n v="1278"/>
    <n v="840"/>
    <n v="411"/>
    <n v="0.48928571428571427"/>
    <n v="94"/>
    <n v="344"/>
    <n v="0.26917057902973396"/>
    <n v="1278"/>
    <n v="934"/>
    <n v="344"/>
    <n v="0.26917057902973396"/>
  </r>
  <r>
    <x v="11"/>
    <x v="66"/>
    <s v="HELSINKI"/>
    <m/>
    <m/>
    <m/>
    <m/>
    <s v=""/>
    <n v="6"/>
    <n v="6"/>
    <n v="6"/>
    <n v="1"/>
    <m/>
    <m/>
    <n v="0"/>
    <n v="6"/>
    <n v="6"/>
    <s v=""/>
    <s v=""/>
  </r>
  <r>
    <x v="11"/>
    <x v="67"/>
    <s v="PARIS"/>
    <m/>
    <m/>
    <m/>
    <m/>
    <s v=""/>
    <n v="14"/>
    <n v="14"/>
    <n v="13"/>
    <n v="0.9285714285714286"/>
    <m/>
    <m/>
    <n v="0"/>
    <n v="14"/>
    <n v="14"/>
    <s v=""/>
    <s v=""/>
  </r>
  <r>
    <x v="11"/>
    <x v="117"/>
    <s v="LIBREVILLE"/>
    <m/>
    <m/>
    <m/>
    <m/>
    <s v=""/>
    <n v="99"/>
    <n v="62"/>
    <n v="50"/>
    <n v="0.80645161290322576"/>
    <m/>
    <n v="37"/>
    <n v="0.37373737373737376"/>
    <n v="99"/>
    <n v="62"/>
    <n v="37"/>
    <n v="0.37373737373737376"/>
  </r>
  <r>
    <x v="11"/>
    <x v="86"/>
    <s v="TBILISSI"/>
    <m/>
    <m/>
    <m/>
    <m/>
    <s v=""/>
    <n v="49"/>
    <n v="32"/>
    <n v="19"/>
    <n v="0.59375"/>
    <n v="1"/>
    <n v="16"/>
    <n v="0.32653061224489793"/>
    <n v="49"/>
    <n v="33"/>
    <n v="16"/>
    <n v="0.32653061224489793"/>
  </r>
  <r>
    <x v="11"/>
    <x v="17"/>
    <s v="FRANKFURT/MAIN"/>
    <m/>
    <m/>
    <m/>
    <m/>
    <s v=""/>
    <n v="28"/>
    <n v="26"/>
    <n v="23"/>
    <n v="0.88461538461538458"/>
    <n v="1"/>
    <n v="1"/>
    <n v="3.5714285714285712E-2"/>
    <n v="28"/>
    <n v="27"/>
    <n v="1"/>
    <n v="3.5714285714285712E-2"/>
  </r>
  <r>
    <x v="11"/>
    <x v="87"/>
    <s v="ACCRA"/>
    <m/>
    <m/>
    <m/>
    <m/>
    <s v=""/>
    <n v="1286"/>
    <n v="636"/>
    <n v="376"/>
    <n v="0.5911949685534591"/>
    <n v="3"/>
    <n v="647"/>
    <n v="0.50311041990668737"/>
    <n v="1286"/>
    <n v="639"/>
    <n v="647"/>
    <n v="0.50311041990668737"/>
  </r>
  <r>
    <x v="11"/>
    <x v="68"/>
    <s v="ATHENS"/>
    <m/>
    <m/>
    <m/>
    <m/>
    <s v=""/>
    <n v="13"/>
    <n v="13"/>
    <m/>
    <n v="0"/>
    <m/>
    <m/>
    <n v="0"/>
    <n v="13"/>
    <n v="13"/>
    <s v=""/>
    <s v=""/>
  </r>
  <r>
    <x v="11"/>
    <x v="118"/>
    <s v="GUATEMALA CITY"/>
    <m/>
    <m/>
    <m/>
    <m/>
    <s v=""/>
    <n v="4"/>
    <n v="4"/>
    <n v="4"/>
    <n v="1"/>
    <m/>
    <m/>
    <n v="0"/>
    <n v="4"/>
    <n v="4"/>
    <s v=""/>
    <s v=""/>
  </r>
  <r>
    <x v="11"/>
    <x v="18"/>
    <s v="HONG KONG"/>
    <m/>
    <m/>
    <m/>
    <m/>
    <s v=""/>
    <n v="80"/>
    <n v="76"/>
    <n v="36"/>
    <n v="0.47368421052631576"/>
    <m/>
    <n v="4"/>
    <n v="0.05"/>
    <n v="80"/>
    <n v="76"/>
    <n v="4"/>
    <n v="0.05"/>
  </r>
  <r>
    <x v="11"/>
    <x v="69"/>
    <s v="BUDAPEST"/>
    <m/>
    <m/>
    <m/>
    <m/>
    <s v=""/>
    <n v="1"/>
    <n v="1"/>
    <n v="1"/>
    <n v="1"/>
    <m/>
    <m/>
    <n v="0"/>
    <n v="1"/>
    <n v="1"/>
    <s v=""/>
    <s v=""/>
  </r>
  <r>
    <x v="11"/>
    <x v="19"/>
    <s v="KOLKATA"/>
    <m/>
    <m/>
    <m/>
    <m/>
    <s v=""/>
    <n v="957"/>
    <n v="574"/>
    <n v="571"/>
    <n v="0.99477351916376311"/>
    <m/>
    <n v="383"/>
    <n v="0.40020898641588298"/>
    <n v="957"/>
    <n v="574"/>
    <n v="383"/>
    <n v="0.40020898641588298"/>
  </r>
  <r>
    <x v="11"/>
    <x v="19"/>
    <s v="MUMBAI"/>
    <m/>
    <m/>
    <m/>
    <m/>
    <s v=""/>
    <n v="9257"/>
    <n v="8266"/>
    <n v="8006"/>
    <n v="0.9685458504718123"/>
    <m/>
    <n v="990"/>
    <n v="0.10695764909248055"/>
    <n v="9257"/>
    <n v="8266"/>
    <n v="990"/>
    <n v="0.10695764909248055"/>
  </r>
  <r>
    <x v="11"/>
    <x v="19"/>
    <s v="NEW DELHI"/>
    <m/>
    <m/>
    <m/>
    <m/>
    <s v=""/>
    <n v="4982"/>
    <n v="3173"/>
    <n v="2884"/>
    <n v="0.90891900409706905"/>
    <n v="38"/>
    <n v="1771"/>
    <n v="0.35547972701726216"/>
    <n v="4982"/>
    <n v="3211"/>
    <n v="1771"/>
    <n v="0.35547972701726216"/>
  </r>
  <r>
    <x v="11"/>
    <x v="20"/>
    <s v="JAKARTA"/>
    <m/>
    <m/>
    <m/>
    <m/>
    <s v=""/>
    <n v="5738"/>
    <n v="5603"/>
    <n v="1723"/>
    <n v="0.30751383187578085"/>
    <m/>
    <n v="135"/>
    <n v="2.3527361449982572E-2"/>
    <n v="5738"/>
    <n v="5603"/>
    <n v="135"/>
    <n v="2.3527361449982572E-2"/>
  </r>
  <r>
    <x v="11"/>
    <x v="21"/>
    <s v="TEHERAN"/>
    <m/>
    <m/>
    <m/>
    <m/>
    <s v=""/>
    <n v="7647"/>
    <n v="4691"/>
    <n v="1097"/>
    <n v="0.23385205713067575"/>
    <n v="1"/>
    <n v="2955"/>
    <n v="0.38642604943114944"/>
    <n v="7647"/>
    <n v="4692"/>
    <n v="2955"/>
    <n v="0.38642604943114944"/>
  </r>
  <r>
    <x v="11"/>
    <x v="88"/>
    <s v="BAGHDAD"/>
    <n v="2"/>
    <m/>
    <m/>
    <n v="2"/>
    <n v="1"/>
    <n v="657"/>
    <n v="438"/>
    <n v="156"/>
    <n v="0.35616438356164382"/>
    <m/>
    <n v="219"/>
    <n v="0.33333333333333331"/>
    <n v="659"/>
    <n v="438"/>
    <n v="221"/>
    <n v="0.33535660091047043"/>
  </r>
  <r>
    <x v="11"/>
    <x v="88"/>
    <s v="ERBIL"/>
    <m/>
    <m/>
    <m/>
    <m/>
    <s v=""/>
    <n v="416"/>
    <n v="157"/>
    <n v="74"/>
    <n v="0.4713375796178344"/>
    <n v="14"/>
    <n v="245"/>
    <n v="0.58894230769230771"/>
    <n v="416"/>
    <n v="171"/>
    <n v="245"/>
    <n v="0.58894230769230771"/>
  </r>
  <r>
    <x v="11"/>
    <x v="22"/>
    <s v="DUBLIN"/>
    <m/>
    <m/>
    <m/>
    <m/>
    <s v=""/>
    <n v="454"/>
    <n v="451"/>
    <n v="204"/>
    <n v="0.45232815964523282"/>
    <m/>
    <n v="3"/>
    <n v="6.6079295154185024E-3"/>
    <n v="454"/>
    <n v="451"/>
    <n v="3"/>
    <n v="6.6079295154185024E-3"/>
  </r>
  <r>
    <x v="11"/>
    <x v="23"/>
    <s v="JERUSALEM"/>
    <m/>
    <m/>
    <m/>
    <m/>
    <s v=""/>
    <n v="321"/>
    <n v="223"/>
    <n v="48"/>
    <n v="0.21524663677130046"/>
    <m/>
    <n v="98"/>
    <n v="0.30529595015576322"/>
    <n v="321"/>
    <n v="223"/>
    <n v="98"/>
    <n v="0.30529595015576322"/>
  </r>
  <r>
    <x v="11"/>
    <x v="23"/>
    <s v="TEL AVIV"/>
    <m/>
    <m/>
    <m/>
    <m/>
    <s v=""/>
    <n v="138"/>
    <n v="125"/>
    <n v="122"/>
    <n v="0.97599999999999998"/>
    <n v="7"/>
    <n v="6"/>
    <n v="4.3478260869565216E-2"/>
    <n v="138"/>
    <n v="132"/>
    <n v="6"/>
    <n v="4.3478260869565216E-2"/>
  </r>
  <r>
    <x v="11"/>
    <x v="24"/>
    <s v="OSAKA"/>
    <m/>
    <m/>
    <m/>
    <m/>
    <s v=""/>
    <n v="111"/>
    <n v="108"/>
    <n v="108"/>
    <n v="1"/>
    <m/>
    <n v="3"/>
    <n v="2.7027027027027029E-2"/>
    <n v="111"/>
    <n v="108"/>
    <n v="3"/>
    <n v="2.7027027027027029E-2"/>
  </r>
  <r>
    <x v="11"/>
    <x v="24"/>
    <s v="TOKYO"/>
    <m/>
    <m/>
    <m/>
    <m/>
    <s v=""/>
    <n v="285"/>
    <n v="284"/>
    <n v="284"/>
    <n v="1"/>
    <m/>
    <n v="1"/>
    <n v="3.5087719298245615E-3"/>
    <n v="285"/>
    <n v="284"/>
    <n v="1"/>
    <n v="3.5087719298245615E-3"/>
  </r>
  <r>
    <x v="11"/>
    <x v="25"/>
    <s v="AMMAN"/>
    <m/>
    <m/>
    <m/>
    <m/>
    <s v=""/>
    <n v="1252"/>
    <n v="948"/>
    <n v="279"/>
    <n v="0.29430379746835444"/>
    <n v="5"/>
    <n v="299"/>
    <n v="0.23881789137380191"/>
    <n v="1252"/>
    <n v="953"/>
    <n v="299"/>
    <n v="0.23881789137380191"/>
  </r>
  <r>
    <x v="11"/>
    <x v="26"/>
    <s v="NUR-SULTAN"/>
    <m/>
    <m/>
    <m/>
    <m/>
    <s v=""/>
    <n v="3794"/>
    <n v="3528"/>
    <n v="1125"/>
    <n v="0.31887755102040816"/>
    <m/>
    <n v="266"/>
    <n v="7.0110701107011064E-2"/>
    <n v="3794"/>
    <n v="3528"/>
    <n v="266"/>
    <n v="7.0110701107011064E-2"/>
  </r>
  <r>
    <x v="11"/>
    <x v="27"/>
    <s v="NAIROBI"/>
    <m/>
    <m/>
    <m/>
    <m/>
    <s v=""/>
    <n v="958"/>
    <n v="842"/>
    <n v="397"/>
    <n v="0.47149643705463185"/>
    <m/>
    <n v="116"/>
    <n v="0.12108559498956159"/>
    <n v="958"/>
    <n v="842"/>
    <n v="116"/>
    <n v="0.12108559498956159"/>
  </r>
  <r>
    <x v="11"/>
    <x v="100"/>
    <s v="PRISTINA"/>
    <m/>
    <m/>
    <m/>
    <m/>
    <s v=""/>
    <n v="1331"/>
    <n v="917"/>
    <n v="900"/>
    <n v="0.98146128680479827"/>
    <n v="2"/>
    <n v="412"/>
    <n v="0.30954169797145004"/>
    <n v="1331"/>
    <n v="919"/>
    <n v="412"/>
    <n v="0.30954169797145004"/>
  </r>
  <r>
    <x v="11"/>
    <x v="28"/>
    <s v="KUWAIT"/>
    <m/>
    <m/>
    <m/>
    <m/>
    <s v=""/>
    <n v="2045"/>
    <n v="1994"/>
    <n v="1872"/>
    <n v="0.93881644934804409"/>
    <m/>
    <n v="51"/>
    <n v="2.493887530562347E-2"/>
    <n v="2045"/>
    <n v="1994"/>
    <n v="51"/>
    <n v="2.493887530562347E-2"/>
  </r>
  <r>
    <x v="11"/>
    <x v="29"/>
    <s v="BEIRUT"/>
    <m/>
    <m/>
    <m/>
    <m/>
    <s v=""/>
    <n v="2583"/>
    <n v="1730"/>
    <n v="1416"/>
    <n v="0.81849710982658963"/>
    <n v="373"/>
    <n v="480"/>
    <n v="0.18583042973286876"/>
    <n v="2583"/>
    <n v="2103"/>
    <n v="480"/>
    <n v="0.18583042973286876"/>
  </r>
  <r>
    <x v="11"/>
    <x v="153"/>
    <s v="TRIPOLI"/>
    <m/>
    <m/>
    <m/>
    <m/>
    <s v=""/>
    <n v="2694"/>
    <n v="1994"/>
    <n v="1822"/>
    <n v="0.91374122367101307"/>
    <n v="58"/>
    <n v="642"/>
    <n v="0.23830734966592429"/>
    <n v="2694"/>
    <n v="2052"/>
    <n v="642"/>
    <n v="0.23830734966592429"/>
  </r>
  <r>
    <x v="11"/>
    <x v="101"/>
    <s v="VILNIUS"/>
    <m/>
    <m/>
    <m/>
    <m/>
    <s v=""/>
    <n v="1"/>
    <m/>
    <m/>
    <s v=""/>
    <n v="1"/>
    <m/>
    <n v="0"/>
    <n v="1"/>
    <n v="1"/>
    <s v=""/>
    <s v=""/>
  </r>
  <r>
    <x v="11"/>
    <x v="30"/>
    <s v="KUALA LUMPUR"/>
    <m/>
    <m/>
    <m/>
    <m/>
    <s v=""/>
    <n v="93"/>
    <n v="65"/>
    <n v="45"/>
    <n v="0.69230769230769229"/>
    <m/>
    <n v="28"/>
    <n v="0.30107526881720431"/>
    <n v="93"/>
    <n v="65"/>
    <n v="28"/>
    <n v="0.30107526881720431"/>
  </r>
  <r>
    <x v="11"/>
    <x v="123"/>
    <s v="VALETTA"/>
    <n v="9"/>
    <n v="8"/>
    <m/>
    <n v="1"/>
    <n v="0.1111111111111111"/>
    <n v="29"/>
    <n v="10"/>
    <n v="9"/>
    <n v="0.9"/>
    <n v="18"/>
    <n v="1"/>
    <n v="3.4482758620689655E-2"/>
    <n v="38"/>
    <n v="36"/>
    <n v="2"/>
    <n v="5.2631578947368418E-2"/>
  </r>
  <r>
    <x v="11"/>
    <x v="31"/>
    <s v="MEXICO CITY"/>
    <m/>
    <m/>
    <m/>
    <m/>
    <s v=""/>
    <n v="38"/>
    <n v="37"/>
    <n v="37"/>
    <n v="1"/>
    <m/>
    <n v="1"/>
    <n v="2.6315789473684209E-2"/>
    <n v="38"/>
    <n v="37"/>
    <n v="1"/>
    <n v="2.6315789473684209E-2"/>
  </r>
  <r>
    <x v="11"/>
    <x v="89"/>
    <s v="CHISINAU"/>
    <m/>
    <m/>
    <m/>
    <m/>
    <s v=""/>
    <n v="24"/>
    <n v="21"/>
    <n v="19"/>
    <n v="0.90476190476190477"/>
    <m/>
    <n v="3"/>
    <n v="0.125"/>
    <n v="24"/>
    <n v="21"/>
    <n v="3"/>
    <n v="0.125"/>
  </r>
  <r>
    <x v="11"/>
    <x v="90"/>
    <s v="ULAN BATOR"/>
    <m/>
    <m/>
    <m/>
    <m/>
    <s v=""/>
    <n v="267"/>
    <n v="259"/>
    <n v="64"/>
    <n v="0.24710424710424711"/>
    <m/>
    <n v="8"/>
    <n v="2.9962546816479401E-2"/>
    <n v="267"/>
    <n v="259"/>
    <n v="8"/>
    <n v="2.9962546816479401E-2"/>
  </r>
  <r>
    <x v="11"/>
    <x v="144"/>
    <s v="PODGORICA"/>
    <m/>
    <m/>
    <m/>
    <m/>
    <s v=""/>
    <n v="45"/>
    <n v="42"/>
    <n v="41"/>
    <n v="0.97619047619047616"/>
    <m/>
    <n v="3"/>
    <n v="6.6666666666666666E-2"/>
    <n v="45"/>
    <n v="42"/>
    <n v="3"/>
    <n v="6.6666666666666666E-2"/>
  </r>
  <r>
    <x v="11"/>
    <x v="32"/>
    <s v="CASABLANCA"/>
    <m/>
    <m/>
    <m/>
    <m/>
    <s v=""/>
    <n v="4919"/>
    <n v="3330"/>
    <n v="2492"/>
    <n v="0.7483483483483484"/>
    <n v="6"/>
    <n v="1583"/>
    <n v="0.32181337670258181"/>
    <n v="4919"/>
    <n v="3336"/>
    <n v="1583"/>
    <n v="0.32181337670258181"/>
  </r>
  <r>
    <x v="11"/>
    <x v="32"/>
    <s v="RABAT"/>
    <m/>
    <m/>
    <m/>
    <m/>
    <s v=""/>
    <n v="930"/>
    <n v="771"/>
    <n v="567"/>
    <n v="0.7354085603112841"/>
    <m/>
    <n v="159"/>
    <n v="0.17096774193548386"/>
    <n v="930"/>
    <n v="771"/>
    <n v="159"/>
    <n v="0.17096774193548386"/>
  </r>
  <r>
    <x v="11"/>
    <x v="102"/>
    <s v="MAPUTO"/>
    <m/>
    <m/>
    <m/>
    <m/>
    <s v=""/>
    <n v="166"/>
    <n v="144"/>
    <n v="47"/>
    <n v="0.3263888888888889"/>
    <m/>
    <n v="22"/>
    <n v="0.13253012048192772"/>
    <n v="166"/>
    <n v="144"/>
    <n v="22"/>
    <n v="0.13253012048192772"/>
  </r>
  <r>
    <x v="11"/>
    <x v="126"/>
    <s v="YANGON"/>
    <m/>
    <m/>
    <m/>
    <m/>
    <s v=""/>
    <n v="449"/>
    <n v="448"/>
    <n v="125"/>
    <n v="0.27901785714285715"/>
    <m/>
    <n v="1"/>
    <n v="2.2271714922048997E-3"/>
    <n v="449"/>
    <n v="448"/>
    <n v="1"/>
    <n v="2.2271714922048997E-3"/>
  </r>
  <r>
    <x v="11"/>
    <x v="72"/>
    <s v="AMSTERDAM"/>
    <m/>
    <m/>
    <m/>
    <m/>
    <s v=""/>
    <n v="4"/>
    <n v="4"/>
    <n v="4"/>
    <n v="1"/>
    <m/>
    <m/>
    <n v="0"/>
    <n v="4"/>
    <n v="4"/>
    <s v=""/>
    <s v=""/>
  </r>
  <r>
    <x v="11"/>
    <x v="127"/>
    <s v="WELLINGTON"/>
    <m/>
    <m/>
    <m/>
    <m/>
    <s v=""/>
    <n v="83"/>
    <n v="82"/>
    <n v="27"/>
    <n v="0.32926829268292684"/>
    <m/>
    <n v="1"/>
    <n v="1.2048192771084338E-2"/>
    <n v="83"/>
    <n v="82"/>
    <n v="1"/>
    <n v="1.2048192771084338E-2"/>
  </r>
  <r>
    <x v="11"/>
    <x v="33"/>
    <s v="ABUJA"/>
    <m/>
    <m/>
    <m/>
    <m/>
    <s v=""/>
    <n v="260"/>
    <n v="209"/>
    <n v="178"/>
    <n v="0.85167464114832536"/>
    <n v="33"/>
    <n v="18"/>
    <n v="6.9230769230769235E-2"/>
    <n v="260"/>
    <n v="242"/>
    <n v="18"/>
    <n v="6.9230769230769235E-2"/>
  </r>
  <r>
    <x v="11"/>
    <x v="33"/>
    <s v="LAGOS"/>
    <n v="2"/>
    <n v="1"/>
    <m/>
    <n v="1"/>
    <n v="0.5"/>
    <n v="2539"/>
    <n v="1428"/>
    <n v="1321"/>
    <n v="0.92507002801120453"/>
    <n v="18"/>
    <n v="1093"/>
    <n v="0.43048444269397401"/>
    <n v="2541"/>
    <n v="1447"/>
    <n v="1094"/>
    <n v="0.43053915781188506"/>
  </r>
  <r>
    <x v="11"/>
    <x v="34"/>
    <s v="SKOPJE"/>
    <m/>
    <m/>
    <m/>
    <m/>
    <s v=""/>
    <n v="26"/>
    <n v="26"/>
    <n v="18"/>
    <n v="0.69230769230769229"/>
    <m/>
    <m/>
    <n v="0"/>
    <n v="26"/>
    <n v="26"/>
    <s v=""/>
    <s v=""/>
  </r>
  <r>
    <x v="11"/>
    <x v="98"/>
    <s v="OSLO"/>
    <m/>
    <m/>
    <m/>
    <m/>
    <s v=""/>
    <n v="2"/>
    <n v="1"/>
    <m/>
    <n v="0"/>
    <m/>
    <n v="1"/>
    <n v="0.5"/>
    <n v="2"/>
    <n v="1"/>
    <n v="1"/>
    <n v="0.5"/>
  </r>
  <r>
    <x v="11"/>
    <x v="129"/>
    <s v="MUSCAT"/>
    <m/>
    <m/>
    <m/>
    <m/>
    <s v=""/>
    <n v="467"/>
    <n v="428"/>
    <n v="372"/>
    <n v="0.86915887850467288"/>
    <m/>
    <n v="39"/>
    <n v="8.3511777301927201E-2"/>
    <n v="467"/>
    <n v="428"/>
    <n v="39"/>
    <n v="8.3511777301927201E-2"/>
  </r>
  <r>
    <x v="11"/>
    <x v="35"/>
    <s v="ISLAMABAD"/>
    <m/>
    <m/>
    <m/>
    <m/>
    <s v=""/>
    <n v="1762"/>
    <n v="1218"/>
    <n v="838"/>
    <n v="0.68801313628899841"/>
    <n v="2"/>
    <n v="542"/>
    <n v="0.30760499432463112"/>
    <n v="1762"/>
    <n v="1220"/>
    <n v="542"/>
    <n v="0.30760499432463112"/>
  </r>
  <r>
    <x v="11"/>
    <x v="35"/>
    <s v="KARACHI"/>
    <m/>
    <m/>
    <m/>
    <m/>
    <s v=""/>
    <n v="1736"/>
    <n v="1220"/>
    <n v="235"/>
    <n v="0.19262295081967212"/>
    <m/>
    <n v="516"/>
    <n v="0.29723502304147464"/>
    <n v="1736"/>
    <n v="1220"/>
    <n v="516"/>
    <n v="0.29723502304147464"/>
  </r>
  <r>
    <x v="11"/>
    <x v="73"/>
    <s v="PANAMA CITY"/>
    <m/>
    <m/>
    <m/>
    <m/>
    <s v=""/>
    <n v="1563"/>
    <n v="1095"/>
    <n v="646"/>
    <n v="0.58995433789954332"/>
    <m/>
    <n v="468"/>
    <n v="0.29942418426103645"/>
    <n v="1563"/>
    <n v="1095"/>
    <n v="468"/>
    <n v="0.29942418426103645"/>
  </r>
  <r>
    <x v="11"/>
    <x v="147"/>
    <s v="ASUNCION"/>
    <m/>
    <m/>
    <m/>
    <m/>
    <s v=""/>
    <n v="2"/>
    <n v="3"/>
    <m/>
    <n v="0"/>
    <m/>
    <m/>
    <n v="0"/>
    <n v="2"/>
    <n v="3"/>
    <s v=""/>
    <s v=""/>
  </r>
  <r>
    <x v="11"/>
    <x v="36"/>
    <s v="LIMA"/>
    <m/>
    <m/>
    <m/>
    <m/>
    <s v=""/>
    <n v="9"/>
    <n v="7"/>
    <n v="7"/>
    <n v="1"/>
    <m/>
    <n v="2"/>
    <n v="0.22222222222222221"/>
    <n v="9"/>
    <n v="7"/>
    <n v="2"/>
    <n v="0.22222222222222221"/>
  </r>
  <r>
    <x v="11"/>
    <x v="37"/>
    <s v="MANILA"/>
    <m/>
    <m/>
    <m/>
    <m/>
    <s v=""/>
    <n v="5247"/>
    <n v="4968"/>
    <n v="4217"/>
    <n v="0.84883252818035426"/>
    <m/>
    <n v="279"/>
    <n v="5.3173241852487133E-2"/>
    <n v="5247"/>
    <n v="4968"/>
    <n v="279"/>
    <n v="5.3173241852487133E-2"/>
  </r>
  <r>
    <x v="11"/>
    <x v="74"/>
    <s v="WARSAW"/>
    <m/>
    <m/>
    <m/>
    <m/>
    <s v=""/>
    <n v="2"/>
    <n v="1"/>
    <n v="1"/>
    <n v="1"/>
    <m/>
    <n v="1"/>
    <n v="0.5"/>
    <n v="2"/>
    <n v="1"/>
    <n v="1"/>
    <n v="0.5"/>
  </r>
  <r>
    <x v="11"/>
    <x v="75"/>
    <s v="LISBON"/>
    <m/>
    <m/>
    <m/>
    <m/>
    <s v=""/>
    <n v="1"/>
    <m/>
    <m/>
    <s v=""/>
    <m/>
    <n v="1"/>
    <n v="1"/>
    <n v="1"/>
    <s v=""/>
    <n v="1"/>
    <s v=""/>
  </r>
  <r>
    <x v="11"/>
    <x v="76"/>
    <s v="DOHA"/>
    <m/>
    <m/>
    <m/>
    <m/>
    <s v=""/>
    <n v="1206"/>
    <n v="1084"/>
    <n v="800"/>
    <n v="0.73800738007380073"/>
    <n v="8"/>
    <n v="114"/>
    <n v="9.4527363184079602E-2"/>
    <n v="1206"/>
    <n v="1092"/>
    <n v="114"/>
    <n v="9.4527363184079602E-2"/>
  </r>
  <r>
    <x v="11"/>
    <x v="38"/>
    <s v="BUCHAREST"/>
    <m/>
    <m/>
    <m/>
    <m/>
    <s v=""/>
    <n v="66"/>
    <n v="53"/>
    <n v="16"/>
    <n v="0.30188679245283018"/>
    <m/>
    <n v="13"/>
    <n v="0.19696969696969696"/>
    <n v="66"/>
    <n v="53"/>
    <n v="13"/>
    <n v="0.19696969696969696"/>
  </r>
  <r>
    <x v="11"/>
    <x v="39"/>
    <s v="MOSCOW"/>
    <m/>
    <m/>
    <m/>
    <m/>
    <s v=""/>
    <n v="84921"/>
    <n v="83110"/>
    <n v="80994"/>
    <n v="0.97453976657441943"/>
    <m/>
    <n v="1811"/>
    <n v="2.1325702711932265E-2"/>
    <n v="84921"/>
    <n v="83110"/>
    <n v="1811"/>
    <n v="2.1325702711932265E-2"/>
  </r>
  <r>
    <x v="11"/>
    <x v="39"/>
    <s v="ST. PETERSBURG"/>
    <m/>
    <m/>
    <m/>
    <m/>
    <s v=""/>
    <n v="6255"/>
    <n v="6117"/>
    <n v="5644"/>
    <n v="0.92267451365048225"/>
    <n v="11"/>
    <n v="127"/>
    <n v="2.0303756994404478E-2"/>
    <n v="6255"/>
    <n v="6128"/>
    <n v="127"/>
    <n v="2.0303756994404478E-2"/>
  </r>
  <r>
    <x v="11"/>
    <x v="154"/>
    <s v="SAN MARINO"/>
    <m/>
    <m/>
    <m/>
    <m/>
    <s v=""/>
    <n v="146"/>
    <n v="145"/>
    <n v="138"/>
    <n v="0.9517241379310345"/>
    <m/>
    <n v="1"/>
    <n v="6.8493150684931503E-3"/>
    <n v="146"/>
    <n v="145"/>
    <n v="1"/>
    <n v="6.8493150684931503E-3"/>
  </r>
  <r>
    <x v="11"/>
    <x v="40"/>
    <s v="JEDDAH"/>
    <m/>
    <m/>
    <m/>
    <m/>
    <s v=""/>
    <n v="1529"/>
    <n v="1374"/>
    <n v="1337"/>
    <n v="0.97307132459970891"/>
    <m/>
    <n v="155"/>
    <n v="0.1013734466971877"/>
    <n v="1529"/>
    <n v="1374"/>
    <n v="155"/>
    <n v="0.1013734466971877"/>
  </r>
  <r>
    <x v="11"/>
    <x v="40"/>
    <s v="RIYADH"/>
    <m/>
    <m/>
    <m/>
    <m/>
    <s v=""/>
    <n v="2929"/>
    <n v="2816"/>
    <n v="2590"/>
    <n v="0.91974431818181823"/>
    <n v="7"/>
    <n v="106"/>
    <n v="3.6189825879139638E-2"/>
    <n v="2929"/>
    <n v="2823"/>
    <n v="106"/>
    <n v="3.6189825879139638E-2"/>
  </r>
  <r>
    <x v="11"/>
    <x v="41"/>
    <s v="DAKAR"/>
    <m/>
    <m/>
    <m/>
    <m/>
    <s v=""/>
    <n v="2237"/>
    <n v="1591"/>
    <n v="1182"/>
    <n v="0.74292897548711501"/>
    <m/>
    <n v="646"/>
    <n v="0.28877961555654896"/>
    <n v="2237"/>
    <n v="1591"/>
    <n v="646"/>
    <n v="0.28877961555654896"/>
  </r>
  <r>
    <x v="11"/>
    <x v="42"/>
    <s v="BELGRADE"/>
    <m/>
    <m/>
    <m/>
    <m/>
    <s v=""/>
    <n v="58"/>
    <n v="58"/>
    <n v="40"/>
    <n v="0.68965517241379315"/>
    <m/>
    <m/>
    <n v="0"/>
    <n v="58"/>
    <n v="58"/>
    <s v=""/>
    <s v=""/>
  </r>
  <r>
    <x v="11"/>
    <x v="78"/>
    <s v="SINGAPORE"/>
    <m/>
    <m/>
    <m/>
    <m/>
    <s v=""/>
    <n v="455"/>
    <n v="442"/>
    <n v="442"/>
    <n v="1"/>
    <m/>
    <n v="13"/>
    <n v="2.8571428571428571E-2"/>
    <n v="455"/>
    <n v="442"/>
    <n v="13"/>
    <n v="2.8571428571428571E-2"/>
  </r>
  <r>
    <x v="11"/>
    <x v="45"/>
    <s v="CAPE TOWN"/>
    <m/>
    <m/>
    <m/>
    <m/>
    <s v=""/>
    <n v="1845"/>
    <n v="1694"/>
    <n v="1694"/>
    <n v="1"/>
    <m/>
    <n v="151"/>
    <n v="8.1842818428184277E-2"/>
    <n v="1845"/>
    <n v="1694"/>
    <n v="151"/>
    <n v="8.1842818428184277E-2"/>
  </r>
  <r>
    <x v="11"/>
    <x v="45"/>
    <s v="JOHANNESBURG"/>
    <m/>
    <m/>
    <m/>
    <m/>
    <s v=""/>
    <n v="4167"/>
    <n v="3559"/>
    <n v="3538"/>
    <n v="0.99409946614217481"/>
    <m/>
    <n v="608"/>
    <n v="0.14590832733381329"/>
    <n v="4167"/>
    <n v="3559"/>
    <n v="608"/>
    <n v="0.14590832733381329"/>
  </r>
  <r>
    <x v="11"/>
    <x v="45"/>
    <s v="PRETORIA"/>
    <m/>
    <m/>
    <m/>
    <m/>
    <s v=""/>
    <n v="208"/>
    <n v="188"/>
    <n v="172"/>
    <n v="0.91489361702127658"/>
    <m/>
    <n v="20"/>
    <n v="9.6153846153846159E-2"/>
    <n v="208"/>
    <n v="188"/>
    <n v="20"/>
    <n v="9.6153846153846159E-2"/>
  </r>
  <r>
    <x v="11"/>
    <x v="46"/>
    <s v="SEOUL"/>
    <m/>
    <m/>
    <m/>
    <m/>
    <s v=""/>
    <n v="99"/>
    <n v="66"/>
    <n v="6"/>
    <n v="9.0909090909090912E-2"/>
    <m/>
    <n v="33"/>
    <n v="0.33333333333333331"/>
    <n v="99"/>
    <n v="66"/>
    <n v="33"/>
    <n v="0.33333333333333331"/>
  </r>
  <r>
    <x v="11"/>
    <x v="79"/>
    <s v="MADRID"/>
    <m/>
    <m/>
    <m/>
    <m/>
    <s v=""/>
    <n v="12"/>
    <n v="11"/>
    <n v="5"/>
    <n v="0.45454545454545453"/>
    <m/>
    <n v="1"/>
    <n v="8.3333333333333329E-2"/>
    <n v="12"/>
    <n v="11"/>
    <n v="1"/>
    <n v="8.3333333333333329E-2"/>
  </r>
  <r>
    <x v="11"/>
    <x v="131"/>
    <s v="COLOMBO"/>
    <m/>
    <m/>
    <m/>
    <m/>
    <s v=""/>
    <n v="739"/>
    <n v="230"/>
    <n v="16"/>
    <n v="6.9565217391304349E-2"/>
    <m/>
    <n v="509"/>
    <n v="0.68876860622462788"/>
    <n v="739"/>
    <n v="230"/>
    <n v="509"/>
    <n v="0.68876860622462788"/>
  </r>
  <r>
    <x v="11"/>
    <x v="132"/>
    <s v="KHARTOUM"/>
    <m/>
    <m/>
    <m/>
    <m/>
    <s v=""/>
    <n v="314"/>
    <n v="236"/>
    <n v="52"/>
    <n v="0.22033898305084745"/>
    <n v="3"/>
    <n v="75"/>
    <n v="0.23885350318471338"/>
    <n v="314"/>
    <n v="239"/>
    <n v="75"/>
    <n v="0.23885350318471338"/>
  </r>
  <r>
    <x v="11"/>
    <x v="99"/>
    <s v="STOCKHOLM"/>
    <m/>
    <m/>
    <m/>
    <m/>
    <s v=""/>
    <n v="5"/>
    <n v="4"/>
    <n v="4"/>
    <n v="1"/>
    <m/>
    <n v="1"/>
    <n v="0.2"/>
    <n v="5"/>
    <n v="4"/>
    <n v="1"/>
    <n v="0.2"/>
  </r>
  <r>
    <x v="11"/>
    <x v="80"/>
    <s v="GENEVA"/>
    <m/>
    <m/>
    <m/>
    <m/>
    <s v=""/>
    <n v="5"/>
    <n v="4"/>
    <n v="4"/>
    <n v="1"/>
    <n v="1"/>
    <m/>
    <n v="0"/>
    <n v="5"/>
    <n v="5"/>
    <s v=""/>
    <s v=""/>
  </r>
  <r>
    <x v="11"/>
    <x v="48"/>
    <s v="TAIPEI"/>
    <m/>
    <m/>
    <m/>
    <m/>
    <s v=""/>
    <n v="18"/>
    <n v="17"/>
    <n v="17"/>
    <n v="1"/>
    <m/>
    <n v="1"/>
    <n v="5.5555555555555552E-2"/>
    <n v="18"/>
    <n v="17"/>
    <n v="1"/>
    <n v="5.5555555555555552E-2"/>
  </r>
  <r>
    <x v="11"/>
    <x v="81"/>
    <s v="DAR ES SALAAM"/>
    <m/>
    <m/>
    <m/>
    <m/>
    <s v=""/>
    <n v="370"/>
    <n v="246"/>
    <n v="89"/>
    <n v="0.36178861788617889"/>
    <m/>
    <n v="124"/>
    <n v="0.33513513513513515"/>
    <n v="370"/>
    <n v="246"/>
    <n v="124"/>
    <n v="0.33513513513513515"/>
  </r>
  <r>
    <x v="11"/>
    <x v="49"/>
    <s v="BANGKOK"/>
    <m/>
    <m/>
    <m/>
    <m/>
    <s v=""/>
    <n v="7465"/>
    <n v="7161"/>
    <n v="1496"/>
    <n v="0.20890937019969277"/>
    <m/>
    <n v="304"/>
    <n v="4.0723375753516408E-2"/>
    <n v="7465"/>
    <n v="7161"/>
    <n v="304"/>
    <n v="4.0723375753516408E-2"/>
  </r>
  <r>
    <x v="11"/>
    <x v="50"/>
    <s v="TUNIS"/>
    <m/>
    <m/>
    <m/>
    <m/>
    <s v=""/>
    <n v="5164"/>
    <n v="3382"/>
    <n v="2249"/>
    <n v="0.66499112950916617"/>
    <n v="9"/>
    <n v="1773"/>
    <n v="0.34333849728892329"/>
    <n v="5164"/>
    <n v="3391"/>
    <n v="1773"/>
    <n v="0.34333849728892329"/>
  </r>
  <r>
    <x v="11"/>
    <x v="51"/>
    <s v="ANKARA"/>
    <m/>
    <m/>
    <m/>
    <m/>
    <s v=""/>
    <n v="1776"/>
    <n v="1461"/>
    <n v="935"/>
    <n v="0.63997262149212863"/>
    <m/>
    <n v="315"/>
    <n v="0.17736486486486486"/>
    <n v="1776"/>
    <n v="1461"/>
    <n v="315"/>
    <n v="0.17736486486486486"/>
  </r>
  <r>
    <x v="11"/>
    <x v="51"/>
    <s v="ISTANBUL"/>
    <m/>
    <m/>
    <m/>
    <m/>
    <s v=""/>
    <n v="20859"/>
    <n v="19704"/>
    <n v="16744"/>
    <n v="0.84977669508729192"/>
    <n v="2"/>
    <n v="1153"/>
    <n v="5.5275900091087779E-2"/>
    <n v="20859"/>
    <n v="19706"/>
    <n v="1153"/>
    <n v="5.5275900091087779E-2"/>
  </r>
  <r>
    <x v="11"/>
    <x v="51"/>
    <s v="IZMIR"/>
    <m/>
    <m/>
    <m/>
    <m/>
    <s v=""/>
    <n v="3121"/>
    <n v="2901"/>
    <n v="2358"/>
    <n v="0.81282316442605995"/>
    <m/>
    <n v="220"/>
    <n v="7.0490227491188717E-2"/>
    <n v="3121"/>
    <n v="2901"/>
    <n v="220"/>
    <n v="7.0490227491188717E-2"/>
  </r>
  <r>
    <x v="11"/>
    <x v="150"/>
    <s v="ASHGABAT"/>
    <m/>
    <m/>
    <m/>
    <m/>
    <s v=""/>
    <n v="129"/>
    <n v="111"/>
    <n v="50"/>
    <n v="0.45045045045045046"/>
    <n v="1"/>
    <n v="17"/>
    <n v="0.13178294573643412"/>
    <n v="129"/>
    <n v="112"/>
    <n v="17"/>
    <n v="0.13178294573643412"/>
  </r>
  <r>
    <x v="11"/>
    <x v="82"/>
    <s v="KAMPALA"/>
    <m/>
    <m/>
    <m/>
    <m/>
    <s v=""/>
    <n v="446"/>
    <n v="275"/>
    <n v="172"/>
    <n v="0.62545454545454549"/>
    <n v="3"/>
    <n v="168"/>
    <n v="0.37668161434977576"/>
    <n v="446"/>
    <n v="278"/>
    <n v="168"/>
    <n v="0.37668161434977576"/>
  </r>
  <r>
    <x v="11"/>
    <x v="52"/>
    <s v="KYIV"/>
    <m/>
    <m/>
    <m/>
    <m/>
    <s v=""/>
    <n v="269"/>
    <n v="215"/>
    <n v="147"/>
    <n v="0.68372093023255809"/>
    <n v="3"/>
    <n v="51"/>
    <n v="0.1895910780669145"/>
    <n v="269"/>
    <n v="218"/>
    <n v="51"/>
    <n v="0.1895910780669145"/>
  </r>
  <r>
    <x v="11"/>
    <x v="53"/>
    <s v="ABU DHABI"/>
    <m/>
    <m/>
    <m/>
    <m/>
    <s v=""/>
    <n v="783"/>
    <n v="643"/>
    <n v="324"/>
    <n v="0.50388802488335926"/>
    <m/>
    <n v="140"/>
    <n v="0.17879948914431673"/>
    <n v="783"/>
    <n v="643"/>
    <n v="140"/>
    <n v="0.17879948914431673"/>
  </r>
  <r>
    <x v="11"/>
    <x v="53"/>
    <s v="DUBAI"/>
    <m/>
    <m/>
    <m/>
    <m/>
    <s v=""/>
    <n v="3764"/>
    <n v="2978"/>
    <n v="2066"/>
    <n v="0.69375419744795164"/>
    <n v="2"/>
    <n v="784"/>
    <n v="0.20828905419766205"/>
    <n v="3764"/>
    <n v="2980"/>
    <n v="784"/>
    <n v="0.20828905419766205"/>
  </r>
  <r>
    <x v="11"/>
    <x v="54"/>
    <s v="EDINBURGH"/>
    <m/>
    <m/>
    <m/>
    <m/>
    <s v=""/>
    <n v="256"/>
    <n v="249"/>
    <n v="32"/>
    <n v="0.12851405622489959"/>
    <m/>
    <n v="7"/>
    <n v="2.734375E-2"/>
    <n v="256"/>
    <n v="249"/>
    <n v="7"/>
    <n v="2.734375E-2"/>
  </r>
  <r>
    <x v="11"/>
    <x v="54"/>
    <s v="LONDON"/>
    <n v="1"/>
    <m/>
    <m/>
    <n v="1"/>
    <n v="1"/>
    <n v="4721"/>
    <n v="4404"/>
    <n v="2861"/>
    <n v="0.64963669391462309"/>
    <m/>
    <n v="317"/>
    <n v="6.7146790934124123E-2"/>
    <n v="4722"/>
    <n v="4404"/>
    <n v="318"/>
    <n v="6.734434561626429E-2"/>
  </r>
  <r>
    <x v="11"/>
    <x v="135"/>
    <s v="MONTEVIDEO"/>
    <m/>
    <m/>
    <m/>
    <m/>
    <s v=""/>
    <n v="7"/>
    <n v="5"/>
    <n v="2"/>
    <n v="0.4"/>
    <m/>
    <n v="2"/>
    <n v="0.2857142857142857"/>
    <n v="7"/>
    <n v="5"/>
    <n v="2"/>
    <n v="0.2857142857142857"/>
  </r>
  <r>
    <x v="11"/>
    <x v="55"/>
    <s v="BOSTON, MA"/>
    <m/>
    <m/>
    <m/>
    <m/>
    <s v=""/>
    <n v="191"/>
    <n v="156"/>
    <n v="36"/>
    <n v="0.23076923076923078"/>
    <m/>
    <n v="35"/>
    <n v="0.18324607329842932"/>
    <n v="191"/>
    <n v="156"/>
    <n v="35"/>
    <n v="0.18324607329842932"/>
  </r>
  <r>
    <x v="11"/>
    <x v="55"/>
    <s v="CHICAGO, IL"/>
    <m/>
    <m/>
    <m/>
    <m/>
    <s v=""/>
    <n v="219"/>
    <n v="204"/>
    <n v="201"/>
    <n v="0.98529411764705888"/>
    <m/>
    <n v="15"/>
    <n v="6.8493150684931503E-2"/>
    <n v="219"/>
    <n v="204"/>
    <n v="15"/>
    <n v="6.8493150684931503E-2"/>
  </r>
  <r>
    <x v="11"/>
    <x v="55"/>
    <s v="DETROIT, MI"/>
    <m/>
    <m/>
    <m/>
    <m/>
    <s v=""/>
    <n v="172"/>
    <n v="163"/>
    <n v="163"/>
    <n v="1"/>
    <m/>
    <n v="9"/>
    <n v="5.232558139534884E-2"/>
    <n v="172"/>
    <n v="163"/>
    <n v="9"/>
    <n v="5.232558139534884E-2"/>
  </r>
  <r>
    <x v="11"/>
    <x v="55"/>
    <s v="HOUSTON, TX"/>
    <m/>
    <m/>
    <m/>
    <m/>
    <s v=""/>
    <n v="246"/>
    <n v="233"/>
    <n v="115"/>
    <n v="0.49356223175965663"/>
    <m/>
    <n v="13"/>
    <n v="5.2845528455284556E-2"/>
    <n v="246"/>
    <n v="233"/>
    <n v="13"/>
    <n v="5.2845528455284556E-2"/>
  </r>
  <r>
    <x v="11"/>
    <x v="55"/>
    <s v="LOS ANGELES, CA"/>
    <m/>
    <m/>
    <m/>
    <m/>
    <s v=""/>
    <n v="247"/>
    <n v="231"/>
    <n v="74"/>
    <n v="0.32034632034632032"/>
    <m/>
    <n v="16"/>
    <n v="6.4777327935222673E-2"/>
    <n v="247"/>
    <n v="231"/>
    <n v="16"/>
    <n v="6.4777327935222673E-2"/>
  </r>
  <r>
    <x v="11"/>
    <x v="55"/>
    <s v="MIAMI, FL"/>
    <m/>
    <m/>
    <m/>
    <m/>
    <s v=""/>
    <n v="215"/>
    <n v="174"/>
    <n v="35"/>
    <n v="0.20114942528735633"/>
    <m/>
    <n v="41"/>
    <n v="0.19069767441860466"/>
    <n v="215"/>
    <n v="174"/>
    <n v="41"/>
    <n v="0.19069767441860466"/>
  </r>
  <r>
    <x v="11"/>
    <x v="55"/>
    <s v="NEW YORK, NY"/>
    <m/>
    <m/>
    <m/>
    <m/>
    <s v=""/>
    <n v="576"/>
    <n v="564"/>
    <n v="134"/>
    <n v="0.23758865248226951"/>
    <m/>
    <n v="12"/>
    <n v="2.0833333333333332E-2"/>
    <n v="576"/>
    <n v="564"/>
    <n v="12"/>
    <n v="2.0833333333333332E-2"/>
  </r>
  <r>
    <x v="11"/>
    <x v="55"/>
    <s v="PHILADELPHIA, PA"/>
    <m/>
    <m/>
    <m/>
    <m/>
    <s v=""/>
    <n v="210"/>
    <n v="200"/>
    <n v="142"/>
    <n v="0.71"/>
    <m/>
    <n v="10"/>
    <n v="4.7619047619047616E-2"/>
    <n v="210"/>
    <n v="200"/>
    <n v="10"/>
    <n v="4.7619047619047616E-2"/>
  </r>
  <r>
    <x v="11"/>
    <x v="55"/>
    <s v="SAN FRANCISCO, CA"/>
    <m/>
    <m/>
    <m/>
    <m/>
    <s v=""/>
    <n v="374"/>
    <n v="367"/>
    <n v="367"/>
    <n v="1"/>
    <m/>
    <n v="7"/>
    <n v="1.871657754010695E-2"/>
    <n v="374"/>
    <n v="367"/>
    <n v="7"/>
    <n v="1.871657754010695E-2"/>
  </r>
  <r>
    <x v="11"/>
    <x v="55"/>
    <s v="WASHINGTON, DC"/>
    <m/>
    <m/>
    <m/>
    <m/>
    <s v=""/>
    <n v="92"/>
    <n v="80"/>
    <n v="45"/>
    <n v="0.5625"/>
    <m/>
    <n v="12"/>
    <n v="0.13043478260869565"/>
    <n v="92"/>
    <n v="80"/>
    <n v="12"/>
    <n v="0.13043478260869565"/>
  </r>
  <r>
    <x v="11"/>
    <x v="91"/>
    <s v="TASHKENT"/>
    <m/>
    <m/>
    <m/>
    <m/>
    <s v=""/>
    <n v="536"/>
    <n v="359"/>
    <n v="153"/>
    <n v="0.42618384401114207"/>
    <n v="6"/>
    <n v="171"/>
    <n v="0.31902985074626866"/>
    <n v="536"/>
    <n v="365"/>
    <n v="171"/>
    <n v="0.31902985074626866"/>
  </r>
  <r>
    <x v="11"/>
    <x v="137"/>
    <s v="CARACAS"/>
    <n v="2"/>
    <n v="2"/>
    <n v="2"/>
    <m/>
    <n v="0"/>
    <n v="8"/>
    <n v="8"/>
    <n v="7"/>
    <n v="0.875"/>
    <m/>
    <m/>
    <n v="0"/>
    <n v="10"/>
    <n v="10"/>
    <s v=""/>
    <s v=""/>
  </r>
  <r>
    <x v="11"/>
    <x v="56"/>
    <s v="HANOI"/>
    <m/>
    <m/>
    <m/>
    <m/>
    <s v=""/>
    <n v="224"/>
    <n v="199"/>
    <n v="45"/>
    <n v="0.22613065326633167"/>
    <m/>
    <n v="25"/>
    <n v="0.11160714285714286"/>
    <n v="224"/>
    <n v="199"/>
    <n v="25"/>
    <n v="0.11160714285714286"/>
  </r>
  <r>
    <x v="11"/>
    <x v="56"/>
    <s v="HO CHI MINH"/>
    <m/>
    <m/>
    <m/>
    <m/>
    <s v=""/>
    <n v="409"/>
    <n v="327"/>
    <n v="64"/>
    <n v="0.19571865443425077"/>
    <m/>
    <n v="82"/>
    <n v="0.20048899755501223"/>
    <n v="409"/>
    <n v="327"/>
    <n v="82"/>
    <n v="0.20048899755501223"/>
  </r>
  <r>
    <x v="11"/>
    <x v="92"/>
    <s v="LUSAKA"/>
    <m/>
    <m/>
    <m/>
    <m/>
    <s v=""/>
    <n v="110"/>
    <n v="92"/>
    <n v="24"/>
    <n v="0.2608695652173913"/>
    <m/>
    <n v="18"/>
    <n v="0.16363636363636364"/>
    <n v="110"/>
    <n v="92"/>
    <n v="18"/>
    <n v="0.16363636363636364"/>
  </r>
  <r>
    <x v="11"/>
    <x v="138"/>
    <s v="HARARE"/>
    <m/>
    <m/>
    <m/>
    <m/>
    <s v=""/>
    <n v="96"/>
    <n v="80"/>
    <n v="61"/>
    <n v="0.76249999999999996"/>
    <m/>
    <n v="16"/>
    <n v="0.16666666666666666"/>
    <n v="96"/>
    <n v="80"/>
    <n v="16"/>
    <n v="0.16666666666666666"/>
  </r>
  <r>
    <x v="12"/>
    <x v="4"/>
    <s v="BAKU"/>
    <m/>
    <m/>
    <m/>
    <m/>
    <s v=""/>
    <n v="909"/>
    <n v="830"/>
    <n v="492"/>
    <n v="0.59277108433734937"/>
    <m/>
    <n v="74"/>
    <n v="8.185840707964602E-2"/>
    <n v="909"/>
    <n v="830"/>
    <n v="74"/>
    <n v="8.185840707964602E-2"/>
  </r>
  <r>
    <x v="12"/>
    <x v="85"/>
    <s v="MINSK"/>
    <m/>
    <m/>
    <m/>
    <m/>
    <s v=""/>
    <n v="4193"/>
    <n v="4230"/>
    <n v="3196"/>
    <n v="0.75555555555555554"/>
    <n v="6"/>
    <n v="3"/>
    <n v="7.0771408351026188E-4"/>
    <n v="4193"/>
    <n v="4236"/>
    <n v="3"/>
    <n v="7.0771408351026188E-4"/>
  </r>
  <r>
    <x v="12"/>
    <x v="85"/>
    <s v="VITSYEBSK"/>
    <m/>
    <m/>
    <m/>
    <m/>
    <s v=""/>
    <n v="3961"/>
    <n v="4042"/>
    <n v="3573"/>
    <n v="0.88396833250865903"/>
    <n v="7"/>
    <n v="20"/>
    <n v="4.9152125829442124E-3"/>
    <n v="3961"/>
    <n v="4049"/>
    <n v="20"/>
    <n v="4.9152125829442124E-3"/>
  </r>
  <r>
    <x v="12"/>
    <x v="8"/>
    <s v="OTTAWA"/>
    <m/>
    <m/>
    <m/>
    <m/>
    <s v=""/>
    <n v="5"/>
    <n v="5"/>
    <n v="4"/>
    <n v="0.8"/>
    <m/>
    <m/>
    <n v="0"/>
    <n v="5"/>
    <n v="5"/>
    <s v=""/>
    <s v=""/>
  </r>
  <r>
    <x v="12"/>
    <x v="10"/>
    <s v="BEIJING"/>
    <m/>
    <m/>
    <m/>
    <m/>
    <s v=""/>
    <n v="158"/>
    <n v="165"/>
    <n v="61"/>
    <n v="0.36969696969696969"/>
    <m/>
    <n v="15"/>
    <n v="8.3333333333333329E-2"/>
    <n v="158"/>
    <n v="165"/>
    <n v="15"/>
    <n v="8.3333333333333329E-2"/>
  </r>
  <r>
    <x v="12"/>
    <x v="15"/>
    <s v="CAIRO"/>
    <m/>
    <m/>
    <m/>
    <m/>
    <s v=""/>
    <n v="76"/>
    <n v="61"/>
    <n v="21"/>
    <n v="0.34426229508196721"/>
    <m/>
    <n v="16"/>
    <n v="0.20779220779220781"/>
    <n v="76"/>
    <n v="61"/>
    <n v="16"/>
    <n v="0.20779220779220781"/>
  </r>
  <r>
    <x v="12"/>
    <x v="86"/>
    <s v="TBILISSI"/>
    <m/>
    <m/>
    <m/>
    <m/>
    <s v=""/>
    <n v="40"/>
    <n v="27"/>
    <n v="22"/>
    <n v="0.81481481481481477"/>
    <n v="1"/>
    <n v="12"/>
    <n v="0.3"/>
    <n v="40"/>
    <n v="28"/>
    <n v="12"/>
    <n v="0.3"/>
  </r>
  <r>
    <x v="12"/>
    <x v="19"/>
    <s v="NEW DELHI"/>
    <m/>
    <m/>
    <m/>
    <m/>
    <s v=""/>
    <n v="257"/>
    <n v="101"/>
    <n v="16"/>
    <n v="0.15841584158415842"/>
    <m/>
    <n v="153"/>
    <n v="0.60236220472440949"/>
    <n v="257"/>
    <n v="101"/>
    <n v="153"/>
    <n v="0.60236220472440949"/>
  </r>
  <r>
    <x v="12"/>
    <x v="23"/>
    <s v="TEL AVIV"/>
    <m/>
    <m/>
    <m/>
    <m/>
    <s v=""/>
    <n v="8"/>
    <n v="7"/>
    <n v="1"/>
    <n v="0.14285714285714285"/>
    <m/>
    <m/>
    <n v="0"/>
    <n v="8"/>
    <n v="7"/>
    <s v=""/>
    <s v=""/>
  </r>
  <r>
    <x v="12"/>
    <x v="24"/>
    <s v="TOKYO"/>
    <m/>
    <m/>
    <m/>
    <m/>
    <s v=""/>
    <n v="1"/>
    <n v="1"/>
    <m/>
    <n v="0"/>
    <m/>
    <m/>
    <n v="0"/>
    <n v="1"/>
    <n v="1"/>
    <s v=""/>
    <s v=""/>
  </r>
  <r>
    <x v="12"/>
    <x v="26"/>
    <s v="NUR-SULTAN"/>
    <m/>
    <m/>
    <m/>
    <m/>
    <s v=""/>
    <n v="520"/>
    <n v="494"/>
    <n v="266"/>
    <n v="0.53846153846153844"/>
    <m/>
    <n v="32"/>
    <n v="6.0836501901140684E-2"/>
    <n v="520"/>
    <n v="494"/>
    <n v="32"/>
    <n v="6.0836501901140684E-2"/>
  </r>
  <r>
    <x v="12"/>
    <x v="39"/>
    <s v="KALININGRAD"/>
    <m/>
    <m/>
    <m/>
    <m/>
    <s v=""/>
    <n v="2883"/>
    <n v="2836"/>
    <n v="2690"/>
    <n v="0.9485190409026798"/>
    <m/>
    <n v="6"/>
    <n v="2.11118930330753E-3"/>
    <n v="2883"/>
    <n v="2836"/>
    <n v="6"/>
    <n v="2.11118930330753E-3"/>
  </r>
  <r>
    <x v="12"/>
    <x v="39"/>
    <s v="MOSCOW"/>
    <m/>
    <m/>
    <m/>
    <m/>
    <s v=""/>
    <n v="10928"/>
    <n v="10786"/>
    <n v="9223"/>
    <n v="0.85508993139254585"/>
    <n v="7"/>
    <n v="156"/>
    <n v="1.4247876518403507E-2"/>
    <n v="10928"/>
    <n v="10793"/>
    <n v="156"/>
    <n v="1.4247876518403507E-2"/>
  </r>
  <r>
    <x v="12"/>
    <x v="39"/>
    <s v="PSKOV"/>
    <m/>
    <m/>
    <m/>
    <m/>
    <s v=""/>
    <n v="1522"/>
    <n v="1580"/>
    <n v="1555"/>
    <n v="0.98417721518987344"/>
    <m/>
    <n v="2"/>
    <n v="1.2642225031605564E-3"/>
    <n v="1522"/>
    <n v="1580"/>
    <n v="2"/>
    <n v="1.2642225031605564E-3"/>
  </r>
  <r>
    <x v="12"/>
    <x v="39"/>
    <s v="ST. PETERSBURG"/>
    <m/>
    <m/>
    <m/>
    <m/>
    <s v=""/>
    <n v="2465"/>
    <n v="2506"/>
    <n v="2305"/>
    <n v="0.91979249800478846"/>
    <n v="2"/>
    <n v="17"/>
    <n v="6.7326732673267326E-3"/>
    <n v="2465"/>
    <n v="2508"/>
    <n v="17"/>
    <n v="6.7326732673267326E-3"/>
  </r>
  <r>
    <x v="12"/>
    <x v="99"/>
    <s v="STOCKHOLM"/>
    <m/>
    <m/>
    <m/>
    <m/>
    <s v=""/>
    <n v="2"/>
    <n v="2"/>
    <n v="2"/>
    <n v="1"/>
    <m/>
    <m/>
    <n v="0"/>
    <n v="2"/>
    <n v="2"/>
    <s v=""/>
    <s v=""/>
  </r>
  <r>
    <x v="12"/>
    <x v="51"/>
    <s v="ANKARA"/>
    <m/>
    <m/>
    <m/>
    <m/>
    <s v=""/>
    <n v="328"/>
    <n v="288"/>
    <n v="182"/>
    <n v="0.63194444444444442"/>
    <m/>
    <n v="15"/>
    <n v="4.9504950495049507E-2"/>
    <n v="328"/>
    <n v="288"/>
    <n v="15"/>
    <n v="4.9504950495049507E-2"/>
  </r>
  <r>
    <x v="12"/>
    <x v="52"/>
    <s v="KYIV"/>
    <m/>
    <m/>
    <m/>
    <m/>
    <s v=""/>
    <n v="252"/>
    <n v="244"/>
    <n v="159"/>
    <n v="0.65163934426229508"/>
    <n v="1"/>
    <n v="6"/>
    <n v="2.3904382470119521E-2"/>
    <n v="252"/>
    <n v="245"/>
    <n v="6"/>
    <n v="2.3904382470119521E-2"/>
  </r>
  <r>
    <x v="12"/>
    <x v="53"/>
    <s v="ABU DHABI"/>
    <m/>
    <m/>
    <m/>
    <m/>
    <s v=""/>
    <n v="152"/>
    <n v="78"/>
    <n v="25"/>
    <n v="0.32051282051282054"/>
    <n v="6"/>
    <n v="83"/>
    <n v="0.49700598802395207"/>
    <n v="152"/>
    <n v="84"/>
    <n v="83"/>
    <n v="0.49700598802395207"/>
  </r>
  <r>
    <x v="12"/>
    <x v="54"/>
    <s v="LONDON"/>
    <m/>
    <m/>
    <m/>
    <m/>
    <s v=""/>
    <n v="139"/>
    <n v="121"/>
    <n v="99"/>
    <n v="0.81818181818181823"/>
    <n v="1"/>
    <n v="10"/>
    <n v="7.575757575757576E-2"/>
    <n v="139"/>
    <n v="122"/>
    <n v="10"/>
    <n v="7.575757575757576E-2"/>
  </r>
  <r>
    <x v="12"/>
    <x v="55"/>
    <s v="WASHINGTON, DC"/>
    <m/>
    <m/>
    <m/>
    <m/>
    <s v=""/>
    <n v="14"/>
    <n v="12"/>
    <n v="11"/>
    <n v="0.91666666666666663"/>
    <m/>
    <m/>
    <n v="0"/>
    <n v="14"/>
    <n v="12"/>
    <s v=""/>
    <s v=""/>
  </r>
  <r>
    <x v="12"/>
    <x v="91"/>
    <s v="TASHKENT"/>
    <m/>
    <m/>
    <m/>
    <m/>
    <s v=""/>
    <n v="1321"/>
    <n v="1177"/>
    <n v="551"/>
    <n v="0.46813933729821583"/>
    <n v="6"/>
    <n v="207"/>
    <n v="0.14892086330935253"/>
    <n v="1321"/>
    <n v="1183"/>
    <n v="207"/>
    <n v="0.14892086330935253"/>
  </r>
  <r>
    <x v="13"/>
    <x v="84"/>
    <s v="YEREVAN"/>
    <n v="0"/>
    <n v="0"/>
    <n v="0"/>
    <n v="0"/>
    <s v=""/>
    <n v="549"/>
    <n v="500"/>
    <n v="285"/>
    <n v="0.56999999999999995"/>
    <n v="0"/>
    <n v="44"/>
    <n v="8.0882352941176475E-2"/>
    <n v="549"/>
    <n v="500"/>
    <n v="44"/>
    <n v="8.0882352941176475E-2"/>
  </r>
  <r>
    <x v="13"/>
    <x v="4"/>
    <s v="BAKU"/>
    <n v="0"/>
    <n v="0"/>
    <n v="0"/>
    <n v="0"/>
    <s v=""/>
    <n v="295"/>
    <n v="227"/>
    <n v="119"/>
    <n v="0.52422907488986781"/>
    <n v="0"/>
    <n v="68"/>
    <n v="0.23050847457627119"/>
    <n v="295"/>
    <n v="227"/>
    <n v="68"/>
    <n v="0.23050847457627119"/>
  </r>
  <r>
    <x v="13"/>
    <x v="85"/>
    <s v="GRODNO"/>
    <n v="0"/>
    <n v="0"/>
    <n v="0"/>
    <n v="0"/>
    <s v=""/>
    <n v="7160"/>
    <n v="7100"/>
    <n v="6739"/>
    <n v="0.94915492957746483"/>
    <n v="3"/>
    <n v="1"/>
    <n v="1.4076576576576576E-4"/>
    <n v="7160"/>
    <n v="7103"/>
    <n v="1"/>
    <n v="1.4076576576576576E-4"/>
  </r>
  <r>
    <x v="13"/>
    <x v="85"/>
    <s v="MINSK"/>
    <n v="0"/>
    <n v="0"/>
    <n v="0"/>
    <n v="0"/>
    <s v=""/>
    <n v="36558"/>
    <n v="36477"/>
    <n v="34821"/>
    <n v="0.95460152973106338"/>
    <n v="11"/>
    <n v="57"/>
    <n v="1.5597208920508962E-3"/>
    <n v="36558"/>
    <n v="36488"/>
    <n v="57"/>
    <n v="1.5597208920508962E-3"/>
  </r>
  <r>
    <x v="13"/>
    <x v="6"/>
    <s v="SAO PAULO"/>
    <n v="0"/>
    <n v="0"/>
    <n v="0"/>
    <n v="0"/>
    <s v=""/>
    <n v="1"/>
    <n v="0"/>
    <n v="0"/>
    <s v=""/>
    <n v="0"/>
    <n v="1"/>
    <n v="1"/>
    <n v="1"/>
    <s v=""/>
    <n v="1"/>
    <s v=""/>
  </r>
  <r>
    <x v="13"/>
    <x v="10"/>
    <s v="BEIJING"/>
    <n v="0"/>
    <n v="0"/>
    <n v="0"/>
    <n v="0"/>
    <s v=""/>
    <n v="178"/>
    <n v="102"/>
    <n v="10"/>
    <n v="9.8039215686274508E-2"/>
    <n v="0"/>
    <n v="70"/>
    <n v="0.40697674418604651"/>
    <n v="178"/>
    <n v="102"/>
    <n v="70"/>
    <n v="0.40697674418604651"/>
  </r>
  <r>
    <x v="13"/>
    <x v="15"/>
    <s v="CAIRO"/>
    <n v="0"/>
    <n v="0"/>
    <n v="0"/>
    <n v="0"/>
    <s v=""/>
    <n v="172"/>
    <n v="105"/>
    <n v="77"/>
    <n v="0.73333333333333328"/>
    <n v="0"/>
    <n v="66"/>
    <n v="0.38596491228070173"/>
    <n v="172"/>
    <n v="105"/>
    <n v="66"/>
    <n v="0.38596491228070173"/>
  </r>
  <r>
    <x v="13"/>
    <x v="86"/>
    <s v="TBILISSI"/>
    <n v="0"/>
    <n v="0"/>
    <n v="0"/>
    <n v="0"/>
    <s v=""/>
    <n v="15"/>
    <n v="9"/>
    <n v="3"/>
    <n v="0.33333333333333331"/>
    <n v="1"/>
    <n v="5"/>
    <n v="0.33333333333333331"/>
    <n v="15"/>
    <n v="10"/>
    <n v="5"/>
    <n v="0.33333333333333331"/>
  </r>
  <r>
    <x v="13"/>
    <x v="19"/>
    <s v="NEW DELHI"/>
    <n v="0"/>
    <n v="0"/>
    <n v="0"/>
    <n v="0"/>
    <s v=""/>
    <n v="325"/>
    <n v="179"/>
    <n v="129"/>
    <n v="0.72067039106145248"/>
    <n v="3"/>
    <n v="135"/>
    <n v="0.42586750788643535"/>
    <n v="325"/>
    <n v="182"/>
    <n v="135"/>
    <n v="0.42586750788643535"/>
  </r>
  <r>
    <x v="13"/>
    <x v="22"/>
    <s v="DUBLIN"/>
    <n v="0"/>
    <n v="0"/>
    <n v="0"/>
    <n v="0"/>
    <s v=""/>
    <n v="45"/>
    <n v="45"/>
    <n v="32"/>
    <n v="0.71111111111111114"/>
    <n v="0"/>
    <n v="0"/>
    <n v="0"/>
    <n v="45"/>
    <n v="45"/>
    <s v=""/>
    <s v=""/>
  </r>
  <r>
    <x v="13"/>
    <x v="23"/>
    <s v="TEL AVIV"/>
    <n v="0"/>
    <n v="0"/>
    <n v="0"/>
    <n v="0"/>
    <s v=""/>
    <n v="8"/>
    <n v="8"/>
    <n v="2"/>
    <n v="0.25"/>
    <n v="0"/>
    <n v="0"/>
    <n v="0"/>
    <n v="8"/>
    <n v="8"/>
    <s v=""/>
    <s v=""/>
  </r>
  <r>
    <x v="13"/>
    <x v="24"/>
    <s v="TOKYO"/>
    <n v="0"/>
    <n v="0"/>
    <n v="0"/>
    <n v="0"/>
    <s v=""/>
    <n v="1"/>
    <n v="1"/>
    <n v="1"/>
    <n v="1"/>
    <n v="0"/>
    <n v="0"/>
    <n v="0"/>
    <n v="1"/>
    <n v="1"/>
    <s v=""/>
    <s v=""/>
  </r>
  <r>
    <x v="13"/>
    <x v="26"/>
    <s v="ALMATY"/>
    <n v="0"/>
    <n v="0"/>
    <n v="0"/>
    <n v="0"/>
    <s v=""/>
    <n v="3997"/>
    <n v="3366"/>
    <n v="2079"/>
    <n v="0.61764705882352944"/>
    <n v="2"/>
    <n v="624"/>
    <n v="0.15631262525050099"/>
    <n v="3997"/>
    <n v="3368"/>
    <n v="624"/>
    <n v="0.15631262525050099"/>
  </r>
  <r>
    <x v="13"/>
    <x v="26"/>
    <s v="NUR-SULTAN"/>
    <n v="0"/>
    <n v="0"/>
    <n v="0"/>
    <n v="0"/>
    <s v=""/>
    <n v="315"/>
    <n v="311"/>
    <n v="173"/>
    <n v="0.5562700964630225"/>
    <n v="0"/>
    <n v="3"/>
    <n v="9.5541401273885346E-3"/>
    <n v="315"/>
    <n v="311"/>
    <n v="3"/>
    <n v="9.5541401273885346E-3"/>
  </r>
  <r>
    <x v="13"/>
    <x v="89"/>
    <s v="CHISINAU"/>
    <n v="0"/>
    <n v="0"/>
    <n v="0"/>
    <n v="0"/>
    <s v=""/>
    <n v="8"/>
    <n v="2"/>
    <n v="1"/>
    <n v="0.5"/>
    <n v="0"/>
    <n v="5"/>
    <n v="0.7142857142857143"/>
    <n v="8"/>
    <n v="2"/>
    <n v="5"/>
    <n v="0.7142857142857143"/>
  </r>
  <r>
    <x v="13"/>
    <x v="39"/>
    <s v="KALININGRAD"/>
    <n v="0"/>
    <n v="0"/>
    <n v="0"/>
    <n v="0"/>
    <s v=""/>
    <n v="8262"/>
    <n v="8216"/>
    <n v="7426"/>
    <n v="0.90384615384615385"/>
    <n v="2"/>
    <n v="37"/>
    <n v="4.4821320411871594E-3"/>
    <n v="8262"/>
    <n v="8218"/>
    <n v="37"/>
    <n v="4.4821320411871594E-3"/>
  </r>
  <r>
    <x v="13"/>
    <x v="39"/>
    <s v="MOSCOW"/>
    <n v="0"/>
    <n v="0"/>
    <n v="0"/>
    <n v="0"/>
    <s v=""/>
    <n v="5877"/>
    <n v="5753"/>
    <n v="4246"/>
    <n v="0.73804971319311663"/>
    <n v="1"/>
    <n v="95"/>
    <n v="1.6242092665412891E-2"/>
    <n v="5877"/>
    <n v="5754"/>
    <n v="95"/>
    <n v="1.6242092665412891E-2"/>
  </r>
  <r>
    <x v="13"/>
    <x v="39"/>
    <s v="SOVETSK"/>
    <n v="0"/>
    <n v="0"/>
    <n v="0"/>
    <n v="0"/>
    <s v=""/>
    <n v="162"/>
    <n v="161"/>
    <n v="158"/>
    <n v="0.98136645962732916"/>
    <n v="0"/>
    <n v="1"/>
    <n v="6.1728395061728392E-3"/>
    <n v="162"/>
    <n v="161"/>
    <n v="1"/>
    <n v="6.1728395061728392E-3"/>
  </r>
  <r>
    <x v="13"/>
    <x v="39"/>
    <s v="ST. PETERSBURG"/>
    <n v="0"/>
    <n v="0"/>
    <n v="0"/>
    <n v="0"/>
    <s v=""/>
    <n v="1987"/>
    <n v="1945"/>
    <n v="1677"/>
    <n v="0.86221079691516711"/>
    <n v="1"/>
    <n v="27"/>
    <n v="1.3684744044602128E-2"/>
    <n v="1987"/>
    <n v="1946"/>
    <n v="27"/>
    <n v="1.3684744044602128E-2"/>
  </r>
  <r>
    <x v="13"/>
    <x v="45"/>
    <s v="PRETORIA"/>
    <n v="0"/>
    <n v="0"/>
    <n v="0"/>
    <n v="0"/>
    <s v=""/>
    <n v="21"/>
    <n v="14"/>
    <n v="11"/>
    <n v="0.7857142857142857"/>
    <n v="0"/>
    <n v="7"/>
    <n v="0.33333333333333331"/>
    <n v="21"/>
    <n v="14"/>
    <n v="7"/>
    <n v="0.33333333333333331"/>
  </r>
  <r>
    <x v="13"/>
    <x v="51"/>
    <s v="ANKARA"/>
    <n v="0"/>
    <n v="0"/>
    <n v="0"/>
    <n v="0"/>
    <s v=""/>
    <n v="354"/>
    <n v="208"/>
    <n v="112"/>
    <n v="0.53846153846153844"/>
    <n v="18"/>
    <n v="110"/>
    <n v="0.32738095238095238"/>
    <n v="354"/>
    <n v="226"/>
    <n v="110"/>
    <n v="0.32738095238095238"/>
  </r>
  <r>
    <x v="13"/>
    <x v="52"/>
    <s v="KYIV"/>
    <n v="0"/>
    <n v="0"/>
    <n v="0"/>
    <n v="0"/>
    <s v=""/>
    <n v="106"/>
    <n v="81"/>
    <n v="52"/>
    <n v="0.64197530864197527"/>
    <n v="1"/>
    <n v="22"/>
    <n v="0.21153846153846154"/>
    <n v="106"/>
    <n v="82"/>
    <n v="22"/>
    <n v="0.21153846153846154"/>
  </r>
  <r>
    <x v="13"/>
    <x v="53"/>
    <s v="ABU DHABI"/>
    <n v="0"/>
    <n v="0"/>
    <n v="0"/>
    <n v="0"/>
    <s v=""/>
    <n v="15"/>
    <n v="15"/>
    <n v="13"/>
    <n v="0.8666666666666667"/>
    <n v="0"/>
    <n v="0"/>
    <n v="0"/>
    <n v="15"/>
    <n v="15"/>
    <s v=""/>
    <s v=""/>
  </r>
  <r>
    <x v="13"/>
    <x v="54"/>
    <s v="LONDON"/>
    <n v="0"/>
    <n v="0"/>
    <n v="0"/>
    <n v="0"/>
    <s v=""/>
    <n v="258"/>
    <n v="218"/>
    <n v="153"/>
    <n v="0.70183486238532111"/>
    <n v="1"/>
    <n v="33"/>
    <n v="0.13095238095238096"/>
    <n v="258"/>
    <n v="219"/>
    <n v="33"/>
    <n v="0.13095238095238096"/>
  </r>
  <r>
    <x v="13"/>
    <x v="55"/>
    <s v="CHICAGO, IL"/>
    <n v="0"/>
    <n v="0"/>
    <n v="0"/>
    <n v="0"/>
    <s v=""/>
    <n v="131"/>
    <n v="129"/>
    <n v="107"/>
    <n v="0.8294573643410853"/>
    <n v="0"/>
    <n v="0"/>
    <n v="0"/>
    <n v="131"/>
    <n v="129"/>
    <s v=""/>
    <s v=""/>
  </r>
  <r>
    <x v="14"/>
    <x v="58"/>
    <s v="VIENNA"/>
    <m/>
    <m/>
    <m/>
    <m/>
    <s v=""/>
    <n v="2"/>
    <n v="2"/>
    <n v="2"/>
    <n v="1"/>
    <m/>
    <m/>
    <n v="0"/>
    <n v="2"/>
    <n v="2"/>
    <s v=""/>
    <s v=""/>
  </r>
  <r>
    <x v="14"/>
    <x v="59"/>
    <s v="BRUSSELS"/>
    <m/>
    <m/>
    <m/>
    <m/>
    <s v=""/>
    <n v="2"/>
    <n v="2"/>
    <n v="2"/>
    <n v="1"/>
    <m/>
    <m/>
    <n v="0"/>
    <n v="2"/>
    <n v="2"/>
    <s v=""/>
    <s v=""/>
  </r>
  <r>
    <x v="14"/>
    <x v="10"/>
    <s v="BEIJING"/>
    <m/>
    <m/>
    <m/>
    <m/>
    <s v=""/>
    <n v="99"/>
    <n v="99"/>
    <n v="35"/>
    <n v="0.35353535353535354"/>
    <m/>
    <m/>
    <n v="0"/>
    <n v="99"/>
    <n v="99"/>
    <s v=""/>
    <s v=""/>
  </r>
  <r>
    <x v="14"/>
    <x v="10"/>
    <s v="SHANGHAI"/>
    <m/>
    <m/>
    <m/>
    <m/>
    <s v=""/>
    <n v="110"/>
    <n v="102"/>
    <n v="60"/>
    <n v="0.58823529411764708"/>
    <m/>
    <n v="8"/>
    <n v="7.2727272727272724E-2"/>
    <n v="110"/>
    <n v="102"/>
    <n v="8"/>
    <n v="7.2727272727272724E-2"/>
  </r>
  <r>
    <x v="14"/>
    <x v="94"/>
    <s v="COPENHAGEN"/>
    <m/>
    <m/>
    <m/>
    <m/>
    <s v=""/>
    <n v="1"/>
    <n v="1"/>
    <n v="1"/>
    <n v="1"/>
    <m/>
    <m/>
    <n v="0"/>
    <n v="1"/>
    <n v="1"/>
    <s v=""/>
    <s v=""/>
  </r>
  <r>
    <x v="14"/>
    <x v="67"/>
    <s v="PARIS"/>
    <m/>
    <m/>
    <m/>
    <m/>
    <s v=""/>
    <n v="1"/>
    <n v="1"/>
    <n v="1"/>
    <n v="1"/>
    <m/>
    <m/>
    <n v="0"/>
    <n v="1"/>
    <n v="1"/>
    <s v=""/>
    <s v=""/>
  </r>
  <r>
    <x v="14"/>
    <x v="19"/>
    <s v="NEW DELHI"/>
    <m/>
    <m/>
    <m/>
    <m/>
    <s v=""/>
    <n v="373"/>
    <n v="364"/>
    <n v="362"/>
    <n v="0.99450549450549453"/>
    <m/>
    <n v="9"/>
    <n v="2.4128686327077747E-2"/>
    <n v="373"/>
    <n v="364"/>
    <n v="9"/>
    <n v="2.4128686327077747E-2"/>
  </r>
  <r>
    <x v="14"/>
    <x v="70"/>
    <s v="ROME"/>
    <m/>
    <m/>
    <m/>
    <m/>
    <s v=""/>
    <n v="9"/>
    <n v="7"/>
    <n v="5"/>
    <n v="0.7142857142857143"/>
    <m/>
    <n v="2"/>
    <n v="0.22222222222222221"/>
    <n v="9"/>
    <n v="7"/>
    <n v="2"/>
    <n v="0.22222222222222221"/>
  </r>
  <r>
    <x v="14"/>
    <x v="24"/>
    <s v="TOKYO"/>
    <m/>
    <m/>
    <m/>
    <m/>
    <s v=""/>
    <n v="4"/>
    <n v="4"/>
    <n v="3"/>
    <n v="0.75"/>
    <m/>
    <m/>
    <n v="0"/>
    <n v="4"/>
    <n v="4"/>
    <s v=""/>
    <s v=""/>
  </r>
  <r>
    <x v="14"/>
    <x v="155"/>
    <s v="LUXEMBOURG"/>
    <m/>
    <m/>
    <m/>
    <m/>
    <s v=""/>
    <n v="151"/>
    <n v="118"/>
    <n v="2"/>
    <n v="1.6949152542372881E-2"/>
    <n v="105"/>
    <n v="33"/>
    <n v="0.12890625"/>
    <n v="151"/>
    <n v="223"/>
    <n v="33"/>
    <n v="0.12890625"/>
  </r>
  <r>
    <x v="14"/>
    <x v="75"/>
    <s v="LISBON"/>
    <m/>
    <m/>
    <m/>
    <m/>
    <s v=""/>
    <n v="4"/>
    <n v="4"/>
    <n v="4"/>
    <n v="1"/>
    <m/>
    <m/>
    <n v="0"/>
    <n v="4"/>
    <n v="4"/>
    <s v=""/>
    <s v=""/>
  </r>
  <r>
    <x v="14"/>
    <x v="39"/>
    <s v="MOSCOW"/>
    <m/>
    <m/>
    <m/>
    <m/>
    <s v=""/>
    <n v="613"/>
    <n v="605"/>
    <n v="569"/>
    <n v="0.94049586776859506"/>
    <m/>
    <n v="8"/>
    <n v="1.3050570962479609E-2"/>
    <n v="613"/>
    <n v="605"/>
    <n v="8"/>
    <n v="1.3050570962479609E-2"/>
  </r>
  <r>
    <x v="14"/>
    <x v="79"/>
    <s v="MADRID"/>
    <m/>
    <m/>
    <m/>
    <m/>
    <s v=""/>
    <n v="1"/>
    <n v="1"/>
    <m/>
    <n v="0"/>
    <m/>
    <m/>
    <n v="0"/>
    <n v="1"/>
    <n v="1"/>
    <s v=""/>
    <s v=""/>
  </r>
  <r>
    <x v="14"/>
    <x v="80"/>
    <s v="BERN"/>
    <m/>
    <m/>
    <m/>
    <m/>
    <s v=""/>
    <n v="1"/>
    <n v="1"/>
    <m/>
    <n v="0"/>
    <m/>
    <m/>
    <n v="0"/>
    <n v="1"/>
    <n v="1"/>
    <s v=""/>
    <s v=""/>
  </r>
  <r>
    <x v="14"/>
    <x v="49"/>
    <s v="BANGKOK"/>
    <m/>
    <m/>
    <m/>
    <m/>
    <s v=""/>
    <n v="69"/>
    <n v="61"/>
    <n v="35"/>
    <n v="0.57377049180327866"/>
    <m/>
    <n v="8"/>
    <n v="0.11594202898550725"/>
    <n v="69"/>
    <n v="61"/>
    <n v="8"/>
    <n v="0.11594202898550725"/>
  </r>
  <r>
    <x v="14"/>
    <x v="51"/>
    <s v="ANKARA"/>
    <m/>
    <m/>
    <m/>
    <m/>
    <s v=""/>
    <n v="687"/>
    <n v="656"/>
    <n v="653"/>
    <n v="0.99542682926829273"/>
    <m/>
    <n v="31"/>
    <n v="4.5123726346433773E-2"/>
    <n v="687"/>
    <n v="656"/>
    <n v="31"/>
    <n v="4.5123726346433773E-2"/>
  </r>
  <r>
    <x v="14"/>
    <x v="53"/>
    <s v="ABU DHABI"/>
    <m/>
    <m/>
    <m/>
    <m/>
    <s v=""/>
    <n v="89"/>
    <n v="79"/>
    <n v="58"/>
    <n v="0.73417721518987344"/>
    <m/>
    <n v="10"/>
    <n v="0.11235955056179775"/>
    <n v="89"/>
    <n v="79"/>
    <n v="10"/>
    <n v="0.11235955056179775"/>
  </r>
  <r>
    <x v="14"/>
    <x v="54"/>
    <s v="LONDON"/>
    <m/>
    <m/>
    <m/>
    <m/>
    <s v=""/>
    <n v="174"/>
    <n v="151"/>
    <n v="119"/>
    <n v="0.78807947019867552"/>
    <m/>
    <n v="23"/>
    <n v="0.13218390804597702"/>
    <n v="174"/>
    <n v="151"/>
    <n v="23"/>
    <n v="0.13218390804597702"/>
  </r>
  <r>
    <x v="14"/>
    <x v="55"/>
    <s v="NEW YORK, NY"/>
    <m/>
    <m/>
    <m/>
    <m/>
    <s v=""/>
    <n v="18"/>
    <n v="16"/>
    <n v="13"/>
    <n v="0.8125"/>
    <n v="1"/>
    <n v="1"/>
    <n v="5.5555555555555552E-2"/>
    <n v="18"/>
    <n v="17"/>
    <n v="1"/>
    <n v="5.5555555555555552E-2"/>
  </r>
  <r>
    <x v="14"/>
    <x v="55"/>
    <s v="SAN FRANCISCO, CA"/>
    <m/>
    <m/>
    <m/>
    <m/>
    <s v=""/>
    <n v="49"/>
    <n v="48"/>
    <n v="48"/>
    <n v="1"/>
    <m/>
    <n v="1"/>
    <n v="2.0408163265306121E-2"/>
    <n v="49"/>
    <n v="48"/>
    <n v="1"/>
    <n v="2.0408163265306121E-2"/>
  </r>
  <r>
    <x v="14"/>
    <x v="55"/>
    <s v="WASHINGTON, DC"/>
    <m/>
    <m/>
    <m/>
    <m/>
    <s v=""/>
    <n v="12"/>
    <n v="11"/>
    <n v="10"/>
    <n v="0.90909090909090906"/>
    <m/>
    <n v="1"/>
    <n v="8.3333333333333329E-2"/>
    <n v="12"/>
    <n v="11"/>
    <n v="1"/>
    <n v="8.3333333333333329E-2"/>
  </r>
  <r>
    <x v="15"/>
    <x v="1"/>
    <s v="ALGIERS"/>
    <m/>
    <m/>
    <m/>
    <m/>
    <s v=""/>
    <n v="353"/>
    <n v="50"/>
    <n v="13"/>
    <n v="0.26"/>
    <n v="0"/>
    <n v="301"/>
    <n v="0.85754985754985757"/>
    <n v="353"/>
    <n v="50"/>
    <n v="301"/>
    <n v="0.85754985754985757"/>
  </r>
  <r>
    <x v="15"/>
    <x v="3"/>
    <s v="CANBERRA"/>
    <m/>
    <m/>
    <m/>
    <m/>
    <s v=""/>
    <n v="4"/>
    <n v="4"/>
    <n v="1"/>
    <n v="0.25"/>
    <n v="0"/>
    <n v="0"/>
    <n v="0"/>
    <n v="4"/>
    <n v="4"/>
    <s v=""/>
    <s v=""/>
  </r>
  <r>
    <x v="15"/>
    <x v="3"/>
    <s v="MELBOURNE"/>
    <m/>
    <m/>
    <m/>
    <m/>
    <s v=""/>
    <n v="3"/>
    <n v="3"/>
    <n v="0"/>
    <n v="0"/>
    <n v="0"/>
    <n v="0"/>
    <n v="0"/>
    <n v="3"/>
    <n v="3"/>
    <s v=""/>
    <s v=""/>
  </r>
  <r>
    <x v="15"/>
    <x v="3"/>
    <s v="SYDNEY"/>
    <m/>
    <m/>
    <m/>
    <m/>
    <s v=""/>
    <n v="5"/>
    <n v="4"/>
    <n v="1"/>
    <n v="0.25"/>
    <n v="0"/>
    <n v="1"/>
    <n v="0.2"/>
    <n v="5"/>
    <n v="4"/>
    <n v="1"/>
    <n v="0.2"/>
  </r>
  <r>
    <x v="15"/>
    <x v="8"/>
    <s v="TORONTO"/>
    <m/>
    <m/>
    <m/>
    <m/>
    <s v=""/>
    <n v="10"/>
    <n v="8"/>
    <n v="0"/>
    <n v="0"/>
    <n v="0"/>
    <n v="2"/>
    <n v="0.2"/>
    <n v="10"/>
    <n v="8"/>
    <n v="2"/>
    <n v="0.2"/>
  </r>
  <r>
    <x v="15"/>
    <x v="10"/>
    <s v="BEIJING"/>
    <m/>
    <m/>
    <m/>
    <m/>
    <s v=""/>
    <n v="918"/>
    <n v="633"/>
    <n v="80"/>
    <n v="0.1263823064770932"/>
    <n v="0"/>
    <n v="283"/>
    <n v="0.30895196506550221"/>
    <n v="918"/>
    <n v="633"/>
    <n v="283"/>
    <n v="0.30895196506550221"/>
  </r>
  <r>
    <x v="15"/>
    <x v="10"/>
    <s v="SHANGHAI"/>
    <m/>
    <m/>
    <m/>
    <m/>
    <s v=""/>
    <n v="157"/>
    <n v="125"/>
    <n v="67"/>
    <n v="0.53600000000000003"/>
    <n v="0"/>
    <n v="29"/>
    <n v="0.18831168831168832"/>
    <n v="157"/>
    <n v="125"/>
    <n v="29"/>
    <n v="0.18831168831168832"/>
  </r>
  <r>
    <x v="15"/>
    <x v="15"/>
    <s v="CAIRO"/>
    <m/>
    <m/>
    <m/>
    <m/>
    <s v=""/>
    <n v="407"/>
    <n v="177"/>
    <n v="8"/>
    <n v="4.519774011299435E-2"/>
    <n v="4"/>
    <n v="230"/>
    <n v="0.55961070559610704"/>
    <n v="407"/>
    <n v="181"/>
    <n v="230"/>
    <n v="0.55961070559610704"/>
  </r>
  <r>
    <x v="15"/>
    <x v="19"/>
    <s v="NEW DELHI"/>
    <m/>
    <m/>
    <m/>
    <m/>
    <s v=""/>
    <n v="705"/>
    <n v="338"/>
    <n v="87"/>
    <n v="0.25739644970414199"/>
    <n v="1"/>
    <n v="361"/>
    <n v="0.51571428571428568"/>
    <n v="705"/>
    <n v="339"/>
    <n v="361"/>
    <n v="0.51571428571428568"/>
  </r>
  <r>
    <x v="15"/>
    <x v="22"/>
    <s v="DUBLIN"/>
    <m/>
    <m/>
    <m/>
    <m/>
    <s v=""/>
    <n v="79"/>
    <n v="72"/>
    <n v="62"/>
    <n v="0.86111111111111116"/>
    <n v="0"/>
    <n v="6"/>
    <n v="7.6923076923076927E-2"/>
    <n v="79"/>
    <n v="72"/>
    <n v="6"/>
    <n v="7.6923076923076927E-2"/>
  </r>
  <r>
    <x v="15"/>
    <x v="23"/>
    <s v="TEL AVIV"/>
    <m/>
    <m/>
    <m/>
    <m/>
    <s v=""/>
    <n v="61"/>
    <n v="54"/>
    <n v="32"/>
    <n v="0.59259259259259256"/>
    <n v="0"/>
    <n v="7"/>
    <n v="0.11475409836065574"/>
    <n v="61"/>
    <n v="54"/>
    <n v="7"/>
    <n v="0.11475409836065574"/>
  </r>
  <r>
    <x v="15"/>
    <x v="28"/>
    <s v="KUWAIT"/>
    <m/>
    <m/>
    <m/>
    <m/>
    <s v=""/>
    <n v="25"/>
    <n v="20"/>
    <n v="20"/>
    <n v="1"/>
    <n v="0"/>
    <n v="5"/>
    <n v="0.2"/>
    <n v="25"/>
    <n v="20"/>
    <n v="5"/>
    <n v="0.2"/>
  </r>
  <r>
    <x v="15"/>
    <x v="39"/>
    <s v="MOSCOW"/>
    <m/>
    <m/>
    <m/>
    <m/>
    <s v=""/>
    <n v="1385"/>
    <n v="1283"/>
    <n v="680"/>
    <n v="0.53000779423226807"/>
    <n v="0"/>
    <n v="101"/>
    <n v="7.2976878612716761E-2"/>
    <n v="1385"/>
    <n v="1283"/>
    <n v="101"/>
    <n v="7.2976878612716761E-2"/>
  </r>
  <r>
    <x v="15"/>
    <x v="40"/>
    <s v="RIYADH"/>
    <m/>
    <m/>
    <m/>
    <m/>
    <s v=""/>
    <n v="123"/>
    <n v="96"/>
    <n v="86"/>
    <n v="0.89583333333333337"/>
    <n v="0"/>
    <n v="27"/>
    <n v="0.21951219512195122"/>
    <n v="123"/>
    <n v="96"/>
    <n v="27"/>
    <n v="0.21951219512195122"/>
  </r>
  <r>
    <x v="15"/>
    <x v="50"/>
    <s v="TUNIS"/>
    <m/>
    <m/>
    <m/>
    <m/>
    <s v=""/>
    <n v="269"/>
    <n v="191"/>
    <n v="128"/>
    <n v="0.67015706806282727"/>
    <n v="0"/>
    <n v="76"/>
    <n v="0.28464419475655428"/>
    <n v="269"/>
    <n v="191"/>
    <n v="76"/>
    <n v="0.28464419475655428"/>
  </r>
  <r>
    <x v="15"/>
    <x v="51"/>
    <s v="ISTANBUL"/>
    <m/>
    <m/>
    <m/>
    <m/>
    <s v=""/>
    <n v="860"/>
    <n v="724"/>
    <n v="398"/>
    <n v="0.54972375690607733"/>
    <n v="0"/>
    <n v="134"/>
    <n v="0.15617715617715619"/>
    <n v="860"/>
    <n v="724"/>
    <n v="134"/>
    <n v="0.15617715617715619"/>
  </r>
  <r>
    <x v="15"/>
    <x v="53"/>
    <s v="ABU DHABI"/>
    <m/>
    <m/>
    <m/>
    <m/>
    <s v=""/>
    <n v="308"/>
    <n v="118"/>
    <n v="50"/>
    <n v="0.42372881355932202"/>
    <n v="1"/>
    <n v="188"/>
    <n v="0.6123778501628665"/>
    <n v="308"/>
    <n v="119"/>
    <n v="188"/>
    <n v="0.6123778501628665"/>
  </r>
  <r>
    <x v="15"/>
    <x v="54"/>
    <s v="LONDON"/>
    <m/>
    <m/>
    <m/>
    <m/>
    <s v=""/>
    <n v="767"/>
    <n v="724"/>
    <n v="350"/>
    <n v="0.48342541436464087"/>
    <n v="4"/>
    <n v="41"/>
    <n v="5.3315994798439535E-2"/>
    <n v="767"/>
    <n v="728"/>
    <n v="41"/>
    <n v="5.3315994798439535E-2"/>
  </r>
  <r>
    <x v="15"/>
    <x v="55"/>
    <s v="NEW YORK, NY"/>
    <m/>
    <m/>
    <m/>
    <m/>
    <s v=""/>
    <n v="3"/>
    <n v="3"/>
    <n v="2"/>
    <n v="0.66666666666666663"/>
    <n v="0"/>
    <n v="0"/>
    <n v="0"/>
    <n v="3"/>
    <n v="3"/>
    <s v=""/>
    <s v=""/>
  </r>
  <r>
    <x v="15"/>
    <x v="55"/>
    <s v="WASHINGTON, DC"/>
    <m/>
    <m/>
    <m/>
    <m/>
    <s v=""/>
    <n v="30"/>
    <n v="27"/>
    <n v="9"/>
    <n v="0.33333333333333331"/>
    <n v="0"/>
    <n v="3"/>
    <n v="0.1"/>
    <n v="30"/>
    <n v="27"/>
    <n v="3"/>
    <n v="0.1"/>
  </r>
  <r>
    <x v="16"/>
    <x v="83"/>
    <s v="KABUL"/>
    <m/>
    <m/>
    <m/>
    <m/>
    <s v=""/>
    <n v="73"/>
    <n v="51"/>
    <n v="12"/>
    <n v="0.23529411764705882"/>
    <n v="19"/>
    <m/>
    <n v="0"/>
    <n v="73"/>
    <n v="70"/>
    <s v=""/>
    <s v=""/>
  </r>
  <r>
    <x v="16"/>
    <x v="1"/>
    <s v="ALGIERS"/>
    <m/>
    <m/>
    <m/>
    <m/>
    <s v=""/>
    <n v="1440"/>
    <n v="591"/>
    <n v="252"/>
    <n v="0.42639593908629442"/>
    <n v="6"/>
    <n v="805"/>
    <n v="0.57417974322396581"/>
    <n v="1440"/>
    <n v="597"/>
    <n v="805"/>
    <n v="0.57417974322396581"/>
  </r>
  <r>
    <x v="16"/>
    <x v="57"/>
    <s v="LUANDA"/>
    <m/>
    <m/>
    <m/>
    <m/>
    <s v=""/>
    <n v="110"/>
    <n v="44"/>
    <n v="28"/>
    <n v="0.63636363636363635"/>
    <n v="0"/>
    <n v="65"/>
    <n v="0.59633027522935778"/>
    <n v="110"/>
    <n v="44"/>
    <n v="65"/>
    <n v="0.59633027522935778"/>
  </r>
  <r>
    <x v="16"/>
    <x v="2"/>
    <s v="BUENOS AIRES"/>
    <m/>
    <m/>
    <m/>
    <m/>
    <s v=""/>
    <n v="8"/>
    <n v="7"/>
    <n v="2"/>
    <n v="0.2857142857142857"/>
    <n v="0"/>
    <n v="1"/>
    <n v="0.125"/>
    <n v="8"/>
    <n v="7"/>
    <n v="1"/>
    <n v="0.125"/>
  </r>
  <r>
    <x v="16"/>
    <x v="84"/>
    <s v="YEREVAN"/>
    <m/>
    <m/>
    <m/>
    <m/>
    <s v=""/>
    <n v="310"/>
    <n v="183"/>
    <n v="77"/>
    <n v="0.42076502732240439"/>
    <n v="0"/>
    <n v="121"/>
    <n v="0.39802631578947367"/>
    <n v="310"/>
    <n v="183"/>
    <n v="121"/>
    <n v="0.39802631578947367"/>
  </r>
  <r>
    <x v="16"/>
    <x v="3"/>
    <s v="SYDNEY"/>
    <m/>
    <m/>
    <m/>
    <m/>
    <s v=""/>
    <n v="212"/>
    <n v="181"/>
    <n v="100"/>
    <n v="0.5524861878453039"/>
    <n v="0"/>
    <n v="12"/>
    <n v="6.2176165803108807E-2"/>
    <n v="212"/>
    <n v="181"/>
    <n v="12"/>
    <n v="6.2176165803108807E-2"/>
  </r>
  <r>
    <x v="16"/>
    <x v="58"/>
    <s v="VIENNA"/>
    <m/>
    <m/>
    <m/>
    <m/>
    <s v=""/>
    <n v="1"/>
    <n v="1"/>
    <n v="1"/>
    <n v="1"/>
    <n v="0"/>
    <n v="0"/>
    <n v="0"/>
    <n v="1"/>
    <n v="1"/>
    <s v=""/>
    <s v=""/>
  </r>
  <r>
    <x v="16"/>
    <x v="93"/>
    <s v="DHAKA"/>
    <m/>
    <m/>
    <m/>
    <m/>
    <s v=""/>
    <n v="29"/>
    <n v="17"/>
    <n v="9"/>
    <n v="0.52941176470588236"/>
    <n v="4"/>
    <n v="2"/>
    <n v="8.6956521739130432E-2"/>
    <n v="29"/>
    <n v="21"/>
    <n v="2"/>
    <n v="8.6956521739130432E-2"/>
  </r>
  <r>
    <x v="16"/>
    <x v="106"/>
    <s v="COTONOU"/>
    <m/>
    <m/>
    <m/>
    <m/>
    <s v=""/>
    <n v="103"/>
    <n v="57"/>
    <n v="19"/>
    <n v="0.33333333333333331"/>
    <n v="3"/>
    <n v="41"/>
    <n v="0.40594059405940597"/>
    <n v="103"/>
    <n v="60"/>
    <n v="41"/>
    <n v="0.40594059405940597"/>
  </r>
  <r>
    <x v="16"/>
    <x v="5"/>
    <s v="SARAJEVO"/>
    <m/>
    <m/>
    <m/>
    <m/>
    <s v=""/>
    <n v="30"/>
    <n v="26"/>
    <n v="18"/>
    <n v="0.69230769230769229"/>
    <n v="0"/>
    <n v="4"/>
    <n v="0.13333333333333333"/>
    <n v="30"/>
    <n v="26"/>
    <n v="4"/>
    <n v="0.13333333333333333"/>
  </r>
  <r>
    <x v="16"/>
    <x v="6"/>
    <s v="RIO DE JANEIRO"/>
    <m/>
    <m/>
    <m/>
    <m/>
    <s v=""/>
    <n v="10"/>
    <n v="3"/>
    <n v="2"/>
    <n v="0.66666666666666663"/>
    <n v="0"/>
    <n v="5"/>
    <n v="0.625"/>
    <n v="10"/>
    <n v="3"/>
    <n v="5"/>
    <n v="0.625"/>
  </r>
  <r>
    <x v="16"/>
    <x v="6"/>
    <s v="SAO PAULO"/>
    <m/>
    <m/>
    <m/>
    <m/>
    <s v=""/>
    <n v="20"/>
    <n v="12"/>
    <n v="6"/>
    <n v="0.5"/>
    <n v="0"/>
    <n v="6"/>
    <n v="0.33333333333333331"/>
    <n v="20"/>
    <n v="12"/>
    <n v="6"/>
    <n v="0.33333333333333331"/>
  </r>
  <r>
    <x v="16"/>
    <x v="7"/>
    <s v="SOFIA"/>
    <m/>
    <m/>
    <m/>
    <m/>
    <s v=""/>
    <n v="36"/>
    <n v="27"/>
    <n v="19"/>
    <n v="0.70370370370370372"/>
    <n v="0"/>
    <n v="7"/>
    <n v="0.20588235294117646"/>
    <n v="36"/>
    <n v="27"/>
    <n v="7"/>
    <n v="0.20588235294117646"/>
  </r>
  <r>
    <x v="16"/>
    <x v="8"/>
    <s v="OTTAWA"/>
    <m/>
    <m/>
    <m/>
    <m/>
    <s v=""/>
    <n v="74"/>
    <n v="64"/>
    <n v="37"/>
    <n v="0.578125"/>
    <n v="3"/>
    <n v="7"/>
    <n v="9.45945945945946E-2"/>
    <n v="74"/>
    <n v="67"/>
    <n v="7"/>
    <n v="9.45945945945946E-2"/>
  </r>
  <r>
    <x v="16"/>
    <x v="8"/>
    <s v="TORONTO"/>
    <n v="2"/>
    <n v="0"/>
    <n v="0"/>
    <n v="0"/>
    <s v=""/>
    <n v="236"/>
    <n v="201"/>
    <n v="111"/>
    <n v="0.55223880597014929"/>
    <n v="4"/>
    <n v="24"/>
    <n v="0.10480349344978165"/>
    <n v="238"/>
    <n v="205"/>
    <n v="24"/>
    <n v="0.10480349344978165"/>
  </r>
  <r>
    <x v="16"/>
    <x v="8"/>
    <s v="VANCOUVER"/>
    <n v="1"/>
    <n v="0"/>
    <n v="0"/>
    <n v="0"/>
    <s v=""/>
    <n v="207"/>
    <n v="183"/>
    <n v="104"/>
    <n v="0.56830601092896171"/>
    <n v="3"/>
    <n v="17"/>
    <n v="8.3743842364532015E-2"/>
    <n v="208"/>
    <n v="186"/>
    <n v="17"/>
    <n v="8.3743842364532015E-2"/>
  </r>
  <r>
    <x v="16"/>
    <x v="9"/>
    <s v="SANTIAGO DE CHILE"/>
    <n v="1"/>
    <n v="1"/>
    <n v="0"/>
    <n v="0"/>
    <n v="0"/>
    <n v="23"/>
    <n v="13"/>
    <n v="7"/>
    <n v="0.53846153846153844"/>
    <n v="0"/>
    <n v="9"/>
    <n v="0.40909090909090912"/>
    <n v="24"/>
    <n v="14"/>
    <n v="9"/>
    <n v="0.39130434782608697"/>
  </r>
  <r>
    <x v="16"/>
    <x v="10"/>
    <s v="BEIJING"/>
    <m/>
    <m/>
    <m/>
    <m/>
    <s v=""/>
    <n v="2252"/>
    <n v="2143"/>
    <n v="1913"/>
    <n v="0.89267382174521703"/>
    <n v="6"/>
    <n v="81"/>
    <n v="3.6322869955156947E-2"/>
    <n v="2252"/>
    <n v="2149"/>
    <n v="81"/>
    <n v="3.6322869955156947E-2"/>
  </r>
  <r>
    <x v="16"/>
    <x v="10"/>
    <s v="GUANGZHOU (CANTON)"/>
    <m/>
    <m/>
    <m/>
    <m/>
    <s v=""/>
    <n v="1708"/>
    <n v="1669"/>
    <n v="1285"/>
    <n v="0.76992210904733371"/>
    <n v="0"/>
    <n v="24"/>
    <n v="1.4176018901358535E-2"/>
    <n v="1708"/>
    <n v="1669"/>
    <n v="24"/>
    <n v="1.4176018901358535E-2"/>
  </r>
  <r>
    <x v="16"/>
    <x v="10"/>
    <s v="SHANGHAI"/>
    <m/>
    <m/>
    <m/>
    <m/>
    <s v=""/>
    <n v="2527"/>
    <n v="2488"/>
    <n v="2143"/>
    <n v="0.8613344051446945"/>
    <n v="5"/>
    <n v="26"/>
    <n v="1.0321556173084558E-2"/>
    <n v="2527"/>
    <n v="2493"/>
    <n v="26"/>
    <n v="1.0321556173084558E-2"/>
  </r>
  <r>
    <x v="16"/>
    <x v="11"/>
    <s v="BOGOTA"/>
    <n v="2"/>
    <n v="1"/>
    <n v="0"/>
    <n v="0"/>
    <n v="0"/>
    <n v="9"/>
    <n v="8"/>
    <n v="7"/>
    <n v="0.875"/>
    <n v="0"/>
    <n v="1"/>
    <n v="0.1111111111111111"/>
    <n v="11"/>
    <n v="9"/>
    <n v="1"/>
    <n v="0.1"/>
  </r>
  <r>
    <x v="16"/>
    <x v="63"/>
    <s v="KINSHASA"/>
    <m/>
    <m/>
    <m/>
    <m/>
    <s v=""/>
    <n v="11"/>
    <n v="1"/>
    <n v="0"/>
    <n v="0"/>
    <n v="7"/>
    <n v="2"/>
    <n v="0.2"/>
    <n v="11"/>
    <n v="8"/>
    <n v="2"/>
    <n v="0.2"/>
  </r>
  <r>
    <x v="16"/>
    <x v="140"/>
    <s v="SAN JOSE"/>
    <n v="3"/>
    <n v="3"/>
    <n v="1"/>
    <n v="0"/>
    <n v="0"/>
    <n v="9"/>
    <n v="7"/>
    <n v="5"/>
    <n v="0.7142857142857143"/>
    <n v="0"/>
    <n v="1"/>
    <n v="0.125"/>
    <n v="12"/>
    <n v="10"/>
    <n v="1"/>
    <n v="9.0909090909090912E-2"/>
  </r>
  <r>
    <x v="16"/>
    <x v="12"/>
    <s v="ZAGREB"/>
    <n v="1"/>
    <n v="1"/>
    <n v="0"/>
    <n v="0"/>
    <n v="0"/>
    <n v="3"/>
    <n v="3"/>
    <n v="1"/>
    <n v="0.33333333333333331"/>
    <n v="0"/>
    <n v="0"/>
    <n v="0"/>
    <n v="4"/>
    <n v="4"/>
    <s v=""/>
    <s v=""/>
  </r>
  <r>
    <x v="16"/>
    <x v="13"/>
    <s v="HAVANA"/>
    <n v="49"/>
    <n v="28"/>
    <n v="37"/>
    <n v="10"/>
    <n v="0.26315789473684209"/>
    <n v="499"/>
    <n v="236"/>
    <n v="92"/>
    <n v="0.38983050847457629"/>
    <n v="3"/>
    <n v="243"/>
    <n v="0.50414937759336098"/>
    <n v="548"/>
    <n v="267"/>
    <n v="253"/>
    <n v="0.48653846153846153"/>
  </r>
  <r>
    <x v="16"/>
    <x v="14"/>
    <s v="NICOSIA"/>
    <m/>
    <m/>
    <m/>
    <m/>
    <s v=""/>
    <n v="16"/>
    <n v="0"/>
    <n v="0"/>
    <s v=""/>
    <n v="0"/>
    <n v="16"/>
    <n v="1"/>
    <n v="16"/>
    <s v=""/>
    <n v="16"/>
    <s v=""/>
  </r>
  <r>
    <x v="16"/>
    <x v="65"/>
    <s v="PRAGUE"/>
    <m/>
    <m/>
    <m/>
    <m/>
    <s v=""/>
    <n v="5"/>
    <n v="3"/>
    <n v="2"/>
    <n v="0.66666666666666663"/>
    <n v="0"/>
    <n v="1"/>
    <n v="0.25"/>
    <n v="5"/>
    <n v="3"/>
    <n v="1"/>
    <n v="0.25"/>
  </r>
  <r>
    <x v="16"/>
    <x v="114"/>
    <s v="SANTO DOMINGO"/>
    <m/>
    <m/>
    <m/>
    <m/>
    <s v=""/>
    <n v="581"/>
    <n v="368"/>
    <n v="90"/>
    <n v="0.24456521739130435"/>
    <n v="2"/>
    <n v="196"/>
    <n v="0.3462897526501767"/>
    <n v="581"/>
    <n v="370"/>
    <n v="196"/>
    <n v="0.3462897526501767"/>
  </r>
  <r>
    <x v="16"/>
    <x v="15"/>
    <s v="CAIRO"/>
    <m/>
    <m/>
    <m/>
    <m/>
    <s v=""/>
    <n v="3548"/>
    <n v="2380"/>
    <n v="823"/>
    <n v="0.34579831932773109"/>
    <n v="49"/>
    <n v="1035"/>
    <n v="0.2987875288683603"/>
    <n v="3548"/>
    <n v="2429"/>
    <n v="1035"/>
    <n v="0.2987875288683603"/>
  </r>
  <r>
    <x v="16"/>
    <x v="16"/>
    <s v="ADDIS ABEBA"/>
    <n v="2"/>
    <n v="0"/>
    <n v="0"/>
    <n v="0"/>
    <s v=""/>
    <n v="517"/>
    <n v="356"/>
    <n v="155"/>
    <n v="0.4353932584269663"/>
    <n v="19"/>
    <n v="126"/>
    <n v="0.25149700598802394"/>
    <n v="519"/>
    <n v="375"/>
    <n v="126"/>
    <n v="0.25149700598802394"/>
  </r>
  <r>
    <x v="16"/>
    <x v="86"/>
    <s v="TBILISSI"/>
    <m/>
    <m/>
    <m/>
    <m/>
    <s v=""/>
    <n v="100"/>
    <n v="55"/>
    <n v="24"/>
    <n v="0.43636363636363634"/>
    <n v="0"/>
    <n v="45"/>
    <n v="0.45"/>
    <n v="100"/>
    <n v="55"/>
    <n v="45"/>
    <n v="0.45"/>
  </r>
  <r>
    <x v="16"/>
    <x v="17"/>
    <s v="BERLIN"/>
    <m/>
    <m/>
    <m/>
    <m/>
    <s v=""/>
    <n v="1"/>
    <n v="1"/>
    <n v="0"/>
    <n v="0"/>
    <n v="0"/>
    <n v="0"/>
    <n v="0"/>
    <n v="1"/>
    <n v="1"/>
    <s v=""/>
    <s v=""/>
  </r>
  <r>
    <x v="16"/>
    <x v="87"/>
    <s v="ACCRA"/>
    <n v="37"/>
    <n v="23"/>
    <n v="16"/>
    <n v="13"/>
    <n v="0.3611111111111111"/>
    <n v="3238"/>
    <n v="1427"/>
    <n v="446"/>
    <n v="0.31254379817799577"/>
    <n v="5"/>
    <n v="1781"/>
    <n v="0.55431061313414254"/>
    <n v="3275"/>
    <n v="1455"/>
    <n v="1794"/>
    <n v="0.55216989843028619"/>
  </r>
  <r>
    <x v="16"/>
    <x v="68"/>
    <s v="ATHENS"/>
    <m/>
    <m/>
    <m/>
    <m/>
    <s v=""/>
    <n v="18"/>
    <n v="14"/>
    <n v="0"/>
    <n v="0"/>
    <n v="1"/>
    <n v="2"/>
    <n v="0.11764705882352941"/>
    <n v="18"/>
    <n v="15"/>
    <n v="2"/>
    <n v="0.11764705882352941"/>
  </r>
  <r>
    <x v="16"/>
    <x v="18"/>
    <s v="HONG KONG"/>
    <m/>
    <m/>
    <m/>
    <m/>
    <s v=""/>
    <n v="133"/>
    <n v="129"/>
    <n v="45"/>
    <n v="0.34883720930232559"/>
    <n v="0"/>
    <n v="3"/>
    <n v="2.2727272727272728E-2"/>
    <n v="133"/>
    <n v="129"/>
    <n v="3"/>
    <n v="2.2727272727272728E-2"/>
  </r>
  <r>
    <x v="16"/>
    <x v="69"/>
    <s v="BUDAPEST"/>
    <m/>
    <m/>
    <m/>
    <m/>
    <s v=""/>
    <n v="1"/>
    <n v="1"/>
    <n v="1"/>
    <n v="1"/>
    <n v="0"/>
    <n v="0"/>
    <n v="0"/>
    <n v="1"/>
    <n v="1"/>
    <s v=""/>
    <s v=""/>
  </r>
  <r>
    <x v="16"/>
    <x v="19"/>
    <s v="NEW DELHI"/>
    <n v="1"/>
    <n v="0"/>
    <n v="0"/>
    <n v="0"/>
    <s v=""/>
    <n v="17027"/>
    <n v="14066"/>
    <n v="8963"/>
    <n v="0.63721029432674536"/>
    <n v="3"/>
    <n v="2789"/>
    <n v="0.16544074030134062"/>
    <n v="17028"/>
    <n v="14069"/>
    <n v="2789"/>
    <n v="0.16544074030134062"/>
  </r>
  <r>
    <x v="16"/>
    <x v="20"/>
    <s v="JAKARTA"/>
    <m/>
    <m/>
    <m/>
    <m/>
    <s v=""/>
    <n v="11694"/>
    <n v="10896"/>
    <n v="6188"/>
    <n v="0.56791483113069019"/>
    <n v="12"/>
    <n v="366"/>
    <n v="3.2464076636508785E-2"/>
    <n v="11694"/>
    <n v="10908"/>
    <n v="366"/>
    <n v="3.2464076636508785E-2"/>
  </r>
  <r>
    <x v="16"/>
    <x v="21"/>
    <s v="TEHERAN"/>
    <m/>
    <m/>
    <m/>
    <m/>
    <s v=""/>
    <n v="2428"/>
    <n v="808"/>
    <n v="411"/>
    <n v="0.50866336633663367"/>
    <n v="19"/>
    <n v="1580"/>
    <n v="0.65641877856252595"/>
    <n v="2428"/>
    <n v="827"/>
    <n v="1580"/>
    <n v="0.65641877856252595"/>
  </r>
  <r>
    <x v="16"/>
    <x v="88"/>
    <s v="BAGHDAD"/>
    <m/>
    <m/>
    <m/>
    <m/>
    <s v=""/>
    <n v="191"/>
    <n v="118"/>
    <n v="47"/>
    <n v="0.39830508474576271"/>
    <n v="11"/>
    <n v="59"/>
    <n v="0.31382978723404253"/>
    <n v="191"/>
    <n v="129"/>
    <n v="59"/>
    <n v="0.31382978723404253"/>
  </r>
  <r>
    <x v="16"/>
    <x v="88"/>
    <s v="ERBIL"/>
    <m/>
    <m/>
    <m/>
    <m/>
    <s v=""/>
    <n v="244"/>
    <n v="161"/>
    <n v="61"/>
    <n v="0.37888198757763975"/>
    <n v="6"/>
    <n v="69"/>
    <n v="0.2923728813559322"/>
    <n v="244"/>
    <n v="167"/>
    <n v="69"/>
    <n v="0.2923728813559322"/>
  </r>
  <r>
    <x v="16"/>
    <x v="22"/>
    <s v="DUBLIN"/>
    <n v="1"/>
    <n v="0"/>
    <n v="0"/>
    <n v="0"/>
    <s v=""/>
    <n v="1022"/>
    <n v="962"/>
    <n v="623"/>
    <n v="0.64760914760914756"/>
    <n v="4"/>
    <n v="37"/>
    <n v="3.6889332003988036E-2"/>
    <n v="1023"/>
    <n v="966"/>
    <n v="37"/>
    <n v="3.6889332003988036E-2"/>
  </r>
  <r>
    <x v="16"/>
    <x v="23"/>
    <s v="TEL AVIV"/>
    <m/>
    <m/>
    <m/>
    <m/>
    <s v=""/>
    <n v="627"/>
    <n v="438"/>
    <n v="347"/>
    <n v="0.79223744292237441"/>
    <n v="116"/>
    <n v="52"/>
    <n v="8.5808580858085806E-2"/>
    <n v="627"/>
    <n v="554"/>
    <n v="52"/>
    <n v="8.5808580858085806E-2"/>
  </r>
  <r>
    <x v="16"/>
    <x v="24"/>
    <s v="TOKYO"/>
    <n v="1"/>
    <n v="0"/>
    <n v="0"/>
    <n v="0"/>
    <s v=""/>
    <n v="163"/>
    <n v="128"/>
    <n v="67"/>
    <n v="0.5234375"/>
    <n v="0"/>
    <n v="31"/>
    <n v="0.19496855345911951"/>
    <n v="164"/>
    <n v="128"/>
    <n v="31"/>
    <n v="0.19496855345911951"/>
  </r>
  <r>
    <x v="16"/>
    <x v="25"/>
    <s v="AMMAN"/>
    <m/>
    <m/>
    <m/>
    <m/>
    <s v=""/>
    <n v="1675"/>
    <n v="1167"/>
    <n v="654"/>
    <n v="0.56041131105398456"/>
    <n v="25"/>
    <n v="468"/>
    <n v="0.28192771084337348"/>
    <n v="1675"/>
    <n v="1192"/>
    <n v="468"/>
    <n v="0.28192771084337348"/>
  </r>
  <r>
    <x v="16"/>
    <x v="26"/>
    <s v="NUR-SULTAN"/>
    <m/>
    <m/>
    <m/>
    <m/>
    <s v=""/>
    <n v="40"/>
    <n v="35"/>
    <n v="30"/>
    <n v="0.8571428571428571"/>
    <n v="0"/>
    <n v="0"/>
    <n v="0"/>
    <n v="40"/>
    <n v="35"/>
    <s v=""/>
    <s v=""/>
  </r>
  <r>
    <x v="16"/>
    <x v="27"/>
    <s v="NAIROBI"/>
    <n v="2"/>
    <n v="1"/>
    <n v="0"/>
    <n v="0"/>
    <n v="0"/>
    <n v="949"/>
    <n v="755"/>
    <n v="380"/>
    <n v="0.50331125827814571"/>
    <n v="30"/>
    <n v="143"/>
    <n v="0.15409482758620691"/>
    <n v="951"/>
    <n v="786"/>
    <n v="143"/>
    <n v="0.15392895586652314"/>
  </r>
  <r>
    <x v="16"/>
    <x v="28"/>
    <s v="KUWAIT"/>
    <n v="1"/>
    <n v="0"/>
    <n v="0"/>
    <n v="0"/>
    <s v=""/>
    <n v="2798"/>
    <n v="2405"/>
    <n v="1750"/>
    <n v="0.72765072765072769"/>
    <n v="20"/>
    <n v="325"/>
    <n v="0.11818181818181818"/>
    <n v="2799"/>
    <n v="2425"/>
    <n v="325"/>
    <n v="0.11818181818181818"/>
  </r>
  <r>
    <x v="16"/>
    <x v="29"/>
    <s v="BEIRUT"/>
    <n v="3"/>
    <n v="0"/>
    <n v="0"/>
    <n v="1"/>
    <n v="1"/>
    <n v="1053"/>
    <n v="649"/>
    <n v="173"/>
    <n v="0.26656394453004623"/>
    <n v="34"/>
    <n v="331"/>
    <n v="0.32642998027613412"/>
    <n v="1056"/>
    <n v="683"/>
    <n v="332"/>
    <n v="0.32709359605911331"/>
  </r>
  <r>
    <x v="16"/>
    <x v="155"/>
    <s v="LUXEMBOURG"/>
    <m/>
    <m/>
    <m/>
    <m/>
    <s v=""/>
    <n v="1"/>
    <n v="1"/>
    <n v="0"/>
    <n v="0"/>
    <n v="0"/>
    <n v="0"/>
    <n v="0"/>
    <n v="1"/>
    <n v="1"/>
    <s v=""/>
    <s v=""/>
  </r>
  <r>
    <x v="16"/>
    <x v="30"/>
    <s v="KUALA LUMPUR"/>
    <m/>
    <m/>
    <m/>
    <m/>
    <s v=""/>
    <n v="212"/>
    <n v="141"/>
    <n v="61"/>
    <n v="0.43262411347517732"/>
    <n v="2"/>
    <n v="65"/>
    <n v="0.3125"/>
    <n v="212"/>
    <n v="143"/>
    <n v="65"/>
    <n v="0.3125"/>
  </r>
  <r>
    <x v="16"/>
    <x v="97"/>
    <s v="BAMAKO"/>
    <m/>
    <m/>
    <m/>
    <m/>
    <s v=""/>
    <n v="388"/>
    <n v="154"/>
    <n v="47"/>
    <n v="0.30519480519480519"/>
    <n v="3"/>
    <n v="227"/>
    <n v="0.59114583333333337"/>
    <n v="388"/>
    <n v="157"/>
    <n v="227"/>
    <n v="0.59114583333333337"/>
  </r>
  <r>
    <x v="16"/>
    <x v="31"/>
    <s v="MEXICO CITY"/>
    <n v="10"/>
    <n v="7"/>
    <n v="6"/>
    <n v="3"/>
    <n v="0.3"/>
    <n v="48"/>
    <n v="44"/>
    <n v="35"/>
    <n v="0.79545454545454541"/>
    <n v="0"/>
    <n v="1"/>
    <n v="2.2222222222222223E-2"/>
    <n v="58"/>
    <n v="51"/>
    <n v="4"/>
    <n v="7.2727272727272724E-2"/>
  </r>
  <r>
    <x v="16"/>
    <x v="32"/>
    <s v="RABAT"/>
    <m/>
    <m/>
    <m/>
    <m/>
    <s v=""/>
    <n v="7985"/>
    <n v="4884"/>
    <n v="1817"/>
    <n v="0.37203112203112204"/>
    <n v="54"/>
    <n v="2990"/>
    <n v="0.37714429868819377"/>
    <n v="7985"/>
    <n v="4938"/>
    <n v="2990"/>
    <n v="0.37714429868819377"/>
  </r>
  <r>
    <x v="16"/>
    <x v="102"/>
    <s v="MAPUTO"/>
    <n v="1"/>
    <n v="0"/>
    <n v="0"/>
    <n v="0"/>
    <s v=""/>
    <n v="200"/>
    <n v="185"/>
    <n v="63"/>
    <n v="0.34054054054054056"/>
    <n v="1"/>
    <n v="12"/>
    <n v="6.0606060606060608E-2"/>
    <n v="201"/>
    <n v="186"/>
    <n v="12"/>
    <n v="6.0606060606060608E-2"/>
  </r>
  <r>
    <x v="16"/>
    <x v="126"/>
    <s v="YANGON"/>
    <m/>
    <m/>
    <m/>
    <m/>
    <s v=""/>
    <n v="314"/>
    <n v="284"/>
    <n v="249"/>
    <n v="0.87676056338028174"/>
    <n v="0"/>
    <n v="21"/>
    <n v="6.8852459016393447E-2"/>
    <n v="314"/>
    <n v="284"/>
    <n v="21"/>
    <n v="6.8852459016393447E-2"/>
  </r>
  <r>
    <x v="16"/>
    <x v="104"/>
    <s v="KATHMANDU"/>
    <n v="1"/>
    <n v="0"/>
    <n v="0"/>
    <n v="0"/>
    <s v=""/>
    <n v="358"/>
    <n v="193"/>
    <n v="68"/>
    <n v="0.35233160621761656"/>
    <n v="0"/>
    <n v="155"/>
    <n v="0.4454022988505747"/>
    <n v="359"/>
    <n v="193"/>
    <n v="155"/>
    <n v="0.4454022988505747"/>
  </r>
  <r>
    <x v="16"/>
    <x v="72"/>
    <s v="ARUBA"/>
    <n v="9"/>
    <n v="6"/>
    <n v="3"/>
    <n v="0"/>
    <n v="0"/>
    <n v="52"/>
    <n v="39"/>
    <n v="12"/>
    <n v="0.30769230769230771"/>
    <n v="6"/>
    <n v="5"/>
    <n v="0.1"/>
    <n v="61"/>
    <n v="51"/>
    <n v="5"/>
    <n v="8.9285714285714288E-2"/>
  </r>
  <r>
    <x v="16"/>
    <x v="72"/>
    <s v="THE HAGUE"/>
    <n v="14"/>
    <n v="12"/>
    <n v="0"/>
    <n v="0"/>
    <n v="0"/>
    <n v="123"/>
    <n v="105"/>
    <n v="85"/>
    <n v="0.80952380952380953"/>
    <n v="3"/>
    <n v="5"/>
    <n v="4.4247787610619468E-2"/>
    <n v="137"/>
    <n v="120"/>
    <n v="5"/>
    <n v="0.04"/>
  </r>
  <r>
    <x v="16"/>
    <x v="72"/>
    <s v="WILLEMSTAD (CURACAO)"/>
    <n v="16"/>
    <n v="3"/>
    <n v="3"/>
    <n v="2"/>
    <n v="0.4"/>
    <n v="130"/>
    <n v="85"/>
    <n v="31"/>
    <n v="0.36470588235294116"/>
    <n v="8"/>
    <n v="23"/>
    <n v="0.19827586206896552"/>
    <n v="146"/>
    <n v="96"/>
    <n v="25"/>
    <n v="0.20661157024793389"/>
  </r>
  <r>
    <x v="16"/>
    <x v="127"/>
    <s v="WELLINGTON"/>
    <m/>
    <m/>
    <m/>
    <m/>
    <s v=""/>
    <n v="20"/>
    <n v="19"/>
    <n v="9"/>
    <n v="0.47368421052631576"/>
    <n v="0"/>
    <n v="1"/>
    <n v="0.05"/>
    <n v="20"/>
    <n v="19"/>
    <n v="1"/>
    <n v="0.05"/>
  </r>
  <r>
    <x v="16"/>
    <x v="129"/>
    <s v="MUSCAT"/>
    <m/>
    <m/>
    <m/>
    <m/>
    <s v=""/>
    <n v="1653"/>
    <n v="1425"/>
    <n v="952"/>
    <n v="0.66807017543859648"/>
    <n v="4"/>
    <n v="209"/>
    <n v="0.12759462759462759"/>
    <n v="1653"/>
    <n v="1429"/>
    <n v="209"/>
    <n v="0.12759462759462759"/>
  </r>
  <r>
    <x v="16"/>
    <x v="35"/>
    <s v="ISLAMABAD"/>
    <n v="11"/>
    <n v="1"/>
    <n v="0"/>
    <n v="10"/>
    <n v="0.90909090909090906"/>
    <n v="2705"/>
    <n v="1097"/>
    <n v="242"/>
    <n v="0.22060164083865086"/>
    <n v="38"/>
    <n v="1485"/>
    <n v="0.56679389312977102"/>
    <n v="2716"/>
    <n v="1136"/>
    <n v="1495"/>
    <n v="0.56822500950209043"/>
  </r>
  <r>
    <x v="16"/>
    <x v="36"/>
    <s v="LIMA"/>
    <n v="1"/>
    <n v="1"/>
    <n v="0"/>
    <n v="0"/>
    <n v="0"/>
    <n v="42"/>
    <n v="30"/>
    <n v="17"/>
    <n v="0.56666666666666665"/>
    <n v="1"/>
    <n v="11"/>
    <n v="0.26190476190476192"/>
    <n v="43"/>
    <n v="32"/>
    <n v="11"/>
    <n v="0.2558139534883721"/>
  </r>
  <r>
    <x v="16"/>
    <x v="37"/>
    <s v="MANILA"/>
    <m/>
    <m/>
    <m/>
    <m/>
    <s v=""/>
    <n v="28329"/>
    <n v="27121"/>
    <n v="25635"/>
    <n v="0.94520851001069284"/>
    <n v="4"/>
    <n v="540"/>
    <n v="1.9519248147478765E-2"/>
    <n v="28329"/>
    <n v="27125"/>
    <n v="540"/>
    <n v="1.9519248147478765E-2"/>
  </r>
  <r>
    <x v="16"/>
    <x v="75"/>
    <s v="LISBON"/>
    <m/>
    <m/>
    <m/>
    <m/>
    <s v=""/>
    <n v="1"/>
    <n v="0"/>
    <n v="0"/>
    <s v=""/>
    <n v="0"/>
    <n v="0"/>
    <s v=""/>
    <n v="1"/>
    <s v=""/>
    <s v=""/>
    <s v=""/>
  </r>
  <r>
    <x v="16"/>
    <x v="76"/>
    <s v="DOHA"/>
    <n v="1"/>
    <n v="0"/>
    <n v="0"/>
    <n v="1"/>
    <n v="1"/>
    <n v="1745"/>
    <n v="1202"/>
    <n v="636"/>
    <n v="0.52911813643926786"/>
    <n v="10"/>
    <n v="489"/>
    <n v="0.2874779541446208"/>
    <n v="1746"/>
    <n v="1212"/>
    <n v="490"/>
    <n v="0.28789659224441833"/>
  </r>
  <r>
    <x v="16"/>
    <x v="38"/>
    <s v="BUCHAREST"/>
    <m/>
    <m/>
    <m/>
    <m/>
    <s v=""/>
    <n v="144"/>
    <n v="104"/>
    <n v="81"/>
    <n v="0.77884615384615385"/>
    <n v="0"/>
    <n v="40"/>
    <n v="0.27777777777777779"/>
    <n v="144"/>
    <n v="104"/>
    <n v="40"/>
    <n v="0.27777777777777779"/>
  </r>
  <r>
    <x v="16"/>
    <x v="39"/>
    <s v="MOSCOW"/>
    <m/>
    <m/>
    <m/>
    <m/>
    <s v=""/>
    <n v="14414"/>
    <n v="13048"/>
    <n v="9187"/>
    <n v="0.70409258123850393"/>
    <n v="5"/>
    <n v="1163"/>
    <n v="8.180922903770399E-2"/>
    <n v="14414"/>
    <n v="13053"/>
    <n v="1163"/>
    <n v="8.180922903770399E-2"/>
  </r>
  <r>
    <x v="16"/>
    <x v="77"/>
    <s v="KIGALI"/>
    <m/>
    <m/>
    <m/>
    <m/>
    <s v=""/>
    <n v="8"/>
    <n v="8"/>
    <n v="4"/>
    <n v="0.5"/>
    <n v="0"/>
    <n v="0"/>
    <n v="0"/>
    <n v="8"/>
    <n v="8"/>
    <s v=""/>
    <s v=""/>
  </r>
  <r>
    <x v="16"/>
    <x v="40"/>
    <s v="RIYADH"/>
    <m/>
    <m/>
    <m/>
    <m/>
    <s v=""/>
    <n v="3072"/>
    <n v="2496"/>
    <n v="1757"/>
    <n v="0.70392628205128205"/>
    <n v="12"/>
    <n v="511"/>
    <n v="0.16926134481616428"/>
    <n v="3072"/>
    <n v="2508"/>
    <n v="511"/>
    <n v="0.16926134481616428"/>
  </r>
  <r>
    <x v="16"/>
    <x v="41"/>
    <s v="DAKAR"/>
    <n v="4"/>
    <n v="0"/>
    <n v="0"/>
    <n v="0"/>
    <s v=""/>
    <n v="813"/>
    <n v="239"/>
    <n v="71"/>
    <n v="0.29707112970711297"/>
    <n v="3"/>
    <n v="553"/>
    <n v="0.69559748427672952"/>
    <n v="817"/>
    <n v="242"/>
    <n v="553"/>
    <n v="0.69559748427672952"/>
  </r>
  <r>
    <x v="16"/>
    <x v="42"/>
    <s v="BELGRADE"/>
    <m/>
    <m/>
    <m/>
    <m/>
    <s v=""/>
    <n v="26"/>
    <n v="19"/>
    <n v="14"/>
    <n v="0.73684210526315785"/>
    <n v="0"/>
    <n v="7"/>
    <n v="0.26923076923076922"/>
    <n v="26"/>
    <n v="19"/>
    <n v="7"/>
    <n v="0.26923076923076922"/>
  </r>
  <r>
    <x v="16"/>
    <x v="78"/>
    <s v="SINGAPORE"/>
    <m/>
    <m/>
    <m/>
    <m/>
    <s v=""/>
    <n v="543"/>
    <n v="465"/>
    <n v="281"/>
    <n v="0.60430107526881716"/>
    <n v="3"/>
    <n v="48"/>
    <n v="9.3023255813953487E-2"/>
    <n v="543"/>
    <n v="468"/>
    <n v="48"/>
    <n v="9.3023255813953487E-2"/>
  </r>
  <r>
    <x v="16"/>
    <x v="43"/>
    <s v="BRATISLAVA"/>
    <m/>
    <m/>
    <m/>
    <m/>
    <s v=""/>
    <n v="7"/>
    <n v="0"/>
    <n v="0"/>
    <s v=""/>
    <n v="0"/>
    <n v="0"/>
    <s v=""/>
    <n v="7"/>
    <s v=""/>
    <s v=""/>
    <s v=""/>
  </r>
  <r>
    <x v="16"/>
    <x v="45"/>
    <s v="CAPE TOWN"/>
    <m/>
    <m/>
    <m/>
    <m/>
    <s v=""/>
    <n v="1504"/>
    <n v="1399"/>
    <n v="728"/>
    <n v="0.52037169406719086"/>
    <n v="6"/>
    <n v="75"/>
    <n v="5.0675675675675678E-2"/>
    <n v="1504"/>
    <n v="1405"/>
    <n v="75"/>
    <n v="5.0675675675675678E-2"/>
  </r>
  <r>
    <x v="16"/>
    <x v="45"/>
    <s v="PRETORIA"/>
    <n v="1"/>
    <n v="0"/>
    <n v="0"/>
    <n v="1"/>
    <n v="1"/>
    <n v="2671"/>
    <n v="2421"/>
    <n v="1287"/>
    <n v="0.53159851301115246"/>
    <n v="8"/>
    <n v="189"/>
    <n v="7.2192513368983954E-2"/>
    <n v="2672"/>
    <n v="2429"/>
    <n v="190"/>
    <n v="7.2546773577701409E-2"/>
  </r>
  <r>
    <x v="16"/>
    <x v="46"/>
    <s v="SEOUL"/>
    <m/>
    <m/>
    <m/>
    <m/>
    <s v=""/>
    <n v="69"/>
    <n v="40"/>
    <n v="19"/>
    <n v="0.47499999999999998"/>
    <n v="0"/>
    <n v="24"/>
    <n v="0.375"/>
    <n v="69"/>
    <n v="40"/>
    <n v="24"/>
    <n v="0.375"/>
  </r>
  <r>
    <x v="16"/>
    <x v="79"/>
    <s v="MADRID"/>
    <m/>
    <m/>
    <m/>
    <m/>
    <s v=""/>
    <n v="4"/>
    <n v="2"/>
    <n v="1"/>
    <n v="0.5"/>
    <n v="1"/>
    <n v="0"/>
    <n v="0"/>
    <n v="4"/>
    <n v="3"/>
    <s v=""/>
    <s v=""/>
  </r>
  <r>
    <x v="16"/>
    <x v="131"/>
    <s v="COLOMBO"/>
    <m/>
    <m/>
    <m/>
    <m/>
    <s v=""/>
    <n v="16"/>
    <n v="16"/>
    <n v="14"/>
    <n v="0.875"/>
    <n v="0"/>
    <n v="0"/>
    <n v="0"/>
    <n v="16"/>
    <n v="16"/>
    <s v=""/>
    <s v=""/>
  </r>
  <r>
    <x v="16"/>
    <x v="132"/>
    <s v="KHARTOUM"/>
    <m/>
    <m/>
    <m/>
    <m/>
    <s v=""/>
    <n v="290"/>
    <n v="152"/>
    <n v="64"/>
    <n v="0.42105263157894735"/>
    <n v="7"/>
    <n v="107"/>
    <n v="0.40225563909774437"/>
    <n v="290"/>
    <n v="159"/>
    <n v="107"/>
    <n v="0.40225563909774437"/>
  </r>
  <r>
    <x v="16"/>
    <x v="133"/>
    <s v="PARAMARIBO"/>
    <n v="23"/>
    <n v="13"/>
    <n v="11"/>
    <n v="7"/>
    <n v="0.35"/>
    <n v="4235"/>
    <n v="3418"/>
    <n v="1774"/>
    <n v="0.5190169689877121"/>
    <n v="35"/>
    <n v="753"/>
    <n v="0.17902995720399428"/>
    <n v="4258"/>
    <n v="3466"/>
    <n v="760"/>
    <n v="0.17983909133932796"/>
  </r>
  <r>
    <x v="16"/>
    <x v="99"/>
    <s v="STOCKHOLM"/>
    <m/>
    <m/>
    <m/>
    <m/>
    <s v=""/>
    <n v="4"/>
    <n v="3"/>
    <n v="3"/>
    <n v="1"/>
    <n v="0"/>
    <n v="1"/>
    <n v="0.25"/>
    <n v="4"/>
    <n v="3"/>
    <n v="1"/>
    <n v="0.25"/>
  </r>
  <r>
    <x v="16"/>
    <x v="48"/>
    <s v="TAIPEI"/>
    <m/>
    <m/>
    <m/>
    <m/>
    <s v=""/>
    <n v="26"/>
    <n v="24"/>
    <n v="21"/>
    <n v="0.875"/>
    <n v="0"/>
    <n v="0"/>
    <n v="0"/>
    <n v="26"/>
    <n v="24"/>
    <s v=""/>
    <s v=""/>
  </r>
  <r>
    <x v="16"/>
    <x v="81"/>
    <s v="DAR ES SALAAM"/>
    <m/>
    <m/>
    <m/>
    <m/>
    <s v=""/>
    <n v="234"/>
    <n v="187"/>
    <n v="54"/>
    <n v="0.28877005347593582"/>
    <n v="2"/>
    <n v="43"/>
    <n v="0.18534482758620691"/>
    <n v="234"/>
    <n v="189"/>
    <n v="43"/>
    <n v="0.18534482758620691"/>
  </r>
  <r>
    <x v="16"/>
    <x v="49"/>
    <s v="BANGKOK"/>
    <m/>
    <m/>
    <m/>
    <m/>
    <s v=""/>
    <n v="4085"/>
    <n v="3611"/>
    <n v="1787"/>
    <n v="0.49487676543893661"/>
    <n v="4"/>
    <n v="367"/>
    <n v="9.216474133601206E-2"/>
    <n v="4085"/>
    <n v="3615"/>
    <n v="367"/>
    <n v="9.216474133601206E-2"/>
  </r>
  <r>
    <x v="16"/>
    <x v="149"/>
    <s v="PORT OF SPAIN"/>
    <m/>
    <m/>
    <m/>
    <m/>
    <s v=""/>
    <n v="4"/>
    <n v="4"/>
    <n v="3"/>
    <n v="0.75"/>
    <n v="0"/>
    <n v="0"/>
    <n v="0"/>
    <n v="4"/>
    <n v="4"/>
    <s v=""/>
    <s v=""/>
  </r>
  <r>
    <x v="16"/>
    <x v="50"/>
    <s v="TUNIS"/>
    <m/>
    <m/>
    <m/>
    <m/>
    <s v=""/>
    <n v="1913"/>
    <n v="867"/>
    <n v="318"/>
    <n v="0.36678200692041524"/>
    <n v="12"/>
    <n v="971"/>
    <n v="0.52486486486486483"/>
    <n v="1913"/>
    <n v="879"/>
    <n v="971"/>
    <n v="0.52486486486486483"/>
  </r>
  <r>
    <x v="16"/>
    <x v="51"/>
    <s v="ANKARA"/>
    <m/>
    <m/>
    <m/>
    <m/>
    <s v=""/>
    <n v="7030"/>
    <n v="4967"/>
    <n v="2308"/>
    <n v="0.46466680088584661"/>
    <n v="26"/>
    <n v="1816"/>
    <n v="0.2667058305184315"/>
    <n v="7030"/>
    <n v="4993"/>
    <n v="1816"/>
    <n v="0.2667058305184315"/>
  </r>
  <r>
    <x v="16"/>
    <x v="51"/>
    <s v="ISTANBUL"/>
    <n v="3"/>
    <n v="0"/>
    <n v="0"/>
    <n v="1"/>
    <n v="1"/>
    <n v="12575"/>
    <n v="10514"/>
    <n v="6181"/>
    <n v="0.58788282290279625"/>
    <n v="26"/>
    <n v="1819"/>
    <n v="0.14718019257221457"/>
    <n v="12578"/>
    <n v="10540"/>
    <n v="1820"/>
    <n v="0.14724919093851133"/>
  </r>
  <r>
    <x v="16"/>
    <x v="82"/>
    <s v="KAMPALA"/>
    <m/>
    <m/>
    <m/>
    <m/>
    <s v=""/>
    <n v="494"/>
    <n v="302"/>
    <n v="99"/>
    <n v="0.32781456953642385"/>
    <n v="4"/>
    <n v="182"/>
    <n v="0.37295081967213117"/>
    <n v="494"/>
    <n v="306"/>
    <n v="182"/>
    <n v="0.37295081967213117"/>
  </r>
  <r>
    <x v="16"/>
    <x v="52"/>
    <s v="KYIV"/>
    <n v="1"/>
    <n v="1"/>
    <n v="1"/>
    <n v="0"/>
    <n v="0"/>
    <n v="220"/>
    <n v="126"/>
    <n v="87"/>
    <n v="0.69047619047619047"/>
    <n v="2"/>
    <n v="80"/>
    <n v="0.38461538461538464"/>
    <n v="221"/>
    <n v="129"/>
    <n v="80"/>
    <n v="0.38277511961722488"/>
  </r>
  <r>
    <x v="16"/>
    <x v="53"/>
    <s v="ABU DHABI"/>
    <m/>
    <m/>
    <m/>
    <m/>
    <s v=""/>
    <n v="1225"/>
    <n v="816"/>
    <n v="376"/>
    <n v="0.46078431372549017"/>
    <n v="13"/>
    <n v="337"/>
    <n v="0.28902229845626071"/>
    <n v="1225"/>
    <n v="829"/>
    <n v="337"/>
    <n v="0.28902229845626071"/>
  </r>
  <r>
    <x v="16"/>
    <x v="53"/>
    <s v="DUBAI"/>
    <n v="4"/>
    <n v="1"/>
    <n v="1"/>
    <n v="1"/>
    <n v="0.5"/>
    <n v="3784"/>
    <n v="2539"/>
    <n v="1360"/>
    <n v="0.53564395431272149"/>
    <n v="55"/>
    <n v="1099"/>
    <n v="0.29759003520173299"/>
    <n v="3788"/>
    <n v="2595"/>
    <n v="1100"/>
    <n v="0.2976995940460081"/>
  </r>
  <r>
    <x v="16"/>
    <x v="54"/>
    <s v="LONDON"/>
    <n v="4"/>
    <n v="1"/>
    <n v="1"/>
    <n v="0"/>
    <n v="0"/>
    <n v="5299"/>
    <n v="4747"/>
    <n v="3195"/>
    <n v="0.67305666736886449"/>
    <n v="47"/>
    <n v="348"/>
    <n v="6.7677946324387395E-2"/>
    <n v="5303"/>
    <n v="4795"/>
    <n v="348"/>
    <n v="6.7664787089247516E-2"/>
  </r>
  <r>
    <x v="16"/>
    <x v="55"/>
    <s v="MIAMI, FL"/>
    <m/>
    <m/>
    <m/>
    <m/>
    <s v=""/>
    <n v="263"/>
    <n v="242"/>
    <n v="145"/>
    <n v="0.59917355371900827"/>
    <n v="0"/>
    <n v="10"/>
    <n v="3.968253968253968E-2"/>
    <n v="263"/>
    <n v="242"/>
    <n v="10"/>
    <n v="3.968253968253968E-2"/>
  </r>
  <r>
    <x v="16"/>
    <x v="55"/>
    <s v="NEW YORK, NY"/>
    <m/>
    <m/>
    <m/>
    <m/>
    <s v=""/>
    <n v="611"/>
    <n v="565"/>
    <n v="308"/>
    <n v="0.54513274336283191"/>
    <n v="5"/>
    <n v="24"/>
    <n v="4.0404040404040407E-2"/>
    <n v="611"/>
    <n v="570"/>
    <n v="24"/>
    <n v="4.0404040404040407E-2"/>
  </r>
  <r>
    <x v="16"/>
    <x v="55"/>
    <s v="SAN FRANCISCO, CA"/>
    <n v="2"/>
    <n v="0"/>
    <n v="0"/>
    <n v="0"/>
    <s v=""/>
    <n v="621"/>
    <n v="581"/>
    <n v="318"/>
    <n v="0.54733218588640276"/>
    <n v="6"/>
    <n v="10"/>
    <n v="1.675041876046901E-2"/>
    <n v="623"/>
    <n v="587"/>
    <n v="10"/>
    <n v="1.675041876046901E-2"/>
  </r>
  <r>
    <x v="16"/>
    <x v="55"/>
    <s v="WASHINGTON, DC"/>
    <n v="2"/>
    <n v="1"/>
    <n v="0"/>
    <n v="0"/>
    <n v="0"/>
    <n v="470"/>
    <n v="420"/>
    <n v="235"/>
    <n v="0.55952380952380953"/>
    <n v="2"/>
    <n v="27"/>
    <n v="6.0133630289532294E-2"/>
    <n v="472"/>
    <n v="423"/>
    <n v="27"/>
    <n v="0.06"/>
  </r>
  <r>
    <x v="16"/>
    <x v="137"/>
    <s v="CARACAS"/>
    <m/>
    <m/>
    <m/>
    <m/>
    <s v=""/>
    <n v="1"/>
    <n v="1"/>
    <n v="1"/>
    <n v="1"/>
    <n v="0"/>
    <n v="0"/>
    <n v="0"/>
    <n v="1"/>
    <n v="1"/>
    <s v=""/>
    <s v=""/>
  </r>
  <r>
    <x v="16"/>
    <x v="56"/>
    <s v="HANOI"/>
    <m/>
    <m/>
    <m/>
    <m/>
    <s v=""/>
    <n v="227"/>
    <n v="193"/>
    <n v="116"/>
    <n v="0.60103626943005184"/>
    <n v="2"/>
    <n v="16"/>
    <n v="7.582938388625593E-2"/>
    <n v="227"/>
    <n v="195"/>
    <n v="16"/>
    <n v="7.582938388625593E-2"/>
  </r>
  <r>
    <x v="16"/>
    <x v="56"/>
    <s v="HO CHI MINH"/>
    <m/>
    <m/>
    <m/>
    <m/>
    <s v=""/>
    <n v="506"/>
    <n v="443"/>
    <n v="190"/>
    <n v="0.42889390519187359"/>
    <n v="2"/>
    <n v="41"/>
    <n v="8.4362139917695478E-2"/>
    <n v="506"/>
    <n v="445"/>
    <n v="41"/>
    <n v="8.4362139917695478E-2"/>
  </r>
  <r>
    <x v="16"/>
    <x v="138"/>
    <s v="HARARE"/>
    <n v="2"/>
    <n v="0"/>
    <n v="0"/>
    <n v="0"/>
    <s v=""/>
    <n v="203"/>
    <n v="129"/>
    <n v="42"/>
    <n v="0.32558139534883723"/>
    <n v="1"/>
    <n v="62"/>
    <n v="0.32291666666666669"/>
    <n v="205"/>
    <n v="130"/>
    <n v="62"/>
    <n v="0.32291666666666669"/>
  </r>
  <r>
    <x v="17"/>
    <x v="83"/>
    <s v="KABUL"/>
    <m/>
    <m/>
    <m/>
    <m/>
    <s v=""/>
    <n v="4"/>
    <n v="3"/>
    <n v="1"/>
    <n v="0.33333333333333331"/>
    <n v="1"/>
    <n v="0"/>
    <n v="0"/>
    <n v="4"/>
    <n v="4"/>
    <s v=""/>
    <s v=""/>
  </r>
  <r>
    <x v="17"/>
    <x v="1"/>
    <s v="ALGIERS"/>
    <m/>
    <m/>
    <m/>
    <m/>
    <s v=""/>
    <n v="0"/>
    <n v="0"/>
    <n v="0"/>
    <s v=""/>
    <n v="6"/>
    <n v="0"/>
    <n v="0"/>
    <s v=""/>
    <n v="6"/>
    <s v=""/>
    <s v=""/>
  </r>
  <r>
    <x v="17"/>
    <x v="2"/>
    <s v="BUENOS AIRES"/>
    <m/>
    <m/>
    <m/>
    <m/>
    <s v=""/>
    <n v="1"/>
    <n v="1"/>
    <n v="1"/>
    <n v="1"/>
    <n v="0"/>
    <n v="0"/>
    <n v="0"/>
    <n v="1"/>
    <n v="1"/>
    <s v=""/>
    <s v=""/>
  </r>
  <r>
    <x v="17"/>
    <x v="3"/>
    <s v="CANBERRA"/>
    <m/>
    <m/>
    <m/>
    <m/>
    <s v=""/>
    <n v="94"/>
    <n v="67"/>
    <n v="11"/>
    <n v="0.16417910447761194"/>
    <n v="2"/>
    <n v="25"/>
    <n v="0.26595744680851063"/>
    <n v="94"/>
    <n v="69"/>
    <n v="25"/>
    <n v="0.26595744680851063"/>
  </r>
  <r>
    <x v="17"/>
    <x v="6"/>
    <s v="BRASILIA"/>
    <m/>
    <m/>
    <m/>
    <m/>
    <s v=""/>
    <n v="1"/>
    <n v="0"/>
    <n v="0"/>
    <s v=""/>
    <n v="0"/>
    <n v="1"/>
    <n v="1"/>
    <n v="1"/>
    <s v=""/>
    <n v="1"/>
    <s v=""/>
  </r>
  <r>
    <x v="17"/>
    <x v="6"/>
    <s v="RIO DE JANEIRO"/>
    <m/>
    <m/>
    <m/>
    <m/>
    <s v=""/>
    <n v="1"/>
    <n v="1"/>
    <n v="0"/>
    <n v="0"/>
    <n v="0"/>
    <n v="0"/>
    <n v="0"/>
    <n v="1"/>
    <n v="1"/>
    <s v=""/>
    <s v=""/>
  </r>
  <r>
    <x v="17"/>
    <x v="10"/>
    <s v="BEIJING"/>
    <m/>
    <m/>
    <m/>
    <m/>
    <s v=""/>
    <n v="796"/>
    <n v="764"/>
    <n v="83"/>
    <n v="0.10863874345549739"/>
    <n v="27"/>
    <n v="32"/>
    <n v="3.8882138517618466E-2"/>
    <n v="796"/>
    <n v="791"/>
    <n v="32"/>
    <n v="3.8882138517618466E-2"/>
  </r>
  <r>
    <x v="17"/>
    <x v="10"/>
    <s v="GUANGZHOU (CANTON)"/>
    <m/>
    <m/>
    <m/>
    <m/>
    <s v=""/>
    <n v="959"/>
    <n v="919"/>
    <n v="81"/>
    <n v="8.8139281828073998E-2"/>
    <n v="0"/>
    <n v="40"/>
    <n v="4.171011470281543E-2"/>
    <n v="959"/>
    <n v="919"/>
    <n v="40"/>
    <n v="4.171011470281543E-2"/>
  </r>
  <r>
    <x v="17"/>
    <x v="10"/>
    <s v="SHANGHAI"/>
    <m/>
    <m/>
    <m/>
    <m/>
    <s v=""/>
    <n v="541"/>
    <n v="513"/>
    <n v="68"/>
    <n v="0.13255360623781676"/>
    <n v="1"/>
    <n v="28"/>
    <n v="5.1660516605166053E-2"/>
    <n v="541"/>
    <n v="514"/>
    <n v="28"/>
    <n v="5.1660516605166053E-2"/>
  </r>
  <r>
    <x v="17"/>
    <x v="94"/>
    <s v="COPENHAGEN"/>
    <m/>
    <m/>
    <m/>
    <m/>
    <s v=""/>
    <n v="1"/>
    <n v="0"/>
    <n v="0"/>
    <s v=""/>
    <n v="0"/>
    <n v="1"/>
    <n v="1"/>
    <n v="1"/>
    <s v=""/>
    <n v="1"/>
    <s v=""/>
  </r>
  <r>
    <x v="17"/>
    <x v="15"/>
    <s v="CAIRO"/>
    <m/>
    <m/>
    <m/>
    <m/>
    <s v=""/>
    <n v="2"/>
    <n v="0"/>
    <n v="0"/>
    <s v=""/>
    <n v="0"/>
    <n v="2"/>
    <n v="1"/>
    <n v="2"/>
    <s v=""/>
    <n v="2"/>
    <s v=""/>
  </r>
  <r>
    <x v="17"/>
    <x v="87"/>
    <s v="ACCRA"/>
    <m/>
    <m/>
    <m/>
    <m/>
    <s v=""/>
    <n v="474"/>
    <n v="213"/>
    <n v="68"/>
    <n v="0.31924882629107981"/>
    <n v="16"/>
    <n v="263"/>
    <n v="0.53455284552845528"/>
    <n v="474"/>
    <n v="229"/>
    <n v="263"/>
    <n v="0.53455284552845528"/>
  </r>
  <r>
    <x v="17"/>
    <x v="68"/>
    <s v="ATHENS"/>
    <m/>
    <m/>
    <m/>
    <m/>
    <s v=""/>
    <n v="1"/>
    <n v="1"/>
    <n v="1"/>
    <n v="1"/>
    <n v="0"/>
    <n v="0"/>
    <n v="0"/>
    <n v="1"/>
    <n v="1"/>
    <s v=""/>
    <s v=""/>
  </r>
  <r>
    <x v="17"/>
    <x v="19"/>
    <s v="NEW DELHI"/>
    <m/>
    <m/>
    <m/>
    <m/>
    <s v=""/>
    <n v="2412"/>
    <n v="2056"/>
    <n v="147"/>
    <n v="7.1498054474708167E-2"/>
    <n v="57"/>
    <n v="353"/>
    <n v="0.14314679643146797"/>
    <n v="2412"/>
    <n v="2113"/>
    <n v="353"/>
    <n v="0.14314679643146797"/>
  </r>
  <r>
    <x v="17"/>
    <x v="21"/>
    <s v="TEHERAN"/>
    <m/>
    <m/>
    <m/>
    <m/>
    <s v=""/>
    <n v="1"/>
    <n v="0"/>
    <n v="0"/>
    <s v=""/>
    <n v="9"/>
    <n v="0"/>
    <n v="0"/>
    <n v="1"/>
    <n v="9"/>
    <s v=""/>
    <s v=""/>
  </r>
  <r>
    <x v="17"/>
    <x v="70"/>
    <s v="ROME"/>
    <m/>
    <m/>
    <m/>
    <m/>
    <s v=""/>
    <n v="1"/>
    <n v="0"/>
    <n v="0"/>
    <s v=""/>
    <n v="1"/>
    <n v="0"/>
    <n v="0"/>
    <n v="1"/>
    <n v="1"/>
    <s v=""/>
    <s v=""/>
  </r>
  <r>
    <x v="17"/>
    <x v="25"/>
    <s v="AMMAN"/>
    <m/>
    <m/>
    <m/>
    <m/>
    <s v=""/>
    <n v="431"/>
    <n v="288"/>
    <n v="107"/>
    <n v="0.37152777777777779"/>
    <n v="32"/>
    <n v="140"/>
    <n v="0.30434782608695654"/>
    <n v="431"/>
    <n v="320"/>
    <n v="140"/>
    <n v="0.30434782608695654"/>
  </r>
  <r>
    <x v="17"/>
    <x v="27"/>
    <s v="NAIROBI"/>
    <m/>
    <m/>
    <m/>
    <m/>
    <s v=""/>
    <n v="413"/>
    <n v="299"/>
    <n v="42"/>
    <n v="0.14046822742474915"/>
    <n v="33"/>
    <n v="110"/>
    <n v="0.24886877828054299"/>
    <n v="413"/>
    <n v="332"/>
    <n v="110"/>
    <n v="0.24886877828054299"/>
  </r>
  <r>
    <x v="17"/>
    <x v="100"/>
    <s v="PRISTINA"/>
    <m/>
    <m/>
    <m/>
    <m/>
    <s v=""/>
    <n v="1"/>
    <n v="0"/>
    <n v="0"/>
    <s v=""/>
    <n v="0"/>
    <n v="1"/>
    <n v="1"/>
    <n v="1"/>
    <s v=""/>
    <n v="1"/>
    <s v=""/>
  </r>
  <r>
    <x v="17"/>
    <x v="29"/>
    <s v="BEIRUT"/>
    <m/>
    <m/>
    <m/>
    <m/>
    <s v=""/>
    <n v="2"/>
    <n v="0"/>
    <n v="0"/>
    <s v=""/>
    <n v="0"/>
    <n v="2"/>
    <n v="1"/>
    <n v="2"/>
    <s v=""/>
    <n v="2"/>
    <s v=""/>
  </r>
  <r>
    <x v="17"/>
    <x v="156"/>
    <s v="LILONGWE"/>
    <m/>
    <m/>
    <m/>
    <m/>
    <s v=""/>
    <n v="5"/>
    <n v="5"/>
    <n v="5"/>
    <n v="1"/>
    <n v="0"/>
    <n v="0"/>
    <n v="0"/>
    <n v="5"/>
    <n v="5"/>
    <s v=""/>
    <s v=""/>
  </r>
  <r>
    <x v="17"/>
    <x v="72"/>
    <s v="THE HAGUE"/>
    <m/>
    <m/>
    <m/>
    <m/>
    <s v=""/>
    <n v="0"/>
    <n v="0"/>
    <n v="0"/>
    <s v=""/>
    <n v="2"/>
    <n v="0"/>
    <n v="0"/>
    <s v=""/>
    <n v="2"/>
    <s v=""/>
    <s v=""/>
  </r>
  <r>
    <x v="17"/>
    <x v="35"/>
    <s v="ISLAMABAD"/>
    <m/>
    <m/>
    <m/>
    <m/>
    <s v=""/>
    <n v="1"/>
    <n v="0"/>
    <n v="0"/>
    <s v=""/>
    <n v="0"/>
    <n v="1"/>
    <n v="1"/>
    <n v="1"/>
    <s v=""/>
    <n v="1"/>
    <s v=""/>
  </r>
  <r>
    <x v="17"/>
    <x v="37"/>
    <s v="MANILA"/>
    <m/>
    <m/>
    <m/>
    <m/>
    <s v=""/>
    <n v="6"/>
    <n v="5"/>
    <n v="3"/>
    <n v="0.6"/>
    <n v="1"/>
    <n v="1"/>
    <n v="0.14285714285714285"/>
    <n v="6"/>
    <n v="6"/>
    <n v="1"/>
    <n v="0.14285714285714285"/>
  </r>
  <r>
    <x v="17"/>
    <x v="39"/>
    <s v="MOSCOW"/>
    <m/>
    <m/>
    <m/>
    <m/>
    <s v=""/>
    <n v="3596"/>
    <n v="3430"/>
    <n v="2709"/>
    <n v="0.78979591836734697"/>
    <n v="73"/>
    <n v="166"/>
    <n v="4.5243935677296267E-2"/>
    <n v="3596"/>
    <n v="3503"/>
    <n v="166"/>
    <n v="4.5243935677296267E-2"/>
  </r>
  <r>
    <x v="17"/>
    <x v="45"/>
    <s v="PRETORIA"/>
    <m/>
    <m/>
    <m/>
    <m/>
    <s v=""/>
    <n v="723"/>
    <n v="699"/>
    <n v="493"/>
    <n v="0.70529327610872672"/>
    <n v="11"/>
    <n v="22"/>
    <n v="3.0054644808743168E-2"/>
    <n v="723"/>
    <n v="710"/>
    <n v="22"/>
    <n v="3.0054644808743168E-2"/>
  </r>
  <r>
    <x v="17"/>
    <x v="79"/>
    <s v="MADRID"/>
    <m/>
    <m/>
    <m/>
    <m/>
    <s v=""/>
    <n v="1"/>
    <n v="0"/>
    <n v="0"/>
    <s v=""/>
    <n v="5"/>
    <n v="1"/>
    <n v="0.16666666666666666"/>
    <n v="1"/>
    <n v="5"/>
    <n v="1"/>
    <n v="0.16666666666666666"/>
  </r>
  <r>
    <x v="17"/>
    <x v="131"/>
    <s v="COLOMBO"/>
    <m/>
    <m/>
    <m/>
    <m/>
    <s v=""/>
    <n v="1"/>
    <n v="1"/>
    <n v="1"/>
    <n v="1"/>
    <n v="0"/>
    <n v="0"/>
    <n v="0"/>
    <n v="1"/>
    <n v="1"/>
    <s v=""/>
    <s v=""/>
  </r>
  <r>
    <x v="17"/>
    <x v="99"/>
    <s v="STOCKHOLM"/>
    <m/>
    <m/>
    <m/>
    <m/>
    <s v=""/>
    <n v="0"/>
    <n v="0"/>
    <n v="0"/>
    <s v=""/>
    <n v="1"/>
    <n v="0"/>
    <n v="0"/>
    <s v=""/>
    <n v="1"/>
    <s v=""/>
    <s v=""/>
  </r>
  <r>
    <x v="17"/>
    <x v="81"/>
    <s v="DAR ES SALAAM"/>
    <m/>
    <m/>
    <m/>
    <m/>
    <s v=""/>
    <n v="1"/>
    <n v="0"/>
    <n v="0"/>
    <s v=""/>
    <n v="0"/>
    <n v="1"/>
    <n v="1"/>
    <n v="1"/>
    <s v=""/>
    <n v="1"/>
    <s v=""/>
  </r>
  <r>
    <x v="17"/>
    <x v="49"/>
    <s v="BANGKOK"/>
    <m/>
    <m/>
    <m/>
    <m/>
    <s v=""/>
    <n v="6443"/>
    <n v="5432"/>
    <n v="3301"/>
    <n v="0.60769513991163471"/>
    <n v="197"/>
    <n v="1033"/>
    <n v="0.15505854097868507"/>
    <n v="6443"/>
    <n v="5629"/>
    <n v="1033"/>
    <n v="0.15505854097868507"/>
  </r>
  <r>
    <x v="17"/>
    <x v="51"/>
    <s v="ANKARA"/>
    <m/>
    <m/>
    <m/>
    <m/>
    <s v=""/>
    <n v="1189"/>
    <n v="429"/>
    <n v="167"/>
    <n v="0.38927738927738925"/>
    <n v="322"/>
    <n v="468"/>
    <n v="0.38392124692370794"/>
    <n v="1189"/>
    <n v="751"/>
    <n v="468"/>
    <n v="0.38392124692370794"/>
  </r>
  <r>
    <x v="17"/>
    <x v="82"/>
    <s v="KAMPALA"/>
    <m/>
    <m/>
    <m/>
    <m/>
    <s v=""/>
    <n v="1"/>
    <n v="1"/>
    <n v="0"/>
    <n v="0"/>
    <n v="0"/>
    <n v="0"/>
    <n v="0"/>
    <n v="1"/>
    <n v="1"/>
    <s v=""/>
    <s v=""/>
  </r>
  <r>
    <x v="17"/>
    <x v="53"/>
    <s v="ABU DHABI"/>
    <m/>
    <m/>
    <m/>
    <m/>
    <s v=""/>
    <n v="1444"/>
    <n v="739"/>
    <n v="350"/>
    <n v="0.4736129905277402"/>
    <n v="69"/>
    <n v="672"/>
    <n v="0.45405405405405408"/>
    <n v="1444"/>
    <n v="808"/>
    <n v="672"/>
    <n v="0.45405405405405408"/>
  </r>
  <r>
    <x v="17"/>
    <x v="54"/>
    <s v="LONDON"/>
    <m/>
    <m/>
    <m/>
    <m/>
    <s v=""/>
    <n v="978"/>
    <n v="894"/>
    <n v="537"/>
    <n v="0.60067114093959728"/>
    <n v="9"/>
    <n v="72"/>
    <n v="7.3846153846153853E-2"/>
    <n v="978"/>
    <n v="903"/>
    <n v="72"/>
    <n v="7.3846153846153853E-2"/>
  </r>
  <r>
    <x v="17"/>
    <x v="55"/>
    <s v="NEW YORK, NY"/>
    <m/>
    <m/>
    <m/>
    <m/>
    <s v=""/>
    <n v="460"/>
    <n v="402"/>
    <n v="176"/>
    <n v="0.43781094527363185"/>
    <n v="8"/>
    <n v="55"/>
    <n v="0.11827956989247312"/>
    <n v="460"/>
    <n v="410"/>
    <n v="55"/>
    <n v="0.11827956989247312"/>
  </r>
  <r>
    <x v="18"/>
    <x v="0"/>
    <s v="TIRANA"/>
    <m/>
    <m/>
    <m/>
    <m/>
    <s v=""/>
    <n v="133"/>
    <n v="96"/>
    <n v="79"/>
    <n v="0.82291666666666663"/>
    <n v="92"/>
    <n v="37"/>
    <n v="0.16444444444444445"/>
    <n v="133"/>
    <n v="188"/>
    <n v="37"/>
    <n v="0.16444444444444445"/>
  </r>
  <r>
    <x v="18"/>
    <x v="1"/>
    <s v="ALGIERS"/>
    <m/>
    <m/>
    <m/>
    <m/>
    <s v=""/>
    <n v="547"/>
    <n v="314"/>
    <n v="182"/>
    <n v="0.57961783439490444"/>
    <m/>
    <n v="231"/>
    <n v="0.42385321100917434"/>
    <n v="547"/>
    <n v="314"/>
    <n v="231"/>
    <n v="0.42385321100917434"/>
  </r>
  <r>
    <x v="18"/>
    <x v="57"/>
    <s v="LUANDA"/>
    <m/>
    <m/>
    <m/>
    <m/>
    <s v=""/>
    <n v="151"/>
    <n v="36"/>
    <n v="16"/>
    <n v="0.44444444444444442"/>
    <m/>
    <n v="115"/>
    <n v="0.76158940397350994"/>
    <n v="151"/>
    <n v="36"/>
    <n v="115"/>
    <n v="0.76158940397350994"/>
  </r>
  <r>
    <x v="18"/>
    <x v="2"/>
    <s v="BUENOS AIRES"/>
    <m/>
    <m/>
    <m/>
    <m/>
    <s v=""/>
    <n v="2"/>
    <m/>
    <m/>
    <s v=""/>
    <m/>
    <n v="2"/>
    <n v="1"/>
    <n v="2"/>
    <s v=""/>
    <n v="2"/>
    <s v=""/>
  </r>
  <r>
    <x v="18"/>
    <x v="84"/>
    <s v="YEREVAN"/>
    <m/>
    <m/>
    <m/>
    <m/>
    <s v=""/>
    <n v="597"/>
    <n v="534"/>
    <n v="226"/>
    <n v="0.42322097378277151"/>
    <m/>
    <n v="62"/>
    <n v="0.1040268456375839"/>
    <n v="597"/>
    <n v="534"/>
    <n v="62"/>
    <n v="0.1040268456375839"/>
  </r>
  <r>
    <x v="18"/>
    <x v="3"/>
    <s v="SYDNEY"/>
    <m/>
    <m/>
    <m/>
    <m/>
    <s v=""/>
    <n v="34"/>
    <n v="28"/>
    <n v="12"/>
    <n v="0.42857142857142855"/>
    <m/>
    <n v="6"/>
    <n v="0.17647058823529413"/>
    <n v="34"/>
    <n v="28"/>
    <n v="6"/>
    <n v="0.17647058823529413"/>
  </r>
  <r>
    <x v="18"/>
    <x v="4"/>
    <s v="BAKU"/>
    <m/>
    <m/>
    <m/>
    <m/>
    <s v=""/>
    <n v="532"/>
    <n v="490"/>
    <n v="273"/>
    <n v="0.55714285714285716"/>
    <n v="1"/>
    <n v="40"/>
    <n v="7.5329566854990579E-2"/>
    <n v="532"/>
    <n v="491"/>
    <n v="40"/>
    <n v="7.5329566854990579E-2"/>
  </r>
  <r>
    <x v="18"/>
    <x v="85"/>
    <s v="BREST"/>
    <m/>
    <m/>
    <m/>
    <m/>
    <s v=""/>
    <n v="17003"/>
    <n v="16848"/>
    <n v="15889"/>
    <n v="0.94307929724596395"/>
    <n v="5"/>
    <n v="41"/>
    <n v="2.4268971232390196E-3"/>
    <n v="17003"/>
    <n v="16853"/>
    <n v="41"/>
    <n v="2.4268971232390196E-3"/>
  </r>
  <r>
    <x v="18"/>
    <x v="85"/>
    <s v="GRODNO"/>
    <m/>
    <m/>
    <m/>
    <m/>
    <s v=""/>
    <n v="15537"/>
    <n v="15497"/>
    <n v="15283"/>
    <n v="0.98619087565335228"/>
    <n v="6"/>
    <n v="6"/>
    <n v="3.8687213875814041E-4"/>
    <n v="15537"/>
    <n v="15503"/>
    <n v="6"/>
    <n v="3.8687213875814041E-4"/>
  </r>
  <r>
    <x v="18"/>
    <x v="85"/>
    <s v="MINSK"/>
    <m/>
    <m/>
    <m/>
    <m/>
    <s v=""/>
    <n v="26251"/>
    <n v="26188"/>
    <n v="24754"/>
    <n v="0.94524209561631278"/>
    <n v="5"/>
    <n v="24"/>
    <n v="9.15436548804211E-4"/>
    <n v="26251"/>
    <n v="26193"/>
    <n v="24"/>
    <n v="9.15436548804211E-4"/>
  </r>
  <r>
    <x v="18"/>
    <x v="5"/>
    <s v="SARAJEVO"/>
    <m/>
    <m/>
    <m/>
    <m/>
    <s v=""/>
    <n v="3"/>
    <n v="3"/>
    <n v="1"/>
    <n v="0.33333333333333331"/>
    <m/>
    <m/>
    <n v="0"/>
    <n v="3"/>
    <n v="3"/>
    <s v=""/>
    <s v=""/>
  </r>
  <r>
    <x v="18"/>
    <x v="6"/>
    <s v="CURITIBA"/>
    <m/>
    <m/>
    <m/>
    <m/>
    <s v=""/>
    <n v="4"/>
    <n v="1"/>
    <n v="1"/>
    <n v="1"/>
    <m/>
    <n v="3"/>
    <n v="0.75"/>
    <n v="4"/>
    <n v="1"/>
    <n v="3"/>
    <n v="0.75"/>
  </r>
  <r>
    <x v="18"/>
    <x v="7"/>
    <s v="SOFIA"/>
    <m/>
    <m/>
    <m/>
    <m/>
    <s v=""/>
    <n v="88"/>
    <n v="84"/>
    <n v="71"/>
    <n v="0.84523809523809523"/>
    <m/>
    <n v="4"/>
    <n v="4.5454545454545456E-2"/>
    <n v="88"/>
    <n v="84"/>
    <n v="4"/>
    <n v="4.5454545454545456E-2"/>
  </r>
  <r>
    <x v="18"/>
    <x v="8"/>
    <s v="MONTREAL"/>
    <m/>
    <m/>
    <m/>
    <m/>
    <s v=""/>
    <n v="19"/>
    <n v="17"/>
    <n v="9"/>
    <n v="0.52941176470588236"/>
    <m/>
    <n v="1"/>
    <n v="5.5555555555555552E-2"/>
    <n v="19"/>
    <n v="17"/>
    <n v="1"/>
    <n v="5.5555555555555552E-2"/>
  </r>
  <r>
    <x v="18"/>
    <x v="8"/>
    <s v="OTTAWA"/>
    <m/>
    <m/>
    <m/>
    <m/>
    <s v=""/>
    <n v="2"/>
    <n v="2"/>
    <m/>
    <n v="0"/>
    <m/>
    <m/>
    <n v="0"/>
    <n v="2"/>
    <n v="2"/>
    <s v=""/>
    <s v=""/>
  </r>
  <r>
    <x v="18"/>
    <x v="8"/>
    <s v="TORONTO"/>
    <m/>
    <m/>
    <m/>
    <m/>
    <s v=""/>
    <n v="50"/>
    <n v="50"/>
    <n v="37"/>
    <n v="0.74"/>
    <m/>
    <m/>
    <n v="0"/>
    <n v="50"/>
    <n v="50"/>
    <s v=""/>
    <s v=""/>
  </r>
  <r>
    <x v="18"/>
    <x v="8"/>
    <s v="VANCOUVER"/>
    <m/>
    <m/>
    <m/>
    <m/>
    <s v=""/>
    <n v="13"/>
    <n v="12"/>
    <n v="6"/>
    <n v="0.5"/>
    <m/>
    <n v="1"/>
    <n v="7.6923076923076927E-2"/>
    <n v="13"/>
    <n v="12"/>
    <n v="1"/>
    <n v="7.6923076923076927E-2"/>
  </r>
  <r>
    <x v="18"/>
    <x v="9"/>
    <s v="SANTIAGO DE CHILE"/>
    <m/>
    <m/>
    <m/>
    <m/>
    <s v=""/>
    <n v="2"/>
    <n v="2"/>
    <n v="1"/>
    <n v="0.5"/>
    <m/>
    <m/>
    <n v="0"/>
    <n v="2"/>
    <n v="2"/>
    <s v=""/>
    <s v=""/>
  </r>
  <r>
    <x v="18"/>
    <x v="10"/>
    <s v="BEIJING"/>
    <m/>
    <m/>
    <m/>
    <m/>
    <s v=""/>
    <n v="362"/>
    <n v="279"/>
    <n v="42"/>
    <n v="0.15053763440860216"/>
    <m/>
    <n v="83"/>
    <n v="0.2292817679558011"/>
    <n v="362"/>
    <n v="279"/>
    <n v="83"/>
    <n v="0.2292817679558011"/>
  </r>
  <r>
    <x v="18"/>
    <x v="10"/>
    <s v="CHENGDU"/>
    <m/>
    <m/>
    <m/>
    <m/>
    <s v=""/>
    <n v="51"/>
    <n v="37"/>
    <n v="17"/>
    <n v="0.45945945945945948"/>
    <m/>
    <n v="14"/>
    <n v="0.27450980392156865"/>
    <n v="51"/>
    <n v="37"/>
    <n v="14"/>
    <n v="0.27450980392156865"/>
  </r>
  <r>
    <x v="18"/>
    <x v="10"/>
    <s v="GUANGZHOU (CANTON)"/>
    <m/>
    <m/>
    <m/>
    <m/>
    <s v=""/>
    <n v="378"/>
    <n v="337"/>
    <n v="61"/>
    <n v="0.18100890207715134"/>
    <m/>
    <n v="41"/>
    <n v="0.10846560846560846"/>
    <n v="378"/>
    <n v="337"/>
    <n v="41"/>
    <n v="0.10846560846560846"/>
  </r>
  <r>
    <x v="18"/>
    <x v="10"/>
    <s v="SHANGHAI"/>
    <m/>
    <m/>
    <m/>
    <m/>
    <s v=""/>
    <n v="712"/>
    <n v="626"/>
    <n v="117"/>
    <n v="0.18690095846645369"/>
    <m/>
    <n v="86"/>
    <n v="0.12078651685393259"/>
    <n v="712"/>
    <n v="626"/>
    <n v="86"/>
    <n v="0.12078651685393259"/>
  </r>
  <r>
    <x v="18"/>
    <x v="12"/>
    <s v="ZAGREB"/>
    <m/>
    <m/>
    <m/>
    <m/>
    <s v=""/>
    <n v="27"/>
    <n v="27"/>
    <n v="3"/>
    <n v="0.1111111111111111"/>
    <m/>
    <m/>
    <n v="0"/>
    <n v="27"/>
    <n v="27"/>
    <s v=""/>
    <s v=""/>
  </r>
  <r>
    <x v="18"/>
    <x v="13"/>
    <s v="HAVANA"/>
    <m/>
    <m/>
    <m/>
    <m/>
    <s v=""/>
    <n v="37"/>
    <n v="30"/>
    <n v="3"/>
    <n v="0.1"/>
    <m/>
    <n v="7"/>
    <n v="0.1891891891891892"/>
    <n v="37"/>
    <n v="30"/>
    <n v="7"/>
    <n v="0.1891891891891892"/>
  </r>
  <r>
    <x v="18"/>
    <x v="14"/>
    <s v="NICOSIA"/>
    <n v="1"/>
    <n v="1"/>
    <m/>
    <m/>
    <n v="0"/>
    <n v="74"/>
    <n v="71"/>
    <n v="28"/>
    <n v="0.39436619718309857"/>
    <m/>
    <n v="3"/>
    <n v="4.0540540540540543E-2"/>
    <n v="75"/>
    <n v="72"/>
    <n v="3"/>
    <n v="0.04"/>
  </r>
  <r>
    <x v="18"/>
    <x v="15"/>
    <s v="CAIRO"/>
    <m/>
    <m/>
    <m/>
    <m/>
    <s v=""/>
    <n v="652"/>
    <n v="449"/>
    <n v="143"/>
    <n v="0.31848552338530067"/>
    <m/>
    <n v="201"/>
    <n v="0.30923076923076925"/>
    <n v="652"/>
    <n v="449"/>
    <n v="201"/>
    <n v="0.30923076923076925"/>
  </r>
  <r>
    <x v="18"/>
    <x v="16"/>
    <s v="ADDIS ABEBA"/>
    <m/>
    <m/>
    <m/>
    <m/>
    <s v=""/>
    <n v="112"/>
    <n v="68"/>
    <n v="18"/>
    <n v="0.26470588235294118"/>
    <n v="1"/>
    <n v="44"/>
    <n v="0.38938053097345132"/>
    <n v="112"/>
    <n v="69"/>
    <n v="44"/>
    <n v="0.38938053097345132"/>
  </r>
  <r>
    <x v="18"/>
    <x v="67"/>
    <s v="PARIS"/>
    <m/>
    <m/>
    <m/>
    <m/>
    <s v=""/>
    <n v="4"/>
    <n v="1"/>
    <m/>
    <n v="0"/>
    <m/>
    <n v="2"/>
    <n v="0.66666666666666663"/>
    <n v="4"/>
    <n v="1"/>
    <n v="2"/>
    <n v="0.66666666666666663"/>
  </r>
  <r>
    <x v="18"/>
    <x v="86"/>
    <s v="TBILISSI"/>
    <m/>
    <m/>
    <m/>
    <m/>
    <s v=""/>
    <n v="6"/>
    <n v="2"/>
    <m/>
    <n v="0"/>
    <m/>
    <n v="4"/>
    <n v="0.66666666666666663"/>
    <n v="6"/>
    <n v="2"/>
    <n v="4"/>
    <n v="0.66666666666666663"/>
  </r>
  <r>
    <x v="18"/>
    <x v="17"/>
    <s v="BERLIN"/>
    <m/>
    <m/>
    <m/>
    <m/>
    <s v=""/>
    <n v="1"/>
    <n v="1"/>
    <m/>
    <n v="0"/>
    <n v="1"/>
    <m/>
    <n v="0"/>
    <n v="1"/>
    <n v="2"/>
    <s v=""/>
    <s v=""/>
  </r>
  <r>
    <x v="18"/>
    <x v="18"/>
    <s v="HONG KONG"/>
    <m/>
    <m/>
    <m/>
    <m/>
    <s v=""/>
    <n v="16"/>
    <n v="13"/>
    <n v="6"/>
    <n v="0.46153846153846156"/>
    <m/>
    <n v="3"/>
    <n v="0.1875"/>
    <n v="16"/>
    <n v="13"/>
    <n v="3"/>
    <n v="0.1875"/>
  </r>
  <r>
    <x v="18"/>
    <x v="19"/>
    <s v="MUMBAI"/>
    <m/>
    <m/>
    <m/>
    <m/>
    <s v=""/>
    <n v="929"/>
    <n v="741"/>
    <n v="157"/>
    <n v="0.21187584345479082"/>
    <m/>
    <n v="188"/>
    <n v="0.20236813778256191"/>
    <n v="929"/>
    <n v="741"/>
    <n v="188"/>
    <n v="0.20236813778256191"/>
  </r>
  <r>
    <x v="18"/>
    <x v="19"/>
    <s v="NEW DELHI"/>
    <m/>
    <m/>
    <m/>
    <m/>
    <s v=""/>
    <n v="756"/>
    <n v="404"/>
    <n v="96"/>
    <n v="0.23762376237623761"/>
    <n v="8"/>
    <n v="350"/>
    <n v="0.45931758530183725"/>
    <n v="756"/>
    <n v="412"/>
    <n v="350"/>
    <n v="0.45931758530183725"/>
  </r>
  <r>
    <x v="18"/>
    <x v="20"/>
    <s v="JAKARTA"/>
    <m/>
    <m/>
    <m/>
    <m/>
    <s v=""/>
    <n v="139"/>
    <n v="125"/>
    <n v="57"/>
    <n v="0.45600000000000002"/>
    <m/>
    <n v="14"/>
    <n v="0.10071942446043165"/>
    <n v="139"/>
    <n v="125"/>
    <n v="14"/>
    <n v="0.10071942446043165"/>
  </r>
  <r>
    <x v="18"/>
    <x v="21"/>
    <s v="TEHERAN"/>
    <m/>
    <m/>
    <m/>
    <m/>
    <s v=""/>
    <n v="376"/>
    <n v="210"/>
    <n v="34"/>
    <n v="0.16190476190476191"/>
    <m/>
    <n v="166"/>
    <n v="0.44148936170212766"/>
    <n v="376"/>
    <n v="210"/>
    <n v="166"/>
    <n v="0.44148936170212766"/>
  </r>
  <r>
    <x v="18"/>
    <x v="88"/>
    <s v="ERBIL"/>
    <m/>
    <m/>
    <m/>
    <m/>
    <s v=""/>
    <n v="236"/>
    <n v="86"/>
    <n v="17"/>
    <n v="0.19767441860465115"/>
    <m/>
    <n v="149"/>
    <n v="0.63404255319148939"/>
    <n v="236"/>
    <n v="86"/>
    <n v="149"/>
    <n v="0.63404255319148939"/>
  </r>
  <r>
    <x v="18"/>
    <x v="22"/>
    <s v="DUBLIN"/>
    <m/>
    <m/>
    <m/>
    <m/>
    <s v=""/>
    <n v="150"/>
    <n v="131"/>
    <n v="92"/>
    <n v="0.70229007633587781"/>
    <m/>
    <n v="17"/>
    <n v="0.11486486486486487"/>
    <n v="150"/>
    <n v="131"/>
    <n v="17"/>
    <n v="0.11486486486486487"/>
  </r>
  <r>
    <x v="18"/>
    <x v="23"/>
    <s v="TEL AVIV"/>
    <m/>
    <m/>
    <m/>
    <m/>
    <s v=""/>
    <n v="90"/>
    <n v="87"/>
    <n v="28"/>
    <n v="0.32183908045977011"/>
    <n v="3"/>
    <n v="3"/>
    <n v="3.2258064516129031E-2"/>
    <n v="90"/>
    <n v="90"/>
    <n v="3"/>
    <n v="3.2258064516129031E-2"/>
  </r>
  <r>
    <x v="18"/>
    <x v="24"/>
    <s v="TOKYO"/>
    <m/>
    <m/>
    <m/>
    <m/>
    <s v=""/>
    <n v="27"/>
    <n v="25"/>
    <n v="6"/>
    <n v="0.24"/>
    <m/>
    <n v="2"/>
    <n v="7.407407407407407E-2"/>
    <n v="27"/>
    <n v="25"/>
    <n v="2"/>
    <n v="7.407407407407407E-2"/>
  </r>
  <r>
    <x v="18"/>
    <x v="25"/>
    <s v="AMMAN"/>
    <m/>
    <m/>
    <m/>
    <m/>
    <s v=""/>
    <n v="332"/>
    <n v="252"/>
    <n v="81"/>
    <n v="0.32142857142857145"/>
    <n v="7"/>
    <n v="80"/>
    <n v="0.2359882005899705"/>
    <n v="332"/>
    <n v="259"/>
    <n v="80"/>
    <n v="0.2359882005899705"/>
  </r>
  <r>
    <x v="18"/>
    <x v="26"/>
    <s v="ALMATY"/>
    <m/>
    <m/>
    <m/>
    <m/>
    <s v=""/>
    <n v="600"/>
    <n v="566"/>
    <n v="139"/>
    <n v="0.24558303886925795"/>
    <m/>
    <n v="34"/>
    <n v="5.6666666666666664E-2"/>
    <n v="600"/>
    <n v="566"/>
    <n v="34"/>
    <n v="5.6666666666666664E-2"/>
  </r>
  <r>
    <x v="18"/>
    <x v="26"/>
    <s v="NUR-SULTAN"/>
    <m/>
    <m/>
    <m/>
    <m/>
    <s v=""/>
    <n v="380"/>
    <n v="362"/>
    <n v="118"/>
    <n v="0.32596685082872928"/>
    <m/>
    <n v="16"/>
    <n v="4.2328042328042326E-2"/>
    <n v="380"/>
    <n v="362"/>
    <n v="16"/>
    <n v="4.2328042328042326E-2"/>
  </r>
  <r>
    <x v="18"/>
    <x v="27"/>
    <s v="NAIROBI"/>
    <m/>
    <m/>
    <m/>
    <m/>
    <s v=""/>
    <n v="138"/>
    <n v="76"/>
    <n v="3"/>
    <n v="3.9473684210526314E-2"/>
    <n v="2"/>
    <n v="62"/>
    <n v="0.44285714285714284"/>
    <n v="138"/>
    <n v="78"/>
    <n v="62"/>
    <n v="0.44285714285714284"/>
  </r>
  <r>
    <x v="18"/>
    <x v="28"/>
    <s v="KUWAIT"/>
    <m/>
    <m/>
    <m/>
    <m/>
    <s v=""/>
    <n v="116"/>
    <n v="86"/>
    <n v="47"/>
    <n v="0.54651162790697672"/>
    <n v="1"/>
    <n v="30"/>
    <n v="0.25641025641025639"/>
    <n v="116"/>
    <n v="87"/>
    <n v="30"/>
    <n v="0.25641025641025639"/>
  </r>
  <r>
    <x v="18"/>
    <x v="29"/>
    <s v="BEIRUT"/>
    <m/>
    <m/>
    <m/>
    <m/>
    <s v=""/>
    <n v="216"/>
    <n v="183"/>
    <n v="102"/>
    <n v="0.55737704918032782"/>
    <n v="14"/>
    <n v="33"/>
    <n v="0.14347826086956522"/>
    <n v="216"/>
    <n v="197"/>
    <n v="33"/>
    <n v="0.14347826086956522"/>
  </r>
  <r>
    <x v="18"/>
    <x v="30"/>
    <s v="KUALA LUMPUR"/>
    <m/>
    <m/>
    <m/>
    <m/>
    <s v=""/>
    <n v="66"/>
    <n v="41"/>
    <n v="8"/>
    <n v="0.1951219512195122"/>
    <m/>
    <n v="25"/>
    <n v="0.37878787878787878"/>
    <n v="66"/>
    <n v="41"/>
    <n v="25"/>
    <n v="0.37878787878787878"/>
  </r>
  <r>
    <x v="18"/>
    <x v="31"/>
    <s v="MEXICO CITY"/>
    <m/>
    <m/>
    <m/>
    <m/>
    <s v=""/>
    <n v="1"/>
    <n v="1"/>
    <n v="1"/>
    <n v="1"/>
    <m/>
    <m/>
    <n v="0"/>
    <n v="1"/>
    <n v="1"/>
    <s v=""/>
    <s v=""/>
  </r>
  <r>
    <x v="18"/>
    <x v="89"/>
    <s v="CHISINAU"/>
    <m/>
    <m/>
    <m/>
    <m/>
    <s v=""/>
    <n v="6"/>
    <n v="6"/>
    <n v="4"/>
    <n v="0.66666666666666663"/>
    <m/>
    <m/>
    <n v="0"/>
    <n v="6"/>
    <n v="6"/>
    <s v=""/>
    <s v=""/>
  </r>
  <r>
    <x v="18"/>
    <x v="32"/>
    <s v="RABAT"/>
    <m/>
    <m/>
    <m/>
    <m/>
    <s v=""/>
    <n v="327"/>
    <n v="74"/>
    <n v="12"/>
    <n v="0.16216216216216217"/>
    <m/>
    <n v="253"/>
    <n v="0.7737003058103975"/>
    <n v="327"/>
    <n v="74"/>
    <n v="253"/>
    <n v="0.7737003058103975"/>
  </r>
  <r>
    <x v="18"/>
    <x v="127"/>
    <s v="WELLINGTON"/>
    <m/>
    <m/>
    <m/>
    <m/>
    <s v=""/>
    <n v="5"/>
    <n v="5"/>
    <n v="3"/>
    <n v="0.6"/>
    <m/>
    <m/>
    <n v="0"/>
    <n v="5"/>
    <n v="5"/>
    <s v=""/>
    <s v=""/>
  </r>
  <r>
    <x v="18"/>
    <x v="33"/>
    <s v="ABUJA"/>
    <m/>
    <m/>
    <m/>
    <m/>
    <s v=""/>
    <n v="256"/>
    <n v="80"/>
    <n v="23"/>
    <n v="0.28749999999999998"/>
    <n v="1"/>
    <n v="176"/>
    <n v="0.68482490272373542"/>
    <n v="256"/>
    <n v="81"/>
    <n v="176"/>
    <n v="0.68482490272373542"/>
  </r>
  <r>
    <x v="18"/>
    <x v="34"/>
    <s v="SKOPJE"/>
    <m/>
    <m/>
    <m/>
    <m/>
    <s v=""/>
    <n v="294"/>
    <n v="189"/>
    <n v="123"/>
    <n v="0.65079365079365081"/>
    <n v="187"/>
    <n v="105"/>
    <n v="0.21829521829521831"/>
    <n v="294"/>
    <n v="376"/>
    <n v="105"/>
    <n v="0.21829521829521831"/>
  </r>
  <r>
    <x v="18"/>
    <x v="35"/>
    <s v="ISLAMABAD"/>
    <m/>
    <m/>
    <m/>
    <m/>
    <s v=""/>
    <n v="92"/>
    <n v="35"/>
    <n v="23"/>
    <n v="0.65714285714285714"/>
    <n v="2"/>
    <n v="57"/>
    <n v="0.6063829787234043"/>
    <n v="92"/>
    <n v="37"/>
    <n v="57"/>
    <n v="0.6063829787234043"/>
  </r>
  <r>
    <x v="18"/>
    <x v="36"/>
    <s v="LIMA"/>
    <m/>
    <m/>
    <m/>
    <m/>
    <s v=""/>
    <n v="25"/>
    <n v="6"/>
    <m/>
    <n v="0"/>
    <m/>
    <n v="19"/>
    <n v="0.76"/>
    <n v="25"/>
    <n v="6"/>
    <n v="19"/>
    <n v="0.76"/>
  </r>
  <r>
    <x v="18"/>
    <x v="37"/>
    <s v="MANILA"/>
    <m/>
    <m/>
    <m/>
    <m/>
    <s v=""/>
    <n v="63"/>
    <n v="43"/>
    <n v="5"/>
    <n v="0.11627906976744186"/>
    <m/>
    <n v="20"/>
    <n v="0.31746031746031744"/>
    <n v="63"/>
    <n v="43"/>
    <n v="20"/>
    <n v="0.31746031746031744"/>
  </r>
  <r>
    <x v="18"/>
    <x v="76"/>
    <s v="DOHA"/>
    <m/>
    <m/>
    <m/>
    <m/>
    <s v=""/>
    <n v="232"/>
    <n v="172"/>
    <n v="93"/>
    <n v="0.54069767441860461"/>
    <n v="10"/>
    <n v="59"/>
    <n v="0.24481327800829875"/>
    <n v="232"/>
    <n v="182"/>
    <n v="59"/>
    <n v="0.24481327800829875"/>
  </r>
  <r>
    <x v="18"/>
    <x v="38"/>
    <s v="BUCHAREST"/>
    <m/>
    <m/>
    <m/>
    <m/>
    <s v=""/>
    <n v="71"/>
    <n v="49"/>
    <n v="17"/>
    <n v="0.34693877551020408"/>
    <n v="2"/>
    <n v="20"/>
    <n v="0.28169014084507044"/>
    <n v="71"/>
    <n v="51"/>
    <n v="20"/>
    <n v="0.28169014084507044"/>
  </r>
  <r>
    <x v="18"/>
    <x v="39"/>
    <s v="IRKUTSK"/>
    <m/>
    <m/>
    <m/>
    <m/>
    <s v=""/>
    <n v="572"/>
    <n v="571"/>
    <n v="250"/>
    <n v="0.43782837127845886"/>
    <m/>
    <n v="1"/>
    <n v="1.7482517482517483E-3"/>
    <n v="572"/>
    <n v="571"/>
    <n v="1"/>
    <n v="1.7482517482517483E-3"/>
  </r>
  <r>
    <x v="18"/>
    <x v="39"/>
    <s v="KALININGRAD"/>
    <m/>
    <m/>
    <m/>
    <m/>
    <s v=""/>
    <n v="13945"/>
    <n v="13855"/>
    <n v="12371"/>
    <n v="0.8928906531937929"/>
    <m/>
    <n v="86"/>
    <n v="6.168854458073309E-3"/>
    <n v="13945"/>
    <n v="13855"/>
    <n v="86"/>
    <n v="6.168854458073309E-3"/>
  </r>
  <r>
    <x v="18"/>
    <x v="39"/>
    <s v="MOSCOW"/>
    <m/>
    <m/>
    <m/>
    <m/>
    <s v=""/>
    <n v="9761"/>
    <n v="9564"/>
    <n v="6538"/>
    <n v="0.68360518611459642"/>
    <n v="4"/>
    <n v="184"/>
    <n v="1.8867924528301886E-2"/>
    <n v="9761"/>
    <n v="9568"/>
    <n v="184"/>
    <n v="1.8867924528301886E-2"/>
  </r>
  <r>
    <x v="18"/>
    <x v="39"/>
    <s v="ST. PETERSBURG"/>
    <m/>
    <m/>
    <m/>
    <m/>
    <s v=""/>
    <n v="433"/>
    <n v="425"/>
    <n v="152"/>
    <n v="0.35764705882352943"/>
    <m/>
    <n v="7"/>
    <n v="1.6203703703703703E-2"/>
    <n v="433"/>
    <n v="425"/>
    <n v="7"/>
    <n v="1.6203703703703703E-2"/>
  </r>
  <r>
    <x v="18"/>
    <x v="40"/>
    <s v="RIYADH"/>
    <m/>
    <m/>
    <m/>
    <m/>
    <s v=""/>
    <n v="318"/>
    <n v="299"/>
    <n v="204"/>
    <n v="0.68227424749163879"/>
    <n v="6"/>
    <n v="19"/>
    <n v="5.8641975308641972E-2"/>
    <n v="318"/>
    <n v="305"/>
    <n v="19"/>
    <n v="5.8641975308641972E-2"/>
  </r>
  <r>
    <x v="18"/>
    <x v="41"/>
    <s v="DAKAR"/>
    <m/>
    <m/>
    <m/>
    <m/>
    <s v=""/>
    <n v="126"/>
    <n v="15"/>
    <n v="6"/>
    <n v="0.4"/>
    <m/>
    <n v="111"/>
    <n v="0.88095238095238093"/>
    <n v="126"/>
    <n v="15"/>
    <n v="111"/>
    <n v="0.88095238095238093"/>
  </r>
  <r>
    <x v="18"/>
    <x v="42"/>
    <s v="BELGRADE"/>
    <m/>
    <m/>
    <m/>
    <m/>
    <s v=""/>
    <n v="32"/>
    <n v="30"/>
    <n v="21"/>
    <n v="0.7"/>
    <m/>
    <n v="2"/>
    <n v="6.25E-2"/>
    <n v="32"/>
    <n v="30"/>
    <n v="2"/>
    <n v="6.25E-2"/>
  </r>
  <r>
    <x v="18"/>
    <x v="78"/>
    <s v="SINGAPORE"/>
    <m/>
    <m/>
    <m/>
    <m/>
    <s v=""/>
    <n v="86"/>
    <n v="82"/>
    <n v="57"/>
    <n v="0.69512195121951215"/>
    <m/>
    <n v="4"/>
    <n v="4.6511627906976744E-2"/>
    <n v="86"/>
    <n v="82"/>
    <n v="4"/>
    <n v="4.6511627906976744E-2"/>
  </r>
  <r>
    <x v="18"/>
    <x v="45"/>
    <s v="PRETORIA"/>
    <m/>
    <m/>
    <m/>
    <m/>
    <s v=""/>
    <n v="396"/>
    <n v="311"/>
    <n v="130"/>
    <n v="0.41800643086816719"/>
    <m/>
    <n v="85"/>
    <n v="0.21464646464646464"/>
    <n v="396"/>
    <n v="311"/>
    <n v="85"/>
    <n v="0.21464646464646464"/>
  </r>
  <r>
    <x v="18"/>
    <x v="46"/>
    <s v="SEOUL"/>
    <m/>
    <m/>
    <m/>
    <m/>
    <s v=""/>
    <n v="45"/>
    <n v="22"/>
    <n v="4"/>
    <n v="0.18181818181818182"/>
    <n v="1"/>
    <n v="23"/>
    <n v="0.5"/>
    <n v="45"/>
    <n v="23"/>
    <n v="23"/>
    <n v="0.5"/>
  </r>
  <r>
    <x v="18"/>
    <x v="47"/>
    <s v="DAMASCUS"/>
    <m/>
    <m/>
    <m/>
    <m/>
    <s v=""/>
    <n v="68"/>
    <n v="40"/>
    <n v="14"/>
    <n v="0.35"/>
    <n v="2"/>
    <n v="28"/>
    <n v="0.4"/>
    <n v="68"/>
    <n v="42"/>
    <n v="28"/>
    <n v="0.4"/>
  </r>
  <r>
    <x v="18"/>
    <x v="48"/>
    <s v="TAIPEI"/>
    <m/>
    <m/>
    <m/>
    <m/>
    <s v=""/>
    <n v="9"/>
    <n v="7"/>
    <n v="3"/>
    <n v="0.42857142857142855"/>
    <m/>
    <n v="2"/>
    <n v="0.22222222222222221"/>
    <n v="9"/>
    <n v="7"/>
    <n v="2"/>
    <n v="0.22222222222222221"/>
  </r>
  <r>
    <x v="18"/>
    <x v="81"/>
    <s v="DAR ES SALAAM"/>
    <m/>
    <m/>
    <m/>
    <m/>
    <s v=""/>
    <n v="70"/>
    <n v="37"/>
    <n v="7"/>
    <n v="0.1891891891891892"/>
    <m/>
    <n v="33"/>
    <n v="0.47142857142857142"/>
    <n v="70"/>
    <n v="37"/>
    <n v="33"/>
    <n v="0.47142857142857142"/>
  </r>
  <r>
    <x v="18"/>
    <x v="49"/>
    <s v="BANGKOK"/>
    <m/>
    <m/>
    <m/>
    <m/>
    <s v=""/>
    <n v="394"/>
    <n v="361"/>
    <n v="209"/>
    <n v="0.57894736842105265"/>
    <m/>
    <n v="33"/>
    <n v="8.3756345177664976E-2"/>
    <n v="394"/>
    <n v="361"/>
    <n v="33"/>
    <n v="8.3756345177664976E-2"/>
  </r>
  <r>
    <x v="18"/>
    <x v="50"/>
    <s v="TUNIS"/>
    <m/>
    <m/>
    <m/>
    <m/>
    <s v=""/>
    <n v="151"/>
    <n v="80"/>
    <n v="12"/>
    <n v="0.15"/>
    <m/>
    <n v="71"/>
    <n v="0.47019867549668876"/>
    <n v="151"/>
    <n v="80"/>
    <n v="71"/>
    <n v="0.47019867549668876"/>
  </r>
  <r>
    <x v="18"/>
    <x v="51"/>
    <s v="ANKARA"/>
    <m/>
    <m/>
    <m/>
    <m/>
    <s v=""/>
    <n v="2154"/>
    <n v="1615"/>
    <n v="1598"/>
    <n v="0.98947368421052628"/>
    <m/>
    <n v="537"/>
    <n v="0.24953531598513012"/>
    <n v="2154"/>
    <n v="1615"/>
    <n v="537"/>
    <n v="0.24953531598513012"/>
  </r>
  <r>
    <x v="18"/>
    <x v="51"/>
    <s v="ISTANBUL"/>
    <m/>
    <m/>
    <m/>
    <m/>
    <s v=""/>
    <n v="2434"/>
    <n v="2046"/>
    <n v="1653"/>
    <n v="0.8079178885630498"/>
    <m/>
    <n v="385"/>
    <n v="0.15837104072398189"/>
    <n v="2434"/>
    <n v="2046"/>
    <n v="385"/>
    <n v="0.15837104072398189"/>
  </r>
  <r>
    <x v="18"/>
    <x v="52"/>
    <s v="KHARKIV"/>
    <m/>
    <m/>
    <m/>
    <m/>
    <s v=""/>
    <n v="124"/>
    <n v="92"/>
    <n v="40"/>
    <n v="0.43478260869565216"/>
    <m/>
    <n v="32"/>
    <n v="0.25806451612903225"/>
    <n v="124"/>
    <n v="92"/>
    <n v="32"/>
    <n v="0.25806451612903225"/>
  </r>
  <r>
    <x v="18"/>
    <x v="52"/>
    <s v="KYIV"/>
    <m/>
    <m/>
    <m/>
    <m/>
    <s v=""/>
    <n v="200"/>
    <n v="157"/>
    <n v="99"/>
    <n v="0.63057324840764328"/>
    <m/>
    <n v="42"/>
    <n v="0.21105527638190955"/>
    <n v="200"/>
    <n v="157"/>
    <n v="42"/>
    <n v="0.21105527638190955"/>
  </r>
  <r>
    <x v="18"/>
    <x v="52"/>
    <s v="LUTSK"/>
    <m/>
    <m/>
    <m/>
    <m/>
    <s v=""/>
    <n v="130"/>
    <n v="101"/>
    <n v="87"/>
    <n v="0.86138613861386137"/>
    <m/>
    <n v="29"/>
    <n v="0.22307692307692309"/>
    <n v="130"/>
    <n v="101"/>
    <n v="29"/>
    <n v="0.22307692307692309"/>
  </r>
  <r>
    <x v="18"/>
    <x v="52"/>
    <s v="LVIV"/>
    <m/>
    <m/>
    <m/>
    <m/>
    <s v=""/>
    <n v="165"/>
    <n v="151"/>
    <n v="127"/>
    <n v="0.84105960264900659"/>
    <m/>
    <n v="12"/>
    <n v="7.3619631901840496E-2"/>
    <n v="165"/>
    <n v="151"/>
    <n v="12"/>
    <n v="7.3619631901840496E-2"/>
  </r>
  <r>
    <x v="18"/>
    <x v="52"/>
    <s v="ODESA"/>
    <m/>
    <m/>
    <m/>
    <m/>
    <s v=""/>
    <n v="72"/>
    <n v="62"/>
    <n v="30"/>
    <n v="0.4838709677419355"/>
    <m/>
    <n v="10"/>
    <n v="0.1388888888888889"/>
    <n v="72"/>
    <n v="62"/>
    <n v="10"/>
    <n v="0.1388888888888889"/>
  </r>
  <r>
    <x v="18"/>
    <x v="52"/>
    <s v="VINNYTSYA"/>
    <m/>
    <m/>
    <m/>
    <m/>
    <s v=""/>
    <n v="55"/>
    <n v="42"/>
    <n v="29"/>
    <n v="0.69047619047619047"/>
    <m/>
    <n v="13"/>
    <n v="0.23636363636363636"/>
    <n v="55"/>
    <n v="42"/>
    <n v="13"/>
    <n v="0.23636363636363636"/>
  </r>
  <r>
    <x v="18"/>
    <x v="53"/>
    <s v="ABU DHABI"/>
    <m/>
    <m/>
    <m/>
    <m/>
    <s v=""/>
    <n v="482"/>
    <n v="397"/>
    <n v="242"/>
    <n v="0.60957178841309823"/>
    <n v="9"/>
    <n v="83"/>
    <n v="0.16973415132924335"/>
    <n v="482"/>
    <n v="406"/>
    <n v="83"/>
    <n v="0.16973415132924335"/>
  </r>
  <r>
    <x v="18"/>
    <x v="54"/>
    <s v="LONDON"/>
    <m/>
    <m/>
    <m/>
    <m/>
    <s v=""/>
    <n v="966"/>
    <n v="935"/>
    <n v="707"/>
    <n v="0.75614973262032081"/>
    <n v="5"/>
    <n v="31"/>
    <n v="3.1925849639546859E-2"/>
    <n v="966"/>
    <n v="940"/>
    <n v="31"/>
    <n v="3.1925849639546859E-2"/>
  </r>
  <r>
    <x v="18"/>
    <x v="55"/>
    <s v="CHICAGO, IL"/>
    <m/>
    <m/>
    <m/>
    <m/>
    <s v=""/>
    <n v="61"/>
    <n v="56"/>
    <n v="20"/>
    <n v="0.35714285714285715"/>
    <m/>
    <n v="5"/>
    <n v="8.1967213114754092E-2"/>
    <n v="61"/>
    <n v="56"/>
    <n v="5"/>
    <n v="8.1967213114754092E-2"/>
  </r>
  <r>
    <x v="18"/>
    <x v="55"/>
    <s v="HOUSTON, TX"/>
    <m/>
    <m/>
    <m/>
    <m/>
    <s v=""/>
    <n v="41"/>
    <n v="41"/>
    <n v="38"/>
    <n v="0.92682926829268297"/>
    <m/>
    <m/>
    <n v="0"/>
    <n v="41"/>
    <n v="41"/>
    <s v=""/>
    <s v=""/>
  </r>
  <r>
    <x v="18"/>
    <x v="55"/>
    <s v="LOS ANGELES, CA"/>
    <m/>
    <m/>
    <m/>
    <m/>
    <s v=""/>
    <n v="59"/>
    <n v="57"/>
    <n v="30"/>
    <n v="0.52631578947368418"/>
    <m/>
    <m/>
    <n v="0"/>
    <n v="59"/>
    <n v="57"/>
    <s v=""/>
    <s v=""/>
  </r>
  <r>
    <x v="18"/>
    <x v="55"/>
    <s v="NEW YORK, NY"/>
    <m/>
    <m/>
    <m/>
    <m/>
    <s v=""/>
    <n v="73"/>
    <n v="70"/>
    <n v="22"/>
    <n v="0.31428571428571428"/>
    <m/>
    <n v="2"/>
    <n v="2.7777777777777776E-2"/>
    <n v="73"/>
    <n v="70"/>
    <n v="2"/>
    <n v="2.7777777777777776E-2"/>
  </r>
  <r>
    <x v="18"/>
    <x v="55"/>
    <s v="WASHINGTON, DC"/>
    <m/>
    <m/>
    <m/>
    <m/>
    <s v=""/>
    <n v="22"/>
    <n v="21"/>
    <n v="15"/>
    <n v="0.7142857142857143"/>
    <m/>
    <n v="1"/>
    <n v="4.5454545454545456E-2"/>
    <n v="22"/>
    <n v="21"/>
    <n v="1"/>
    <n v="4.5454545454545456E-2"/>
  </r>
  <r>
    <x v="18"/>
    <x v="91"/>
    <s v="TASHKENT"/>
    <m/>
    <m/>
    <m/>
    <m/>
    <s v=""/>
    <n v="853"/>
    <n v="687"/>
    <n v="396"/>
    <n v="0.57641921397379914"/>
    <n v="5"/>
    <n v="166"/>
    <n v="0.19347319347319347"/>
    <n v="853"/>
    <n v="692"/>
    <n v="166"/>
    <n v="0.19347319347319347"/>
  </r>
  <r>
    <x v="18"/>
    <x v="137"/>
    <s v="CARACAS"/>
    <m/>
    <m/>
    <m/>
    <m/>
    <s v=""/>
    <n v="1"/>
    <n v="1"/>
    <n v="1"/>
    <n v="1"/>
    <m/>
    <m/>
    <n v="0"/>
    <n v="1"/>
    <n v="1"/>
    <s v=""/>
    <s v=""/>
  </r>
  <r>
    <x v="18"/>
    <x v="56"/>
    <s v="HANOI"/>
    <m/>
    <m/>
    <m/>
    <m/>
    <s v=""/>
    <n v="122"/>
    <n v="103"/>
    <n v="11"/>
    <n v="0.10679611650485436"/>
    <m/>
    <n v="19"/>
    <n v="0.15573770491803279"/>
    <n v="122"/>
    <n v="103"/>
    <n v="19"/>
    <n v="0.15573770491803279"/>
  </r>
  <r>
    <x v="19"/>
    <x v="1"/>
    <s v="ALGIERS"/>
    <m/>
    <m/>
    <m/>
    <m/>
    <s v=""/>
    <n v="834"/>
    <n v="282"/>
    <n v="107"/>
    <n v="0.37943262411347517"/>
    <m/>
    <n v="552"/>
    <n v="0.66187050359712229"/>
    <n v="834"/>
    <n v="282"/>
    <n v="552"/>
    <n v="0.66187050359712229"/>
  </r>
  <r>
    <x v="19"/>
    <x v="57"/>
    <s v="BENGUELA"/>
    <m/>
    <m/>
    <m/>
    <m/>
    <s v=""/>
    <n v="1079"/>
    <n v="706"/>
    <n v="208"/>
    <n v="0.29461756373937675"/>
    <m/>
    <n v="373"/>
    <n v="0.34569045412418908"/>
    <n v="1079"/>
    <n v="706"/>
    <n v="373"/>
    <n v="0.34569045412418908"/>
  </r>
  <r>
    <x v="19"/>
    <x v="57"/>
    <s v="LUANDA"/>
    <m/>
    <m/>
    <m/>
    <m/>
    <s v=""/>
    <n v="18634"/>
    <n v="11407"/>
    <n v="5785"/>
    <n v="0.50714473568861229"/>
    <n v="1"/>
    <n v="7230"/>
    <n v="0.38791715849340058"/>
    <n v="18634"/>
    <n v="11408"/>
    <n v="7230"/>
    <n v="0.38791715849340058"/>
  </r>
  <r>
    <x v="19"/>
    <x v="2"/>
    <s v="BUENOS AIRES"/>
    <m/>
    <m/>
    <m/>
    <m/>
    <s v=""/>
    <n v="6"/>
    <n v="5"/>
    <n v="3"/>
    <n v="0.6"/>
    <m/>
    <n v="1"/>
    <n v="0.16666666666666666"/>
    <n v="6"/>
    <n v="5"/>
    <n v="1"/>
    <n v="0.16666666666666666"/>
  </r>
  <r>
    <x v="19"/>
    <x v="3"/>
    <s v="CANBERRA"/>
    <m/>
    <m/>
    <m/>
    <m/>
    <s v=""/>
    <n v="5"/>
    <n v="5"/>
    <n v="1"/>
    <n v="0.2"/>
    <m/>
    <m/>
    <n v="0"/>
    <n v="5"/>
    <n v="5"/>
    <s v=""/>
    <s v=""/>
  </r>
  <r>
    <x v="19"/>
    <x v="3"/>
    <s v="SYDNEY"/>
    <m/>
    <m/>
    <m/>
    <m/>
    <s v=""/>
    <n v="25"/>
    <n v="23"/>
    <n v="12"/>
    <n v="0.52173913043478259"/>
    <m/>
    <n v="2"/>
    <n v="0.08"/>
    <n v="25"/>
    <n v="23"/>
    <n v="2"/>
    <n v="0.08"/>
  </r>
  <r>
    <x v="19"/>
    <x v="6"/>
    <s v="BELO HORIZONTE"/>
    <m/>
    <m/>
    <m/>
    <m/>
    <s v=""/>
    <n v="6"/>
    <n v="2"/>
    <n v="0"/>
    <n v="0"/>
    <n v="0"/>
    <n v="4"/>
    <n v="0.66666666666666663"/>
    <n v="6"/>
    <n v="2"/>
    <n v="4"/>
    <n v="0.66666666666666663"/>
  </r>
  <r>
    <x v="19"/>
    <x v="6"/>
    <s v="BRASILIA"/>
    <m/>
    <m/>
    <m/>
    <m/>
    <s v=""/>
    <n v="11"/>
    <n v="3"/>
    <n v="1"/>
    <n v="0.33333333333333331"/>
    <n v="0"/>
    <n v="8"/>
    <n v="0.72727272727272729"/>
    <n v="11"/>
    <n v="3"/>
    <n v="8"/>
    <n v="0.72727272727272729"/>
  </r>
  <r>
    <x v="19"/>
    <x v="6"/>
    <s v="RIO DE JANEIRO"/>
    <m/>
    <m/>
    <m/>
    <m/>
    <s v=""/>
    <n v="27"/>
    <n v="5"/>
    <n v="4"/>
    <n v="0.8"/>
    <n v="0"/>
    <n v="22"/>
    <n v="0.81481481481481477"/>
    <n v="27"/>
    <n v="5"/>
    <n v="22"/>
    <n v="0.81481481481481477"/>
  </r>
  <r>
    <x v="19"/>
    <x v="6"/>
    <s v="SALVADOR DE BAHIA"/>
    <m/>
    <m/>
    <m/>
    <m/>
    <s v=""/>
    <n v="21"/>
    <n v="5"/>
    <n v="0"/>
    <n v="0"/>
    <n v="0"/>
    <n v="16"/>
    <n v="0.76190476190476186"/>
    <n v="21"/>
    <n v="5"/>
    <n v="16"/>
    <n v="0.76190476190476186"/>
  </r>
  <r>
    <x v="19"/>
    <x v="6"/>
    <s v="SAO PAULO"/>
    <m/>
    <m/>
    <m/>
    <m/>
    <s v=""/>
    <n v="24"/>
    <n v="4"/>
    <n v="1"/>
    <n v="0.25"/>
    <n v="0"/>
    <n v="20"/>
    <n v="0.83333333333333337"/>
    <n v="24"/>
    <n v="4"/>
    <n v="20"/>
    <n v="0.83333333333333337"/>
  </r>
  <r>
    <x v="19"/>
    <x v="7"/>
    <s v="SOFIA"/>
    <m/>
    <m/>
    <m/>
    <m/>
    <s v=""/>
    <n v="422"/>
    <n v="326"/>
    <n v="265"/>
    <n v="0.81288343558282206"/>
    <m/>
    <n v="96"/>
    <n v="0.22748815165876776"/>
    <n v="422"/>
    <n v="326"/>
    <n v="96"/>
    <n v="0.22748815165876776"/>
  </r>
  <r>
    <x v="19"/>
    <x v="8"/>
    <s v="MONTREAL"/>
    <m/>
    <m/>
    <m/>
    <m/>
    <s v=""/>
    <n v="43"/>
    <n v="39"/>
    <n v="8"/>
    <n v="0.20512820512820512"/>
    <m/>
    <n v="4"/>
    <n v="9.3023255813953487E-2"/>
    <n v="43"/>
    <n v="39"/>
    <n v="4"/>
    <n v="9.3023255813953487E-2"/>
  </r>
  <r>
    <x v="19"/>
    <x v="8"/>
    <s v="OTTAWA"/>
    <m/>
    <m/>
    <m/>
    <m/>
    <s v=""/>
    <n v="13"/>
    <n v="11"/>
    <n v="11"/>
    <n v="1"/>
    <m/>
    <n v="2"/>
    <n v="0.15384615384615385"/>
    <n v="13"/>
    <n v="11"/>
    <n v="2"/>
    <n v="0.15384615384615385"/>
  </r>
  <r>
    <x v="19"/>
    <x v="8"/>
    <s v="TORONTO"/>
    <m/>
    <m/>
    <m/>
    <m/>
    <s v=""/>
    <n v="140"/>
    <n v="108"/>
    <n v="57"/>
    <n v="0.52777777777777779"/>
    <m/>
    <n v="32"/>
    <n v="0.22857142857142856"/>
    <n v="140"/>
    <n v="108"/>
    <n v="32"/>
    <n v="0.22857142857142856"/>
  </r>
  <r>
    <x v="19"/>
    <x v="8"/>
    <s v="VANCOUVER"/>
    <m/>
    <m/>
    <m/>
    <m/>
    <s v=""/>
    <n v="34"/>
    <n v="35"/>
    <n v="8"/>
    <n v="0.22857142857142856"/>
    <m/>
    <m/>
    <n v="0"/>
    <n v="34"/>
    <n v="35"/>
    <s v=""/>
    <s v=""/>
  </r>
  <r>
    <x v="19"/>
    <x v="157"/>
    <s v="CIDADE DA PRAIA"/>
    <m/>
    <m/>
    <m/>
    <m/>
    <s v=""/>
    <n v="5020"/>
    <n v="3363"/>
    <n v="1680"/>
    <n v="0.49955396966993754"/>
    <n v="24"/>
    <n v="1657"/>
    <n v="0.32850911974623315"/>
    <n v="5020"/>
    <n v="3387"/>
    <n v="1657"/>
    <n v="0.32850911974623315"/>
  </r>
  <r>
    <x v="19"/>
    <x v="10"/>
    <s v="BEIJING"/>
    <m/>
    <m/>
    <m/>
    <m/>
    <s v=""/>
    <n v="661"/>
    <n v="632"/>
    <n v="345"/>
    <n v="0.54588607594936711"/>
    <m/>
    <n v="29"/>
    <n v="4.3872919818456882E-2"/>
    <n v="661"/>
    <n v="632"/>
    <n v="29"/>
    <n v="4.3872919818456882E-2"/>
  </r>
  <r>
    <x v="19"/>
    <x v="10"/>
    <s v="GUANGZHOU (CANTON)"/>
    <m/>
    <m/>
    <m/>
    <m/>
    <s v=""/>
    <n v="381"/>
    <n v="270"/>
    <n v="130"/>
    <n v="0.48148148148148145"/>
    <m/>
    <n v="111"/>
    <n v="0.29133858267716534"/>
    <n v="381"/>
    <n v="270"/>
    <n v="111"/>
    <n v="0.29133858267716534"/>
  </r>
  <r>
    <x v="19"/>
    <x v="10"/>
    <s v="SHANGHAI"/>
    <m/>
    <m/>
    <m/>
    <m/>
    <s v=""/>
    <n v="1466"/>
    <n v="1394"/>
    <n v="267"/>
    <n v="0.1915351506456241"/>
    <m/>
    <n v="72"/>
    <n v="4.9113233287858118E-2"/>
    <n v="1466"/>
    <n v="1394"/>
    <n v="72"/>
    <n v="4.9113233287858118E-2"/>
  </r>
  <r>
    <x v="19"/>
    <x v="11"/>
    <s v="BOGOTA"/>
    <m/>
    <m/>
    <m/>
    <m/>
    <s v=""/>
    <n v="14"/>
    <n v="10"/>
    <n v="3"/>
    <n v="0.3"/>
    <m/>
    <n v="4"/>
    <n v="0.2857142857142857"/>
    <n v="14"/>
    <n v="10"/>
    <n v="4"/>
    <n v="0.2857142857142857"/>
  </r>
  <r>
    <x v="19"/>
    <x v="63"/>
    <s v="KINSHASA"/>
    <m/>
    <m/>
    <m/>
    <m/>
    <s v=""/>
    <n v="1"/>
    <m/>
    <m/>
    <s v=""/>
    <m/>
    <n v="1"/>
    <n v="1"/>
    <n v="1"/>
    <s v=""/>
    <n v="1"/>
    <s v=""/>
  </r>
  <r>
    <x v="19"/>
    <x v="12"/>
    <s v="ZAGREB"/>
    <m/>
    <m/>
    <m/>
    <m/>
    <s v=""/>
    <n v="5"/>
    <n v="5"/>
    <n v="4"/>
    <n v="0.8"/>
    <m/>
    <m/>
    <n v="0"/>
    <n v="5"/>
    <n v="5"/>
    <s v=""/>
    <s v=""/>
  </r>
  <r>
    <x v="19"/>
    <x v="13"/>
    <s v="HAVANA"/>
    <m/>
    <m/>
    <m/>
    <m/>
    <s v=""/>
    <n v="257"/>
    <n v="158"/>
    <n v="15"/>
    <n v="9.49367088607595E-2"/>
    <m/>
    <n v="99"/>
    <n v="0.38521400778210119"/>
    <n v="257"/>
    <n v="158"/>
    <n v="99"/>
    <n v="0.38521400778210119"/>
  </r>
  <r>
    <x v="19"/>
    <x v="14"/>
    <s v="NICOSIA"/>
    <m/>
    <m/>
    <m/>
    <m/>
    <s v=""/>
    <n v="23"/>
    <n v="18"/>
    <n v="14"/>
    <n v="0.77777777777777779"/>
    <m/>
    <n v="5"/>
    <n v="0.21739130434782608"/>
    <n v="23"/>
    <n v="18"/>
    <n v="5"/>
    <n v="0.21739130434782608"/>
  </r>
  <r>
    <x v="19"/>
    <x v="15"/>
    <s v="CAIRO"/>
    <m/>
    <m/>
    <m/>
    <m/>
    <s v=""/>
    <n v="493"/>
    <n v="304"/>
    <n v="54"/>
    <n v="0.17763157894736842"/>
    <m/>
    <n v="189"/>
    <n v="0.38336713995943206"/>
    <n v="493"/>
    <n v="304"/>
    <n v="189"/>
    <n v="0.38336713995943206"/>
  </r>
  <r>
    <x v="19"/>
    <x v="158"/>
    <s v="BISSAU"/>
    <m/>
    <m/>
    <m/>
    <m/>
    <s v=""/>
    <n v="2852"/>
    <n v="1263"/>
    <n v="396"/>
    <n v="0.31353919239904987"/>
    <m/>
    <n v="1589"/>
    <n v="0.55715287517531553"/>
    <n v="2852"/>
    <n v="1263"/>
    <n v="1589"/>
    <n v="0.55715287517531553"/>
  </r>
  <r>
    <x v="19"/>
    <x v="19"/>
    <s v="GOA"/>
    <m/>
    <m/>
    <m/>
    <m/>
    <s v=""/>
    <n v="461"/>
    <n v="396"/>
    <n v="9"/>
    <n v="2.2727272727272728E-2"/>
    <m/>
    <n v="65"/>
    <n v="0.14099783080260303"/>
    <n v="461"/>
    <n v="396"/>
    <n v="65"/>
    <n v="0.14099783080260303"/>
  </r>
  <r>
    <x v="19"/>
    <x v="19"/>
    <s v="NEW DELHI"/>
    <m/>
    <m/>
    <m/>
    <m/>
    <s v=""/>
    <n v="1753"/>
    <n v="1267"/>
    <n v="879"/>
    <n v="0.69376479873717445"/>
    <m/>
    <n v="484"/>
    <n v="0.27641347801256427"/>
    <n v="1753"/>
    <n v="1267"/>
    <n v="484"/>
    <n v="0.27641347801256427"/>
  </r>
  <r>
    <x v="19"/>
    <x v="20"/>
    <s v="JAKARTA"/>
    <m/>
    <m/>
    <m/>
    <m/>
    <s v=""/>
    <n v="686"/>
    <n v="593"/>
    <n v="351"/>
    <n v="0.59190556492411472"/>
    <m/>
    <n v="93"/>
    <n v="0.13556851311953352"/>
    <n v="686"/>
    <n v="593"/>
    <n v="93"/>
    <n v="0.13556851311953352"/>
  </r>
  <r>
    <x v="19"/>
    <x v="21"/>
    <s v="TEHERAN"/>
    <m/>
    <m/>
    <m/>
    <m/>
    <s v=""/>
    <n v="157"/>
    <n v="94"/>
    <n v="61"/>
    <n v="0.64893617021276595"/>
    <n v="3"/>
    <n v="63"/>
    <n v="0.39374999999999999"/>
    <n v="157"/>
    <n v="97"/>
    <n v="63"/>
    <n v="0.39374999999999999"/>
  </r>
  <r>
    <x v="19"/>
    <x v="22"/>
    <s v="DUBLIN"/>
    <m/>
    <m/>
    <m/>
    <m/>
    <s v=""/>
    <n v="194"/>
    <n v="165"/>
    <n v="112"/>
    <n v="0.67878787878787883"/>
    <n v="1"/>
    <n v="29"/>
    <n v="0.14871794871794872"/>
    <n v="194"/>
    <n v="166"/>
    <n v="29"/>
    <n v="0.14871794871794872"/>
  </r>
  <r>
    <x v="19"/>
    <x v="23"/>
    <s v="TEL AVIV"/>
    <m/>
    <m/>
    <m/>
    <m/>
    <s v=""/>
    <n v="8"/>
    <n v="5"/>
    <n v="2"/>
    <n v="0.4"/>
    <m/>
    <n v="3"/>
    <n v="0.375"/>
    <n v="8"/>
    <n v="5"/>
    <n v="3"/>
    <n v="0.375"/>
  </r>
  <r>
    <x v="19"/>
    <x v="24"/>
    <s v="TOKYO"/>
    <m/>
    <m/>
    <m/>
    <m/>
    <s v=""/>
    <n v="17"/>
    <n v="16"/>
    <n v="1"/>
    <n v="6.25E-2"/>
    <m/>
    <n v="1"/>
    <n v="5.8823529411764705E-2"/>
    <n v="17"/>
    <n v="16"/>
    <n v="1"/>
    <n v="5.8823529411764705E-2"/>
  </r>
  <r>
    <x v="19"/>
    <x v="159"/>
    <s v="MACAO"/>
    <m/>
    <m/>
    <m/>
    <m/>
    <s v=""/>
    <n v="43"/>
    <n v="44"/>
    <n v="13"/>
    <n v="0.29545454545454547"/>
    <m/>
    <n v="1"/>
    <n v="2.2222222222222223E-2"/>
    <n v="43"/>
    <n v="44"/>
    <n v="1"/>
    <n v="2.2222222222222223E-2"/>
  </r>
  <r>
    <x v="19"/>
    <x v="31"/>
    <s v="MEXICO CITY"/>
    <m/>
    <m/>
    <m/>
    <m/>
    <s v=""/>
    <n v="14"/>
    <n v="11"/>
    <n v="10"/>
    <n v="0.90909090909090906"/>
    <m/>
    <n v="3"/>
    <n v="0.21428571428571427"/>
    <n v="14"/>
    <n v="11"/>
    <n v="3"/>
    <n v="0.21428571428571427"/>
  </r>
  <r>
    <x v="19"/>
    <x v="32"/>
    <s v="RABAT"/>
    <m/>
    <m/>
    <m/>
    <m/>
    <s v=""/>
    <n v="1067"/>
    <n v="523"/>
    <n v="185"/>
    <n v="0.35372848948374763"/>
    <m/>
    <n v="544"/>
    <n v="0.50984067478912842"/>
    <n v="1067"/>
    <n v="523"/>
    <n v="544"/>
    <n v="0.50984067478912842"/>
  </r>
  <r>
    <x v="19"/>
    <x v="102"/>
    <s v="BEIRA"/>
    <m/>
    <m/>
    <m/>
    <m/>
    <s v=""/>
    <n v="300"/>
    <n v="257"/>
    <n v="64"/>
    <n v="0.24902723735408561"/>
    <n v="2"/>
    <n v="43"/>
    <n v="0.14238410596026491"/>
    <n v="300"/>
    <n v="259"/>
    <n v="43"/>
    <n v="0.14238410596026491"/>
  </r>
  <r>
    <x v="19"/>
    <x v="102"/>
    <s v="MAPUTO"/>
    <m/>
    <m/>
    <m/>
    <m/>
    <s v=""/>
    <n v="1905"/>
    <n v="1642"/>
    <n v="354"/>
    <n v="0.21559074299634592"/>
    <m/>
    <n v="262"/>
    <n v="0.13760504201680673"/>
    <n v="1905"/>
    <n v="1642"/>
    <n v="262"/>
    <n v="0.13760504201680673"/>
  </r>
  <r>
    <x v="19"/>
    <x v="33"/>
    <s v="ABUJA"/>
    <m/>
    <m/>
    <m/>
    <m/>
    <s v=""/>
    <n v="741"/>
    <n v="199"/>
    <n v="55"/>
    <n v="0.27638190954773867"/>
    <m/>
    <n v="542"/>
    <n v="0.73144399460188936"/>
    <n v="741"/>
    <n v="199"/>
    <n v="542"/>
    <n v="0.73144399460188936"/>
  </r>
  <r>
    <x v="19"/>
    <x v="35"/>
    <s v="ISLAMABAD"/>
    <m/>
    <m/>
    <m/>
    <m/>
    <s v=""/>
    <n v="53"/>
    <n v="41"/>
    <n v="15"/>
    <n v="0.36585365853658536"/>
    <m/>
    <n v="12"/>
    <n v="0.22641509433962265"/>
    <n v="53"/>
    <n v="41"/>
    <n v="12"/>
    <n v="0.22641509433962265"/>
  </r>
  <r>
    <x v="19"/>
    <x v="146"/>
    <s v="RAMALLAH"/>
    <m/>
    <m/>
    <m/>
    <m/>
    <s v=""/>
    <n v="34"/>
    <n v="12"/>
    <n v="1"/>
    <n v="8.3333333333333329E-2"/>
    <m/>
    <n v="22"/>
    <n v="0.6470588235294118"/>
    <n v="34"/>
    <n v="12"/>
    <n v="22"/>
    <n v="0.6470588235294118"/>
  </r>
  <r>
    <x v="19"/>
    <x v="73"/>
    <s v="PANAMA CITY"/>
    <m/>
    <m/>
    <m/>
    <m/>
    <s v=""/>
    <n v="7"/>
    <n v="1"/>
    <n v="0"/>
    <n v="0"/>
    <m/>
    <n v="6"/>
    <n v="0.8571428571428571"/>
    <n v="7"/>
    <n v="1"/>
    <n v="6"/>
    <n v="0.8571428571428571"/>
  </r>
  <r>
    <x v="19"/>
    <x v="36"/>
    <s v="LIMA"/>
    <m/>
    <m/>
    <m/>
    <m/>
    <s v=""/>
    <n v="12"/>
    <n v="12"/>
    <n v="2"/>
    <n v="0.16666666666666666"/>
    <m/>
    <m/>
    <n v="0"/>
    <n v="12"/>
    <n v="12"/>
    <s v=""/>
    <s v=""/>
  </r>
  <r>
    <x v="19"/>
    <x v="76"/>
    <s v="DOHA"/>
    <m/>
    <m/>
    <m/>
    <m/>
    <s v=""/>
    <n v="341"/>
    <n v="265"/>
    <n v="231"/>
    <n v="0.8716981132075472"/>
    <m/>
    <n v="76"/>
    <n v="0.22287390029325513"/>
    <n v="341"/>
    <n v="265"/>
    <n v="76"/>
    <n v="0.22287390029325513"/>
  </r>
  <r>
    <x v="19"/>
    <x v="38"/>
    <s v="BUCHAREST"/>
    <m/>
    <m/>
    <m/>
    <m/>
    <s v=""/>
    <n v="16"/>
    <n v="11"/>
    <n v="8"/>
    <n v="0.72727272727272729"/>
    <m/>
    <n v="5"/>
    <n v="0.3125"/>
    <n v="16"/>
    <n v="11"/>
    <n v="5"/>
    <n v="0.3125"/>
  </r>
  <r>
    <x v="19"/>
    <x v="39"/>
    <s v="MOSCOW"/>
    <m/>
    <m/>
    <m/>
    <m/>
    <s v=""/>
    <n v="5151"/>
    <n v="4925"/>
    <n v="3388"/>
    <n v="0.68791878172588827"/>
    <m/>
    <n v="226"/>
    <n v="4.3874975732867402E-2"/>
    <n v="5151"/>
    <n v="4925"/>
    <n v="226"/>
    <n v="4.3874975732867402E-2"/>
  </r>
  <r>
    <x v="19"/>
    <x v="160"/>
    <s v="SAO TOME "/>
    <m/>
    <m/>
    <m/>
    <m/>
    <s v=""/>
    <n v="1002"/>
    <n v="719"/>
    <n v="108"/>
    <n v="0.1502086230876217"/>
    <m/>
    <n v="284"/>
    <n v="0.28315054835493519"/>
    <n v="1002"/>
    <n v="719"/>
    <n v="284"/>
    <n v="0.28315054835493519"/>
  </r>
  <r>
    <x v="19"/>
    <x v="40"/>
    <s v="RIYADH"/>
    <m/>
    <m/>
    <m/>
    <m/>
    <s v=""/>
    <n v="1817"/>
    <n v="1549"/>
    <n v="1412"/>
    <n v="0.91155584247901877"/>
    <m/>
    <n v="268"/>
    <n v="0.14749587231700606"/>
    <n v="1817"/>
    <n v="1549"/>
    <n v="268"/>
    <n v="0.14749587231700606"/>
  </r>
  <r>
    <x v="19"/>
    <x v="41"/>
    <s v="DAKAR"/>
    <m/>
    <m/>
    <m/>
    <m/>
    <s v=""/>
    <n v="1406"/>
    <n v="301"/>
    <n v="61"/>
    <n v="0.20265780730897009"/>
    <m/>
    <n v="1105"/>
    <n v="0.78591749644381226"/>
    <n v="1406"/>
    <n v="301"/>
    <n v="1105"/>
    <n v="0.78591749644381226"/>
  </r>
  <r>
    <x v="19"/>
    <x v="42"/>
    <s v="BELGRADE"/>
    <m/>
    <m/>
    <m/>
    <m/>
    <s v=""/>
    <n v="9"/>
    <n v="6"/>
    <n v="3"/>
    <n v="0.5"/>
    <m/>
    <n v="3"/>
    <n v="0.33333333333333331"/>
    <n v="9"/>
    <n v="6"/>
    <n v="3"/>
    <n v="0.33333333333333331"/>
  </r>
  <r>
    <x v="19"/>
    <x v="78"/>
    <s v="SINGAPORE"/>
    <m/>
    <m/>
    <m/>
    <m/>
    <s v=""/>
    <n v="13"/>
    <n v="11"/>
    <n v="10"/>
    <n v="0.90909090909090906"/>
    <m/>
    <n v="2"/>
    <n v="0.15384615384615385"/>
    <n v="13"/>
    <n v="11"/>
    <n v="2"/>
    <n v="0.15384615384615385"/>
  </r>
  <r>
    <x v="19"/>
    <x v="45"/>
    <s v="CAPE TOWN"/>
    <m/>
    <m/>
    <m/>
    <m/>
    <s v=""/>
    <n v="618"/>
    <n v="600"/>
    <n v="565"/>
    <n v="0.94166666666666665"/>
    <m/>
    <n v="18"/>
    <n v="2.9126213592233011E-2"/>
    <n v="618"/>
    <n v="600"/>
    <n v="18"/>
    <n v="2.9126213592233011E-2"/>
  </r>
  <r>
    <x v="19"/>
    <x v="45"/>
    <s v="JOHANNESBURG"/>
    <m/>
    <m/>
    <m/>
    <m/>
    <s v=""/>
    <n v="1161"/>
    <n v="1059"/>
    <n v="1056"/>
    <n v="0.99716713881019825"/>
    <m/>
    <n v="102"/>
    <n v="8.7855297157622733E-2"/>
    <n v="1161"/>
    <n v="1059"/>
    <n v="102"/>
    <n v="8.7855297157622733E-2"/>
  </r>
  <r>
    <x v="19"/>
    <x v="46"/>
    <s v="SEOUL"/>
    <m/>
    <m/>
    <m/>
    <m/>
    <s v=""/>
    <n v="18"/>
    <n v="17"/>
    <n v="13"/>
    <n v="0.76470588235294112"/>
    <m/>
    <n v="1"/>
    <n v="5.5555555555555552E-2"/>
    <n v="18"/>
    <n v="17"/>
    <n v="1"/>
    <n v="5.5555555555555552E-2"/>
  </r>
  <r>
    <x v="19"/>
    <x v="49"/>
    <s v="BANGKOK"/>
    <m/>
    <m/>
    <m/>
    <m/>
    <s v=""/>
    <n v="614"/>
    <n v="454"/>
    <n v="175"/>
    <n v="0.38546255506607929"/>
    <m/>
    <n v="160"/>
    <n v="0.26058631921824105"/>
    <n v="614"/>
    <n v="454"/>
    <n v="160"/>
    <n v="0.26058631921824105"/>
  </r>
  <r>
    <x v="19"/>
    <x v="161"/>
    <s v="DILI"/>
    <m/>
    <m/>
    <m/>
    <m/>
    <s v=""/>
    <n v="20"/>
    <n v="19"/>
    <n v="8"/>
    <n v="0.42105263157894735"/>
    <m/>
    <n v="1"/>
    <n v="0.05"/>
    <n v="20"/>
    <n v="19"/>
    <n v="1"/>
    <n v="0.05"/>
  </r>
  <r>
    <x v="19"/>
    <x v="50"/>
    <s v="TUNIS"/>
    <m/>
    <m/>
    <m/>
    <m/>
    <s v=""/>
    <n v="346"/>
    <n v="290"/>
    <n v="156"/>
    <n v="0.53793103448275859"/>
    <m/>
    <n v="56"/>
    <n v="0.16184971098265896"/>
    <n v="346"/>
    <n v="290"/>
    <n v="56"/>
    <n v="0.16184971098265896"/>
  </r>
  <r>
    <x v="19"/>
    <x v="51"/>
    <s v="ANKARA"/>
    <m/>
    <m/>
    <m/>
    <m/>
    <s v=""/>
    <n v="369"/>
    <n v="343"/>
    <n v="164"/>
    <n v="0.478134110787172"/>
    <n v="1"/>
    <n v="26"/>
    <n v="7.0270270270270274E-2"/>
    <n v="369"/>
    <n v="344"/>
    <n v="26"/>
    <n v="7.0270270270270274E-2"/>
  </r>
  <r>
    <x v="19"/>
    <x v="52"/>
    <s v="KYIV"/>
    <m/>
    <m/>
    <m/>
    <m/>
    <s v=""/>
    <n v="137"/>
    <n v="73"/>
    <n v="36"/>
    <n v="0.49315068493150682"/>
    <m/>
    <n v="64"/>
    <n v="0.46715328467153283"/>
    <n v="137"/>
    <n v="73"/>
    <n v="64"/>
    <n v="0.46715328467153283"/>
  </r>
  <r>
    <x v="19"/>
    <x v="53"/>
    <s v="ABU DHABI"/>
    <m/>
    <m/>
    <m/>
    <m/>
    <s v=""/>
    <n v="953"/>
    <n v="729"/>
    <n v="268"/>
    <n v="0.36762688614540467"/>
    <n v="3"/>
    <n v="224"/>
    <n v="0.23430962343096234"/>
    <n v="953"/>
    <n v="732"/>
    <n v="224"/>
    <n v="0.23430962343096234"/>
  </r>
  <r>
    <x v="19"/>
    <x v="54"/>
    <s v="LONDON"/>
    <m/>
    <m/>
    <m/>
    <m/>
    <s v=""/>
    <n v="1385"/>
    <n v="1338"/>
    <n v="898"/>
    <n v="0.67115097159940207"/>
    <n v="2"/>
    <n v="47"/>
    <n v="3.3886085075702954E-2"/>
    <n v="1385"/>
    <n v="1340"/>
    <n v="47"/>
    <n v="3.3886085075702954E-2"/>
  </r>
  <r>
    <x v="19"/>
    <x v="54"/>
    <s v="MANCHESTER"/>
    <m/>
    <m/>
    <m/>
    <m/>
    <s v=""/>
    <n v="495"/>
    <n v="469"/>
    <n v="261"/>
    <n v="0.55650319829424311"/>
    <n v="1"/>
    <n v="26"/>
    <n v="5.2419354838709679E-2"/>
    <n v="495"/>
    <n v="470"/>
    <n v="26"/>
    <n v="5.2419354838709679E-2"/>
  </r>
  <r>
    <x v="19"/>
    <x v="55"/>
    <s v="BOSTON, MA"/>
    <m/>
    <m/>
    <m/>
    <m/>
    <s v=""/>
    <n v="101"/>
    <n v="100"/>
    <n v="64"/>
    <n v="0.64"/>
    <m/>
    <n v="1"/>
    <n v="9.9009900990099011E-3"/>
    <n v="101"/>
    <n v="100"/>
    <n v="1"/>
    <n v="9.9009900990099011E-3"/>
  </r>
  <r>
    <x v="19"/>
    <x v="55"/>
    <s v="NEW BEDFORD, MA"/>
    <m/>
    <m/>
    <m/>
    <m/>
    <s v=""/>
    <n v="33"/>
    <n v="36"/>
    <n v="0"/>
    <n v="0"/>
    <m/>
    <m/>
    <n v="0"/>
    <n v="33"/>
    <n v="36"/>
    <s v=""/>
    <s v=""/>
  </r>
  <r>
    <x v="19"/>
    <x v="55"/>
    <s v="NEW YORK, NY"/>
    <m/>
    <m/>
    <m/>
    <m/>
    <s v=""/>
    <n v="126"/>
    <n v="120"/>
    <n v="96"/>
    <n v="0.8"/>
    <m/>
    <n v="6"/>
    <n v="4.7619047619047616E-2"/>
    <n v="126"/>
    <n v="120"/>
    <n v="6"/>
    <n v="4.7619047619047616E-2"/>
  </r>
  <r>
    <x v="19"/>
    <x v="55"/>
    <s v="NEWARK, NJ"/>
    <m/>
    <m/>
    <m/>
    <m/>
    <s v=""/>
    <n v="104"/>
    <n v="100"/>
    <n v="58"/>
    <n v="0.57999999999999996"/>
    <m/>
    <n v="4"/>
    <n v="3.8461538461538464E-2"/>
    <n v="104"/>
    <n v="100"/>
    <n v="4"/>
    <n v="3.8461538461538464E-2"/>
  </r>
  <r>
    <x v="19"/>
    <x v="55"/>
    <s v="SAN FRANCISCO, CA"/>
    <m/>
    <m/>
    <m/>
    <m/>
    <s v=""/>
    <n v="167"/>
    <n v="168"/>
    <n v="112"/>
    <n v="0.66666666666666663"/>
    <m/>
    <m/>
    <n v="0"/>
    <n v="167"/>
    <n v="168"/>
    <s v=""/>
    <s v=""/>
  </r>
  <r>
    <x v="19"/>
    <x v="55"/>
    <s v="WASHINGTON, DC"/>
    <m/>
    <m/>
    <m/>
    <m/>
    <s v=""/>
    <n v="222"/>
    <n v="219"/>
    <n v="45"/>
    <n v="0.20547945205479451"/>
    <m/>
    <n v="3"/>
    <n v="1.3513513513513514E-2"/>
    <n v="222"/>
    <n v="219"/>
    <n v="3"/>
    <n v="1.3513513513513514E-2"/>
  </r>
  <r>
    <x v="19"/>
    <x v="137"/>
    <s v="CARACAS"/>
    <m/>
    <m/>
    <m/>
    <m/>
    <s v=""/>
    <n v="1"/>
    <m/>
    <m/>
    <s v=""/>
    <m/>
    <n v="1"/>
    <n v="1"/>
    <n v="1"/>
    <s v=""/>
    <n v="1"/>
    <s v=""/>
  </r>
  <r>
    <x v="19"/>
    <x v="137"/>
    <s v="VALENCIA"/>
    <m/>
    <m/>
    <m/>
    <m/>
    <s v=""/>
    <n v="1"/>
    <n v="1"/>
    <n v="1"/>
    <n v="1"/>
    <m/>
    <m/>
    <n v="0"/>
    <n v="1"/>
    <n v="1"/>
    <s v=""/>
    <s v=""/>
  </r>
  <r>
    <x v="19"/>
    <x v="138"/>
    <s v="HARARE"/>
    <m/>
    <m/>
    <m/>
    <m/>
    <s v=""/>
    <n v="38"/>
    <n v="25"/>
    <n v="4"/>
    <n v="0.16"/>
    <n v="7"/>
    <n v="13"/>
    <n v="0.28888888888888886"/>
    <n v="38"/>
    <n v="32"/>
    <n v="13"/>
    <n v="0.28888888888888886"/>
  </r>
  <r>
    <x v="20"/>
    <x v="3"/>
    <s v="CANBERRA"/>
    <n v="0"/>
    <n v="0"/>
    <n v="0"/>
    <n v="0"/>
    <s v=""/>
    <n v="2"/>
    <n v="2"/>
    <n v="2"/>
    <n v="1"/>
    <n v="0"/>
    <n v="0"/>
    <n v="0"/>
    <n v="2"/>
    <n v="2"/>
    <s v=""/>
    <s v=""/>
  </r>
  <r>
    <x v="20"/>
    <x v="58"/>
    <s v="VIENNA"/>
    <n v="0"/>
    <n v="0"/>
    <n v="0"/>
    <n v="0"/>
    <s v=""/>
    <n v="1"/>
    <n v="1"/>
    <n v="0"/>
    <n v="0"/>
    <n v="0"/>
    <n v="0"/>
    <n v="0"/>
    <n v="1"/>
    <n v="1"/>
    <s v=""/>
    <s v=""/>
  </r>
  <r>
    <x v="20"/>
    <x v="4"/>
    <s v="BAKU"/>
    <n v="0"/>
    <n v="0"/>
    <n v="0"/>
    <n v="0"/>
    <s v=""/>
    <n v="46"/>
    <n v="42"/>
    <n v="2"/>
    <n v="4.7619047619047616E-2"/>
    <n v="28"/>
    <n v="2"/>
    <n v="2.7777777777777776E-2"/>
    <n v="46"/>
    <n v="70"/>
    <n v="2"/>
    <n v="2.7777777777777776E-2"/>
  </r>
  <r>
    <x v="20"/>
    <x v="85"/>
    <s v="MINSK"/>
    <n v="0"/>
    <n v="0"/>
    <n v="0"/>
    <n v="0"/>
    <s v=""/>
    <n v="594"/>
    <n v="593"/>
    <n v="441"/>
    <n v="0.74367622259696464"/>
    <n v="0"/>
    <n v="0"/>
    <n v="0"/>
    <n v="594"/>
    <n v="593"/>
    <s v=""/>
    <s v=""/>
  </r>
  <r>
    <x v="20"/>
    <x v="5"/>
    <s v="SARAJEVO"/>
    <n v="0"/>
    <n v="0"/>
    <n v="0"/>
    <n v="0"/>
    <s v=""/>
    <n v="2"/>
    <n v="2"/>
    <n v="1"/>
    <n v="0.5"/>
    <n v="0"/>
    <n v="0"/>
    <n v="0"/>
    <n v="2"/>
    <n v="2"/>
    <s v=""/>
    <s v=""/>
  </r>
  <r>
    <x v="20"/>
    <x v="7"/>
    <s v="SOFIA"/>
    <n v="0"/>
    <n v="0"/>
    <n v="0"/>
    <n v="0"/>
    <s v=""/>
    <n v="22"/>
    <n v="22"/>
    <n v="16"/>
    <n v="0.72727272727272729"/>
    <n v="0"/>
    <n v="0"/>
    <n v="0"/>
    <n v="22"/>
    <n v="22"/>
    <s v=""/>
    <s v=""/>
  </r>
  <r>
    <x v="20"/>
    <x v="8"/>
    <s v="OTTAWA"/>
    <n v="0"/>
    <n v="0"/>
    <n v="0"/>
    <n v="0"/>
    <s v=""/>
    <n v="1"/>
    <n v="1"/>
    <n v="0"/>
    <n v="0"/>
    <n v="0"/>
    <n v="0"/>
    <n v="0"/>
    <n v="1"/>
    <n v="1"/>
    <s v=""/>
    <s v=""/>
  </r>
  <r>
    <x v="20"/>
    <x v="10"/>
    <s v="BEIJING"/>
    <n v="0"/>
    <n v="0"/>
    <n v="0"/>
    <n v="0"/>
    <s v=""/>
    <n v="115"/>
    <n v="113"/>
    <n v="5"/>
    <n v="4.4247787610619468E-2"/>
    <n v="0"/>
    <n v="2"/>
    <n v="1.7391304347826087E-2"/>
    <n v="115"/>
    <n v="113"/>
    <n v="2"/>
    <n v="1.7391304347826087E-2"/>
  </r>
  <r>
    <x v="20"/>
    <x v="10"/>
    <s v="SHANGHAI"/>
    <n v="0"/>
    <n v="0"/>
    <n v="0"/>
    <n v="0"/>
    <s v=""/>
    <n v="77"/>
    <n v="59"/>
    <n v="6"/>
    <n v="0.10169491525423729"/>
    <n v="0"/>
    <n v="1"/>
    <n v="1.6666666666666666E-2"/>
    <n v="77"/>
    <n v="59"/>
    <n v="1"/>
    <n v="1.6666666666666666E-2"/>
  </r>
  <r>
    <x v="20"/>
    <x v="12"/>
    <s v="ZAGREB"/>
    <n v="0"/>
    <n v="0"/>
    <n v="0"/>
    <n v="0"/>
    <s v=""/>
    <n v="4"/>
    <n v="4"/>
    <n v="3"/>
    <n v="0.75"/>
    <n v="0"/>
    <n v="0"/>
    <n v="0"/>
    <n v="4"/>
    <n v="4"/>
    <s v=""/>
    <s v=""/>
  </r>
  <r>
    <x v="20"/>
    <x v="13"/>
    <s v="HAVANA"/>
    <n v="0"/>
    <n v="0"/>
    <n v="0"/>
    <n v="0"/>
    <s v=""/>
    <n v="9"/>
    <n v="10"/>
    <n v="2"/>
    <n v="0.2"/>
    <n v="0"/>
    <n v="0"/>
    <n v="0"/>
    <n v="9"/>
    <n v="10"/>
    <s v=""/>
    <s v=""/>
  </r>
  <r>
    <x v="20"/>
    <x v="14"/>
    <s v="NICOSIA"/>
    <n v="0"/>
    <n v="0"/>
    <n v="0"/>
    <n v="0"/>
    <s v=""/>
    <n v="493"/>
    <n v="475"/>
    <n v="468"/>
    <n v="0.98526315789473684"/>
    <n v="0"/>
    <n v="7"/>
    <n v="1.4522821576763486E-2"/>
    <n v="493"/>
    <n v="475"/>
    <n v="7"/>
    <n v="1.4522821576763486E-2"/>
  </r>
  <r>
    <x v="20"/>
    <x v="15"/>
    <s v="CAIRO"/>
    <n v="0"/>
    <n v="0"/>
    <n v="0"/>
    <n v="0"/>
    <s v=""/>
    <n v="112"/>
    <n v="101"/>
    <n v="26"/>
    <n v="0.25742574257425743"/>
    <n v="0"/>
    <n v="12"/>
    <n v="0.10619469026548672"/>
    <n v="112"/>
    <n v="101"/>
    <n v="12"/>
    <n v="0.10619469026548672"/>
  </r>
  <r>
    <x v="20"/>
    <x v="19"/>
    <s v="NEW DELHI"/>
    <n v="0"/>
    <n v="0"/>
    <n v="0"/>
    <n v="0"/>
    <s v=""/>
    <n v="132"/>
    <n v="110"/>
    <n v="26"/>
    <n v="0.23636363636363636"/>
    <n v="0"/>
    <n v="12"/>
    <n v="9.8360655737704916E-2"/>
    <n v="132"/>
    <n v="110"/>
    <n v="12"/>
    <n v="9.8360655737704916E-2"/>
  </r>
  <r>
    <x v="20"/>
    <x v="20"/>
    <s v="JAKARTA"/>
    <n v="0"/>
    <n v="0"/>
    <n v="0"/>
    <n v="0"/>
    <s v=""/>
    <n v="84"/>
    <n v="80"/>
    <n v="22"/>
    <n v="0.27500000000000002"/>
    <n v="0"/>
    <n v="7"/>
    <n v="8.0459770114942528E-2"/>
    <n v="84"/>
    <n v="80"/>
    <n v="7"/>
    <n v="8.0459770114942528E-2"/>
  </r>
  <r>
    <x v="20"/>
    <x v="21"/>
    <s v="TEHERAN"/>
    <n v="0"/>
    <n v="0"/>
    <n v="0"/>
    <n v="0"/>
    <s v=""/>
    <n v="59"/>
    <n v="47"/>
    <n v="22"/>
    <n v="0.46808510638297873"/>
    <n v="1"/>
    <n v="12"/>
    <n v="0.2"/>
    <n v="59"/>
    <n v="48"/>
    <n v="12"/>
    <n v="0.2"/>
  </r>
  <r>
    <x v="20"/>
    <x v="22"/>
    <s v="DUBLIN"/>
    <n v="0"/>
    <n v="0"/>
    <n v="0"/>
    <n v="0"/>
    <s v=""/>
    <n v="14"/>
    <n v="10"/>
    <n v="2"/>
    <n v="0.2"/>
    <n v="1"/>
    <n v="0"/>
    <n v="0"/>
    <n v="14"/>
    <n v="11"/>
    <s v=""/>
    <s v=""/>
  </r>
  <r>
    <x v="20"/>
    <x v="23"/>
    <s v="TEL AVIV"/>
    <n v="0"/>
    <n v="0"/>
    <n v="0"/>
    <n v="0"/>
    <s v=""/>
    <n v="52"/>
    <n v="48"/>
    <n v="33"/>
    <n v="0.6875"/>
    <n v="0"/>
    <n v="0"/>
    <n v="0"/>
    <n v="52"/>
    <n v="48"/>
    <s v=""/>
    <s v=""/>
  </r>
  <r>
    <x v="20"/>
    <x v="24"/>
    <s v="TOKYO"/>
    <n v="0"/>
    <n v="0"/>
    <n v="0"/>
    <n v="0"/>
    <s v=""/>
    <n v="5"/>
    <n v="5"/>
    <n v="5"/>
    <n v="1"/>
    <n v="0"/>
    <n v="0"/>
    <n v="0"/>
    <n v="5"/>
    <n v="5"/>
    <s v=""/>
    <s v=""/>
  </r>
  <r>
    <x v="20"/>
    <x v="26"/>
    <s v="NUR-SULTAN"/>
    <n v="0"/>
    <n v="0"/>
    <n v="0"/>
    <n v="0"/>
    <s v=""/>
    <n v="133"/>
    <n v="125"/>
    <n v="37"/>
    <n v="0.29599999999999999"/>
    <n v="5"/>
    <n v="3"/>
    <n v="2.2556390977443608E-2"/>
    <n v="133"/>
    <n v="130"/>
    <n v="3"/>
    <n v="2.2556390977443608E-2"/>
  </r>
  <r>
    <x v="20"/>
    <x v="27"/>
    <s v="NAIROBI"/>
    <n v="0"/>
    <n v="0"/>
    <n v="0"/>
    <n v="0"/>
    <s v=""/>
    <n v="29"/>
    <n v="20"/>
    <n v="5"/>
    <n v="0.25"/>
    <n v="0"/>
    <n v="11"/>
    <n v="0.35483870967741937"/>
    <n v="29"/>
    <n v="20"/>
    <n v="11"/>
    <n v="0.35483870967741937"/>
  </r>
  <r>
    <x v="20"/>
    <x v="100"/>
    <s v="PRISTINA"/>
    <n v="0"/>
    <n v="0"/>
    <n v="0"/>
    <n v="0"/>
    <s v=""/>
    <n v="33"/>
    <n v="27"/>
    <n v="19"/>
    <n v="0.70370370370370372"/>
    <n v="27"/>
    <n v="6"/>
    <n v="0.1"/>
    <n v="33"/>
    <n v="54"/>
    <n v="6"/>
    <n v="0.1"/>
  </r>
  <r>
    <x v="20"/>
    <x v="28"/>
    <s v="KUWAIT"/>
    <n v="0"/>
    <n v="0"/>
    <n v="0"/>
    <n v="0"/>
    <s v=""/>
    <n v="55"/>
    <n v="54"/>
    <n v="52"/>
    <n v="0.96296296296296291"/>
    <n v="0"/>
    <n v="1"/>
    <n v="1.8181818181818181E-2"/>
    <n v="55"/>
    <n v="54"/>
    <n v="1"/>
    <n v="1.8181818181818181E-2"/>
  </r>
  <r>
    <x v="20"/>
    <x v="29"/>
    <s v="BEIRUT"/>
    <n v="0"/>
    <n v="0"/>
    <n v="0"/>
    <n v="0"/>
    <s v=""/>
    <n v="33"/>
    <n v="33"/>
    <n v="26"/>
    <n v="0.78787878787878785"/>
    <n v="7"/>
    <n v="1"/>
    <n v="2.4390243902439025E-2"/>
    <n v="33"/>
    <n v="40"/>
    <n v="1"/>
    <n v="2.4390243902439025E-2"/>
  </r>
  <r>
    <x v="20"/>
    <x v="34"/>
    <s v="SKOPJE"/>
    <n v="0"/>
    <n v="0"/>
    <n v="0"/>
    <n v="0"/>
    <s v=""/>
    <n v="3"/>
    <n v="3"/>
    <n v="3"/>
    <n v="1"/>
    <n v="0"/>
    <n v="0"/>
    <n v="0"/>
    <n v="3"/>
    <n v="3"/>
    <s v=""/>
    <s v=""/>
  </r>
  <r>
    <x v="20"/>
    <x v="38"/>
    <s v="BUCHAREST"/>
    <n v="0"/>
    <n v="0"/>
    <n v="0"/>
    <n v="0"/>
    <s v=""/>
    <n v="12"/>
    <n v="11"/>
    <n v="11"/>
    <n v="1"/>
    <n v="0"/>
    <n v="1"/>
    <n v="8.3333333333333329E-2"/>
    <n v="12"/>
    <n v="11"/>
    <n v="1"/>
    <n v="8.3333333333333329E-2"/>
  </r>
  <r>
    <x v="20"/>
    <x v="39"/>
    <s v="MOSCOW"/>
    <n v="0"/>
    <n v="0"/>
    <n v="0"/>
    <n v="0"/>
    <s v=""/>
    <n v="1350"/>
    <n v="1343"/>
    <n v="1211"/>
    <n v="0.90171258376768426"/>
    <n v="0"/>
    <n v="0"/>
    <n v="0"/>
    <n v="1350"/>
    <n v="1343"/>
    <s v=""/>
    <s v=""/>
  </r>
  <r>
    <x v="20"/>
    <x v="39"/>
    <s v="ST. PETERSBURG"/>
    <n v="0"/>
    <n v="0"/>
    <n v="0"/>
    <n v="0"/>
    <s v=""/>
    <n v="158"/>
    <n v="156"/>
    <n v="134"/>
    <n v="0.85897435897435892"/>
    <n v="0"/>
    <n v="0"/>
    <n v="0"/>
    <n v="158"/>
    <n v="156"/>
    <s v=""/>
    <s v=""/>
  </r>
  <r>
    <x v="20"/>
    <x v="45"/>
    <s v="PRETORIA"/>
    <n v="0"/>
    <n v="0"/>
    <n v="0"/>
    <n v="0"/>
    <s v=""/>
    <n v="32"/>
    <n v="31"/>
    <n v="6"/>
    <n v="0.19354838709677419"/>
    <n v="0"/>
    <n v="0"/>
    <n v="0"/>
    <n v="32"/>
    <n v="31"/>
    <s v=""/>
    <s v=""/>
  </r>
  <r>
    <x v="20"/>
    <x v="46"/>
    <s v="SEOUL"/>
    <n v="0"/>
    <n v="0"/>
    <n v="0"/>
    <n v="0"/>
    <s v=""/>
    <n v="3"/>
    <n v="1"/>
    <n v="0"/>
    <n v="0"/>
    <n v="0"/>
    <n v="2"/>
    <n v="0.66666666666666663"/>
    <n v="3"/>
    <n v="1"/>
    <n v="2"/>
    <n v="0.66666666666666663"/>
  </r>
  <r>
    <x v="20"/>
    <x v="49"/>
    <s v="BANGKOK"/>
    <n v="0"/>
    <n v="0"/>
    <n v="0"/>
    <n v="0"/>
    <s v=""/>
    <n v="19"/>
    <n v="19"/>
    <n v="4"/>
    <n v="0.21052631578947367"/>
    <n v="0"/>
    <n v="0"/>
    <n v="0"/>
    <n v="19"/>
    <n v="19"/>
    <s v=""/>
    <s v=""/>
  </r>
  <r>
    <x v="20"/>
    <x v="51"/>
    <s v="ANKARA"/>
    <n v="0"/>
    <n v="0"/>
    <n v="0"/>
    <n v="0"/>
    <s v=""/>
    <n v="77"/>
    <n v="65"/>
    <n v="56"/>
    <n v="0.86153846153846159"/>
    <n v="0"/>
    <n v="8"/>
    <n v="0.1095890410958904"/>
    <n v="77"/>
    <n v="65"/>
    <n v="8"/>
    <n v="0.1095890410958904"/>
  </r>
  <r>
    <x v="20"/>
    <x v="51"/>
    <s v="ISTANBUL"/>
    <n v="0"/>
    <n v="0"/>
    <n v="0"/>
    <n v="0"/>
    <s v=""/>
    <n v="187"/>
    <n v="183"/>
    <n v="141"/>
    <n v="0.77049180327868849"/>
    <n v="1"/>
    <n v="35"/>
    <n v="0.15981735159817351"/>
    <n v="187"/>
    <n v="184"/>
    <n v="35"/>
    <n v="0.15981735159817351"/>
  </r>
  <r>
    <x v="20"/>
    <x v="52"/>
    <s v="KYIV"/>
    <n v="0"/>
    <n v="0"/>
    <n v="0"/>
    <n v="0"/>
    <s v=""/>
    <n v="122"/>
    <n v="109"/>
    <n v="47"/>
    <n v="0.43119266055045874"/>
    <n v="0"/>
    <n v="15"/>
    <n v="0.12096774193548387"/>
    <n v="122"/>
    <n v="109"/>
    <n v="15"/>
    <n v="0.12096774193548387"/>
  </r>
  <r>
    <x v="20"/>
    <x v="52"/>
    <s v="UZHHOROD"/>
    <n v="0"/>
    <n v="0"/>
    <n v="0"/>
    <n v="0"/>
    <s v=""/>
    <n v="11"/>
    <n v="10"/>
    <n v="10"/>
    <n v="1"/>
    <n v="0"/>
    <n v="1"/>
    <n v="9.0909090909090912E-2"/>
    <n v="11"/>
    <n v="10"/>
    <n v="1"/>
    <n v="9.0909090909090912E-2"/>
  </r>
  <r>
    <x v="20"/>
    <x v="53"/>
    <s v="ABU DHABI"/>
    <n v="0"/>
    <n v="0"/>
    <n v="0"/>
    <n v="0"/>
    <s v=""/>
    <n v="51"/>
    <n v="26"/>
    <n v="12"/>
    <n v="0.46153846153846156"/>
    <n v="0"/>
    <n v="26"/>
    <n v="0.5"/>
    <n v="51"/>
    <n v="26"/>
    <n v="26"/>
    <n v="0.5"/>
  </r>
  <r>
    <x v="20"/>
    <x v="54"/>
    <s v="LONDON"/>
    <n v="0"/>
    <n v="0"/>
    <n v="0"/>
    <n v="0"/>
    <s v=""/>
    <n v="93"/>
    <n v="93"/>
    <n v="80"/>
    <n v="0.86021505376344087"/>
    <n v="0"/>
    <n v="0"/>
    <n v="0"/>
    <n v="93"/>
    <n v="93"/>
    <s v=""/>
    <s v=""/>
  </r>
  <r>
    <x v="20"/>
    <x v="55"/>
    <s v="NEW YORK, NY"/>
    <n v="0"/>
    <n v="0"/>
    <n v="0"/>
    <n v="0"/>
    <s v=""/>
    <n v="7"/>
    <n v="7"/>
    <n v="3"/>
    <n v="0.42857142857142855"/>
    <n v="1"/>
    <n v="0"/>
    <n v="0"/>
    <n v="7"/>
    <n v="8"/>
    <s v=""/>
    <s v=""/>
  </r>
  <r>
    <x v="20"/>
    <x v="55"/>
    <s v="WASHINGTON, DC"/>
    <n v="0"/>
    <n v="0"/>
    <n v="0"/>
    <n v="0"/>
    <s v=""/>
    <n v="8"/>
    <n v="7"/>
    <n v="3"/>
    <n v="0.42857142857142855"/>
    <n v="0"/>
    <n v="1"/>
    <n v="0.125"/>
    <n v="8"/>
    <n v="7"/>
    <n v="1"/>
    <n v="0.125"/>
  </r>
  <r>
    <x v="20"/>
    <x v="91"/>
    <s v="TASHKENT"/>
    <n v="0"/>
    <n v="0"/>
    <n v="0"/>
    <n v="0"/>
    <s v=""/>
    <n v="54"/>
    <n v="41"/>
    <n v="17"/>
    <n v="0.41463414634146339"/>
    <n v="6"/>
    <n v="8"/>
    <n v="0.14545454545454545"/>
    <n v="54"/>
    <n v="47"/>
    <n v="8"/>
    <n v="0.14545454545454545"/>
  </r>
  <r>
    <x v="20"/>
    <x v="56"/>
    <s v="HANOI"/>
    <n v="0"/>
    <n v="0"/>
    <n v="0"/>
    <n v="0"/>
    <s v=""/>
    <n v="25"/>
    <n v="26"/>
    <n v="0"/>
    <n v="0"/>
    <n v="0"/>
    <n v="0"/>
    <n v="0"/>
    <n v="25"/>
    <n v="26"/>
    <s v=""/>
    <s v=""/>
  </r>
  <r>
    <x v="21"/>
    <x v="0"/>
    <s v="TIRANA"/>
    <m/>
    <m/>
    <m/>
    <m/>
    <s v=""/>
    <n v="1"/>
    <n v="1"/>
    <m/>
    <n v="0"/>
    <n v="1"/>
    <m/>
    <n v="0"/>
    <n v="1"/>
    <n v="2"/>
    <s v=""/>
    <s v=""/>
  </r>
  <r>
    <x v="21"/>
    <x v="3"/>
    <s v="CANBERRA"/>
    <m/>
    <m/>
    <m/>
    <m/>
    <s v=""/>
    <n v="3"/>
    <n v="4"/>
    <n v="4"/>
    <n v="1"/>
    <m/>
    <m/>
    <n v="0"/>
    <n v="3"/>
    <n v="4"/>
    <s v=""/>
    <s v=""/>
  </r>
  <r>
    <x v="21"/>
    <x v="58"/>
    <s v="VIENNA"/>
    <m/>
    <m/>
    <m/>
    <m/>
    <s v=""/>
    <n v="1"/>
    <m/>
    <m/>
    <s v=""/>
    <m/>
    <m/>
    <s v=""/>
    <n v="1"/>
    <s v=""/>
    <s v=""/>
    <s v=""/>
  </r>
  <r>
    <x v="21"/>
    <x v="5"/>
    <s v="BANJA LUKA"/>
    <m/>
    <m/>
    <m/>
    <m/>
    <s v=""/>
    <n v="2"/>
    <n v="2"/>
    <n v="2"/>
    <n v="1"/>
    <m/>
    <m/>
    <n v="0"/>
    <n v="2"/>
    <n v="2"/>
    <s v=""/>
    <s v=""/>
  </r>
  <r>
    <x v="21"/>
    <x v="5"/>
    <s v="SARAJEVO"/>
    <m/>
    <m/>
    <m/>
    <m/>
    <s v=""/>
    <n v="13"/>
    <n v="10"/>
    <n v="10"/>
    <n v="1"/>
    <m/>
    <n v="3"/>
    <n v="0.23076923076923078"/>
    <n v="13"/>
    <n v="10"/>
    <n v="3"/>
    <n v="0.23076923076923078"/>
  </r>
  <r>
    <x v="21"/>
    <x v="7"/>
    <s v="SOFIA"/>
    <m/>
    <m/>
    <m/>
    <m/>
    <s v=""/>
    <n v="7"/>
    <n v="5"/>
    <n v="5"/>
    <n v="1"/>
    <m/>
    <n v="2"/>
    <n v="0.2857142857142857"/>
    <n v="7"/>
    <n v="5"/>
    <n v="2"/>
    <n v="0.2857142857142857"/>
  </r>
  <r>
    <x v="21"/>
    <x v="8"/>
    <s v="OTTAWA"/>
    <m/>
    <m/>
    <m/>
    <m/>
    <s v=""/>
    <n v="2"/>
    <n v="3"/>
    <n v="3"/>
    <n v="1"/>
    <m/>
    <m/>
    <n v="0"/>
    <n v="2"/>
    <n v="3"/>
    <s v=""/>
    <s v=""/>
  </r>
  <r>
    <x v="21"/>
    <x v="10"/>
    <s v="BEIJING"/>
    <m/>
    <m/>
    <m/>
    <m/>
    <s v=""/>
    <n v="163"/>
    <n v="182"/>
    <n v="145"/>
    <n v="0.79670329670329665"/>
    <n v="11"/>
    <n v="14"/>
    <n v="6.7632850241545889E-2"/>
    <n v="163"/>
    <n v="193"/>
    <n v="14"/>
    <n v="6.7632850241545889E-2"/>
  </r>
  <r>
    <x v="21"/>
    <x v="12"/>
    <s v="ZAGREB"/>
    <m/>
    <m/>
    <m/>
    <m/>
    <s v=""/>
    <n v="114"/>
    <n v="107"/>
    <n v="82"/>
    <n v="0.76635514018691586"/>
    <n v="25"/>
    <n v="6"/>
    <n v="4.3478260869565216E-2"/>
    <n v="114"/>
    <n v="132"/>
    <n v="6"/>
    <n v="4.3478260869565216E-2"/>
  </r>
  <r>
    <x v="21"/>
    <x v="15"/>
    <s v="CAIRO"/>
    <m/>
    <m/>
    <m/>
    <m/>
    <s v=""/>
    <n v="72"/>
    <n v="58"/>
    <n v="41"/>
    <n v="0.7068965517241379"/>
    <m/>
    <n v="31"/>
    <n v="0.34831460674157305"/>
    <n v="72"/>
    <n v="58"/>
    <n v="31"/>
    <n v="0.34831460674157305"/>
  </r>
  <r>
    <x v="21"/>
    <x v="19"/>
    <s v="NEW DELHI"/>
    <m/>
    <m/>
    <m/>
    <m/>
    <s v=""/>
    <n v="262"/>
    <n v="154"/>
    <n v="145"/>
    <n v="0.94155844155844159"/>
    <n v="2"/>
    <n v="113"/>
    <n v="0.4200743494423792"/>
    <n v="262"/>
    <n v="156"/>
    <n v="113"/>
    <n v="0.4200743494423792"/>
  </r>
  <r>
    <x v="21"/>
    <x v="21"/>
    <s v="TEHERAN"/>
    <m/>
    <m/>
    <m/>
    <m/>
    <s v=""/>
    <n v="48"/>
    <n v="25"/>
    <n v="8"/>
    <n v="0.32"/>
    <m/>
    <n v="27"/>
    <n v="0.51923076923076927"/>
    <n v="48"/>
    <n v="25"/>
    <n v="27"/>
    <n v="0.51923076923076927"/>
  </r>
  <r>
    <x v="21"/>
    <x v="23"/>
    <s v="TEL AVIV"/>
    <m/>
    <m/>
    <m/>
    <m/>
    <s v=""/>
    <n v="2"/>
    <n v="1"/>
    <n v="1"/>
    <n v="1"/>
    <m/>
    <n v="1"/>
    <n v="0.5"/>
    <n v="2"/>
    <n v="1"/>
    <n v="1"/>
    <n v="0.5"/>
  </r>
  <r>
    <x v="21"/>
    <x v="24"/>
    <s v="TOKYO"/>
    <m/>
    <m/>
    <m/>
    <m/>
    <s v=""/>
    <n v="6"/>
    <n v="5"/>
    <n v="5"/>
    <n v="1"/>
    <m/>
    <n v="1"/>
    <n v="0.16666666666666666"/>
    <n v="6"/>
    <n v="5"/>
    <n v="1"/>
    <n v="0.16666666666666666"/>
  </r>
  <r>
    <x v="21"/>
    <x v="100"/>
    <s v="PRISTINA"/>
    <m/>
    <m/>
    <m/>
    <m/>
    <s v=""/>
    <n v="1049"/>
    <n v="726"/>
    <n v="2"/>
    <n v="2.7548209366391185E-3"/>
    <n v="724"/>
    <n v="333"/>
    <n v="0.18676388109927089"/>
    <n v="1049"/>
    <n v="1450"/>
    <n v="333"/>
    <n v="0.18676388109927089"/>
  </r>
  <r>
    <x v="21"/>
    <x v="144"/>
    <s v="PODGORICA"/>
    <m/>
    <m/>
    <m/>
    <m/>
    <s v=""/>
    <n v="169"/>
    <n v="161"/>
    <n v="159"/>
    <n v="0.98757763975155277"/>
    <n v="2"/>
    <n v="13"/>
    <n v="7.3863636363636367E-2"/>
    <n v="169"/>
    <n v="163"/>
    <n v="13"/>
    <n v="7.3863636363636367E-2"/>
  </r>
  <r>
    <x v="21"/>
    <x v="34"/>
    <s v="SKOPJE"/>
    <m/>
    <m/>
    <m/>
    <m/>
    <s v=""/>
    <n v="2"/>
    <n v="1"/>
    <m/>
    <n v="0"/>
    <n v="1"/>
    <m/>
    <n v="0"/>
    <n v="2"/>
    <n v="2"/>
    <s v=""/>
    <s v=""/>
  </r>
  <r>
    <x v="21"/>
    <x v="39"/>
    <s v="MOSCOW"/>
    <m/>
    <m/>
    <m/>
    <m/>
    <s v=""/>
    <n v="1501"/>
    <n v="1488"/>
    <n v="1101"/>
    <n v="0.73991935483870963"/>
    <m/>
    <n v="80"/>
    <n v="5.1020408163265307E-2"/>
    <n v="1501"/>
    <n v="1488"/>
    <n v="80"/>
    <n v="5.1020408163265307E-2"/>
  </r>
  <r>
    <x v="21"/>
    <x v="42"/>
    <s v="BELGRADE"/>
    <m/>
    <m/>
    <m/>
    <m/>
    <s v=""/>
    <n v="75"/>
    <n v="78"/>
    <n v="63"/>
    <n v="0.80769230769230771"/>
    <n v="1"/>
    <n v="10"/>
    <n v="0.11235955056179775"/>
    <n v="75"/>
    <n v="79"/>
    <n v="10"/>
    <n v="0.11235955056179775"/>
  </r>
  <r>
    <x v="21"/>
    <x v="51"/>
    <s v="ANKARA"/>
    <m/>
    <m/>
    <m/>
    <m/>
    <s v=""/>
    <n v="748"/>
    <n v="650"/>
    <n v="644"/>
    <n v="0.99076923076923074"/>
    <n v="6"/>
    <n v="114"/>
    <n v="0.14805194805194805"/>
    <n v="748"/>
    <n v="656"/>
    <n v="114"/>
    <n v="0.14805194805194805"/>
  </r>
  <r>
    <x v="21"/>
    <x v="52"/>
    <s v="KYIV"/>
    <m/>
    <m/>
    <m/>
    <m/>
    <s v=""/>
    <n v="5"/>
    <n v="2"/>
    <n v="2"/>
    <n v="1"/>
    <m/>
    <n v="2"/>
    <n v="0.5"/>
    <n v="5"/>
    <n v="2"/>
    <n v="2"/>
    <n v="0.5"/>
  </r>
  <r>
    <x v="21"/>
    <x v="53"/>
    <s v="ABU DHABI"/>
    <m/>
    <m/>
    <m/>
    <m/>
    <s v=""/>
    <n v="65"/>
    <n v="37"/>
    <n v="36"/>
    <n v="0.97297297297297303"/>
    <n v="1"/>
    <n v="32"/>
    <n v="0.45714285714285713"/>
    <n v="65"/>
    <n v="38"/>
    <n v="32"/>
    <n v="0.45714285714285713"/>
  </r>
  <r>
    <x v="21"/>
    <x v="54"/>
    <s v="LONDON"/>
    <m/>
    <m/>
    <m/>
    <m/>
    <s v=""/>
    <n v="85"/>
    <n v="81"/>
    <n v="74"/>
    <n v="0.9135802469135802"/>
    <n v="2"/>
    <n v="5"/>
    <n v="5.6818181818181816E-2"/>
    <n v="85"/>
    <n v="83"/>
    <n v="5"/>
    <n v="5.6818181818181816E-2"/>
  </r>
  <r>
    <x v="21"/>
    <x v="55"/>
    <s v="CLEVELAND, OH"/>
    <m/>
    <m/>
    <m/>
    <m/>
    <s v=""/>
    <n v="7"/>
    <n v="6"/>
    <m/>
    <n v="0"/>
    <n v="2"/>
    <m/>
    <n v="0"/>
    <n v="7"/>
    <n v="8"/>
    <s v=""/>
    <s v=""/>
  </r>
  <r>
    <x v="21"/>
    <x v="55"/>
    <s v="WASHINGTON, DC"/>
    <m/>
    <m/>
    <m/>
    <m/>
    <s v=""/>
    <n v="12"/>
    <n v="9"/>
    <n v="9"/>
    <n v="1"/>
    <m/>
    <n v="5"/>
    <n v="0.35714285714285715"/>
    <n v="12"/>
    <n v="9"/>
    <n v="5"/>
    <n v="0.35714285714285715"/>
  </r>
  <r>
    <x v="22"/>
    <x v="83"/>
    <s v="KABUL"/>
    <m/>
    <m/>
    <m/>
    <m/>
    <s v=""/>
    <n v="59"/>
    <n v="35"/>
    <n v="11"/>
    <n v="0.31428571428571428"/>
    <n v="16"/>
    <n v="5"/>
    <n v="8.9285714285714288E-2"/>
    <n v="59"/>
    <n v="51"/>
    <n v="5"/>
    <n v="8.9285714285714288E-2"/>
  </r>
  <r>
    <x v="22"/>
    <x v="0"/>
    <s v="TIRANA"/>
    <m/>
    <m/>
    <m/>
    <m/>
    <s v=""/>
    <n v="21"/>
    <n v="15"/>
    <n v="11"/>
    <n v="0.73333333333333328"/>
    <n v="2"/>
    <n v="0"/>
    <n v="0"/>
    <n v="21"/>
    <n v="17"/>
    <s v=""/>
    <s v=""/>
  </r>
  <r>
    <x v="22"/>
    <x v="1"/>
    <s v="ALGIERS"/>
    <m/>
    <m/>
    <m/>
    <m/>
    <s v=""/>
    <n v="16523"/>
    <n v="9354"/>
    <n v="5171"/>
    <n v="0.55281163138764167"/>
    <n v="12"/>
    <n v="4686"/>
    <n v="0.33347566182749788"/>
    <n v="16523"/>
    <n v="9366"/>
    <n v="4686"/>
    <n v="0.33347566182749788"/>
  </r>
  <r>
    <x v="22"/>
    <x v="1"/>
    <s v="ORAN"/>
    <m/>
    <m/>
    <m/>
    <m/>
    <s v=""/>
    <n v="13323"/>
    <n v="7831"/>
    <n v="5290"/>
    <n v="0.67552036776912272"/>
    <n v="264"/>
    <n v="4797"/>
    <n v="0.37209121936084394"/>
    <n v="13323"/>
    <n v="8095"/>
    <n v="4797"/>
    <n v="0.37209121936084394"/>
  </r>
  <r>
    <x v="22"/>
    <x v="162"/>
    <s v="ANDORRA LA VELLA"/>
    <m/>
    <m/>
    <m/>
    <m/>
    <s v=""/>
    <n v="83"/>
    <n v="81"/>
    <n v="41"/>
    <n v="0.50617283950617287"/>
    <n v="0"/>
    <n v="0"/>
    <n v="0"/>
    <n v="83"/>
    <n v="81"/>
    <s v=""/>
    <s v=""/>
  </r>
  <r>
    <x v="22"/>
    <x v="57"/>
    <s v="LUANDA"/>
    <m/>
    <m/>
    <m/>
    <m/>
    <s v=""/>
    <n v="794"/>
    <n v="434"/>
    <n v="35"/>
    <n v="8.0645161290322578E-2"/>
    <n v="5"/>
    <n v="323"/>
    <n v="0.42388451443569553"/>
    <n v="794"/>
    <n v="439"/>
    <n v="323"/>
    <n v="0.42388451443569553"/>
  </r>
  <r>
    <x v="22"/>
    <x v="2"/>
    <s v="BAHIA BLANCA"/>
    <m/>
    <m/>
    <m/>
    <m/>
    <s v=""/>
    <n v="1"/>
    <n v="2"/>
    <n v="0"/>
    <n v="0"/>
    <n v="0"/>
    <n v="0"/>
    <n v="0"/>
    <n v="1"/>
    <n v="2"/>
    <s v=""/>
    <s v=""/>
  </r>
  <r>
    <x v="22"/>
    <x v="2"/>
    <s v="BUENOS AIRES"/>
    <m/>
    <m/>
    <m/>
    <m/>
    <s v=""/>
    <n v="160"/>
    <n v="123"/>
    <n v="6"/>
    <n v="4.878048780487805E-2"/>
    <n v="6"/>
    <n v="9"/>
    <n v="6.5217391304347824E-2"/>
    <n v="160"/>
    <n v="129"/>
    <n v="9"/>
    <n v="6.5217391304347824E-2"/>
  </r>
  <r>
    <x v="22"/>
    <x v="2"/>
    <s v="CORDOBA"/>
    <m/>
    <m/>
    <m/>
    <m/>
    <s v=""/>
    <n v="7"/>
    <n v="7"/>
    <n v="0"/>
    <n v="0"/>
    <n v="0"/>
    <n v="0"/>
    <n v="0"/>
    <n v="7"/>
    <n v="7"/>
    <s v=""/>
    <s v=""/>
  </r>
  <r>
    <x v="22"/>
    <x v="2"/>
    <s v="MENDOZA"/>
    <m/>
    <m/>
    <m/>
    <m/>
    <s v=""/>
    <n v="4"/>
    <n v="1"/>
    <n v="0"/>
    <n v="0"/>
    <n v="0"/>
    <n v="0"/>
    <n v="0"/>
    <n v="4"/>
    <n v="1"/>
    <s v=""/>
    <s v=""/>
  </r>
  <r>
    <x v="22"/>
    <x v="2"/>
    <s v="ROSARIO (Santa Fé)"/>
    <m/>
    <m/>
    <m/>
    <m/>
    <s v=""/>
    <n v="17"/>
    <n v="17"/>
    <n v="0"/>
    <n v="0"/>
    <n v="0"/>
    <n v="0"/>
    <n v="0"/>
    <n v="17"/>
    <n v="17"/>
    <s v=""/>
    <s v=""/>
  </r>
  <r>
    <x v="22"/>
    <x v="3"/>
    <s v="CANBERRA"/>
    <m/>
    <m/>
    <m/>
    <m/>
    <s v=""/>
    <n v="3"/>
    <n v="4"/>
    <n v="0"/>
    <n v="0"/>
    <n v="0"/>
    <n v="0"/>
    <n v="0"/>
    <n v="3"/>
    <n v="4"/>
    <s v=""/>
    <s v=""/>
  </r>
  <r>
    <x v="22"/>
    <x v="3"/>
    <s v="MELBOURNE"/>
    <n v="2"/>
    <m/>
    <m/>
    <m/>
    <s v=""/>
    <n v="117"/>
    <n v="116"/>
    <n v="0"/>
    <n v="0"/>
    <n v="0"/>
    <n v="2"/>
    <n v="1.6949152542372881E-2"/>
    <n v="119"/>
    <n v="116"/>
    <n v="2"/>
    <n v="1.6949152542372881E-2"/>
  </r>
  <r>
    <x v="22"/>
    <x v="3"/>
    <s v="SYDNEY"/>
    <n v="2"/>
    <n v="2"/>
    <m/>
    <m/>
    <n v="0"/>
    <n v="86"/>
    <n v="77"/>
    <n v="8"/>
    <n v="0.1038961038961039"/>
    <n v="0"/>
    <n v="0"/>
    <n v="0"/>
    <n v="88"/>
    <n v="79"/>
    <s v=""/>
    <s v=""/>
  </r>
  <r>
    <x v="22"/>
    <x v="93"/>
    <s v="DHAKA"/>
    <n v="3"/>
    <n v="2"/>
    <m/>
    <m/>
    <n v="0"/>
    <n v="580"/>
    <n v="339"/>
    <n v="17"/>
    <n v="5.0147492625368731E-2"/>
    <n v="8"/>
    <n v="184"/>
    <n v="0.34651600753295669"/>
    <n v="583"/>
    <n v="349"/>
    <n v="184"/>
    <n v="0.34521575984990621"/>
  </r>
  <r>
    <x v="22"/>
    <x v="59"/>
    <s v="BRUSSELS"/>
    <m/>
    <m/>
    <m/>
    <m/>
    <s v=""/>
    <n v="3"/>
    <n v="3"/>
    <n v="0"/>
    <n v="0"/>
    <n v="0"/>
    <n v="0"/>
    <n v="0"/>
    <n v="3"/>
    <n v="3"/>
    <s v=""/>
    <s v=""/>
  </r>
  <r>
    <x v="22"/>
    <x v="107"/>
    <s v="LA PAZ"/>
    <m/>
    <m/>
    <m/>
    <m/>
    <s v=""/>
    <n v="2880"/>
    <n v="1705"/>
    <n v="211"/>
    <n v="0.12375366568914956"/>
    <n v="1"/>
    <n v="873"/>
    <n v="0.33850329585110506"/>
    <n v="2880"/>
    <n v="1706"/>
    <n v="873"/>
    <n v="0.33850329585110506"/>
  </r>
  <r>
    <x v="22"/>
    <x v="107"/>
    <s v="SANTA CRUZ DE LA SIERRA"/>
    <n v="2"/>
    <m/>
    <m/>
    <n v="2"/>
    <n v="1"/>
    <n v="1793"/>
    <n v="1126"/>
    <n v="64"/>
    <n v="5.6838365896980464E-2"/>
    <n v="0"/>
    <n v="428"/>
    <n v="0.2754182754182754"/>
    <n v="1795"/>
    <n v="1126"/>
    <n v="430"/>
    <n v="0.2763496143958869"/>
  </r>
  <r>
    <x v="22"/>
    <x v="5"/>
    <s v="SARAJEVO"/>
    <m/>
    <m/>
    <m/>
    <m/>
    <s v=""/>
    <n v="2"/>
    <n v="2"/>
    <n v="1"/>
    <n v="0.5"/>
    <n v="0"/>
    <n v="0"/>
    <n v="0"/>
    <n v="2"/>
    <n v="2"/>
    <s v=""/>
    <s v=""/>
  </r>
  <r>
    <x v="22"/>
    <x v="6"/>
    <s v="BRASILIA"/>
    <m/>
    <m/>
    <m/>
    <m/>
    <s v=""/>
    <n v="21"/>
    <n v="12"/>
    <n v="5"/>
    <n v="0.41666666666666669"/>
    <n v="0"/>
    <n v="8"/>
    <n v="0.4"/>
    <n v="21"/>
    <n v="12"/>
    <n v="8"/>
    <n v="0.4"/>
  </r>
  <r>
    <x v="22"/>
    <x v="6"/>
    <s v="PORTO ALEGRE"/>
    <m/>
    <m/>
    <m/>
    <m/>
    <s v=""/>
    <n v="3"/>
    <n v="1"/>
    <n v="0"/>
    <n v="0"/>
    <n v="0"/>
    <n v="1"/>
    <n v="0.5"/>
    <n v="3"/>
    <n v="1"/>
    <n v="1"/>
    <n v="0.5"/>
  </r>
  <r>
    <x v="22"/>
    <x v="6"/>
    <s v="RIO DE JANEIRO"/>
    <m/>
    <m/>
    <m/>
    <m/>
    <s v=""/>
    <n v="19"/>
    <n v="18"/>
    <n v="2"/>
    <n v="0.1111111111111111"/>
    <n v="0"/>
    <n v="0"/>
    <n v="0"/>
    <n v="19"/>
    <n v="18"/>
    <s v=""/>
    <s v=""/>
  </r>
  <r>
    <x v="22"/>
    <x v="6"/>
    <s v="SALVADOR DE BAHIA"/>
    <m/>
    <m/>
    <m/>
    <m/>
    <s v=""/>
    <n v="12"/>
    <n v="10"/>
    <n v="0"/>
    <n v="0"/>
    <n v="0"/>
    <n v="1"/>
    <n v="9.0909090909090912E-2"/>
    <n v="12"/>
    <n v="10"/>
    <n v="1"/>
    <n v="9.0909090909090912E-2"/>
  </r>
  <r>
    <x v="22"/>
    <x v="6"/>
    <s v="SAO PAULO"/>
    <m/>
    <m/>
    <m/>
    <m/>
    <s v=""/>
    <n v="75"/>
    <n v="57"/>
    <n v="5"/>
    <n v="8.771929824561403E-2"/>
    <n v="1"/>
    <n v="13"/>
    <n v="0.18309859154929578"/>
    <n v="75"/>
    <n v="58"/>
    <n v="13"/>
    <n v="0.18309859154929578"/>
  </r>
  <r>
    <x v="22"/>
    <x v="7"/>
    <s v="SOFIA"/>
    <m/>
    <m/>
    <m/>
    <m/>
    <s v=""/>
    <n v="149"/>
    <n v="128"/>
    <n v="36"/>
    <n v="0.28125"/>
    <n v="10"/>
    <n v="4"/>
    <n v="2.8169014084507043E-2"/>
    <n v="149"/>
    <n v="138"/>
    <n v="4"/>
    <n v="2.8169014084507043E-2"/>
  </r>
  <r>
    <x v="22"/>
    <x v="62"/>
    <s v="YAONDE"/>
    <n v="1"/>
    <m/>
    <m/>
    <m/>
    <s v=""/>
    <n v="361"/>
    <n v="198"/>
    <n v="14"/>
    <n v="7.0707070707070704E-2"/>
    <n v="1"/>
    <n v="119"/>
    <n v="0.37421383647798739"/>
    <n v="362"/>
    <n v="199"/>
    <n v="119"/>
    <n v="0.37421383647798739"/>
  </r>
  <r>
    <x v="22"/>
    <x v="8"/>
    <s v="MONTREAL"/>
    <m/>
    <m/>
    <m/>
    <m/>
    <s v=""/>
    <n v="199"/>
    <n v="159"/>
    <n v="32"/>
    <n v="0.20125786163522014"/>
    <n v="0"/>
    <n v="0"/>
    <n v="0"/>
    <n v="199"/>
    <n v="159"/>
    <s v=""/>
    <s v=""/>
  </r>
  <r>
    <x v="22"/>
    <x v="8"/>
    <s v="OTTAWA"/>
    <m/>
    <m/>
    <m/>
    <m/>
    <s v=""/>
    <n v="32"/>
    <n v="30"/>
    <n v="1"/>
    <n v="3.3333333333333333E-2"/>
    <n v="0"/>
    <n v="0"/>
    <n v="0"/>
    <n v="32"/>
    <n v="30"/>
    <s v=""/>
    <s v=""/>
  </r>
  <r>
    <x v="22"/>
    <x v="8"/>
    <s v="TORONTO"/>
    <m/>
    <m/>
    <m/>
    <m/>
    <s v=""/>
    <n v="249"/>
    <n v="192"/>
    <n v="5"/>
    <n v="2.6041666666666668E-2"/>
    <n v="0"/>
    <n v="0"/>
    <n v="0"/>
    <n v="249"/>
    <n v="192"/>
    <s v=""/>
    <s v=""/>
  </r>
  <r>
    <x v="22"/>
    <x v="157"/>
    <s v="CIDADE DA PRAIA"/>
    <m/>
    <m/>
    <m/>
    <m/>
    <s v=""/>
    <n v="234"/>
    <n v="158"/>
    <n v="61"/>
    <n v="0.38607594936708861"/>
    <n v="0"/>
    <n v="71"/>
    <n v="0.31004366812227074"/>
    <n v="234"/>
    <n v="158"/>
    <n v="71"/>
    <n v="0.31004366812227074"/>
  </r>
  <r>
    <x v="22"/>
    <x v="9"/>
    <s v="SANTIAGO DE CHILE"/>
    <m/>
    <m/>
    <m/>
    <m/>
    <s v=""/>
    <n v="204"/>
    <n v="123"/>
    <n v="17"/>
    <n v="0.13821138211382114"/>
    <n v="13"/>
    <n v="45"/>
    <n v="0.24861878453038674"/>
    <n v="204"/>
    <n v="136"/>
    <n v="45"/>
    <n v="0.24861878453038674"/>
  </r>
  <r>
    <x v="22"/>
    <x v="10"/>
    <s v="BEIJING"/>
    <m/>
    <m/>
    <m/>
    <m/>
    <s v=""/>
    <n v="11418"/>
    <n v="10966"/>
    <n v="1658"/>
    <n v="0.15119460149553166"/>
    <n v="1"/>
    <n v="130"/>
    <n v="1.1714877894926557E-2"/>
    <n v="11418"/>
    <n v="10967"/>
    <n v="130"/>
    <n v="1.1714877894926557E-2"/>
  </r>
  <r>
    <x v="22"/>
    <x v="10"/>
    <s v="GUANGZHOU (CANTON)"/>
    <m/>
    <m/>
    <m/>
    <m/>
    <s v=""/>
    <n v="6235"/>
    <n v="5921"/>
    <n v="719"/>
    <n v="0.12143219050836007"/>
    <n v="0"/>
    <n v="243"/>
    <n v="3.9422452952628161E-2"/>
    <n v="6235"/>
    <n v="5921"/>
    <n v="243"/>
    <n v="3.9422452952628161E-2"/>
  </r>
  <r>
    <x v="22"/>
    <x v="10"/>
    <s v="SHANGHAI"/>
    <m/>
    <m/>
    <m/>
    <m/>
    <s v=""/>
    <n v="10281"/>
    <n v="9699"/>
    <n v="232"/>
    <n v="2.3919991751726981E-2"/>
    <n v="3"/>
    <n v="289"/>
    <n v="2.8926033430087077E-2"/>
    <n v="10281"/>
    <n v="9702"/>
    <n v="289"/>
    <n v="2.8926033430087077E-2"/>
  </r>
  <r>
    <x v="22"/>
    <x v="11"/>
    <s v="BOGOTA"/>
    <m/>
    <m/>
    <m/>
    <m/>
    <s v=""/>
    <n v="181"/>
    <n v="170"/>
    <n v="54"/>
    <n v="0.31764705882352939"/>
    <n v="1"/>
    <n v="4"/>
    <n v="2.2857142857142857E-2"/>
    <n v="181"/>
    <n v="171"/>
    <n v="4"/>
    <n v="2.2857142857142857E-2"/>
  </r>
  <r>
    <x v="22"/>
    <x v="63"/>
    <s v="KINSHASA"/>
    <m/>
    <m/>
    <m/>
    <m/>
    <s v=""/>
    <n v="305"/>
    <n v="90"/>
    <n v="14"/>
    <n v="0.15555555555555556"/>
    <n v="3"/>
    <n v="148"/>
    <n v="0.61410788381742742"/>
    <n v="305"/>
    <n v="93"/>
    <n v="148"/>
    <n v="0.61410788381742742"/>
  </r>
  <r>
    <x v="22"/>
    <x v="140"/>
    <s v="SAN JOSE"/>
    <n v="2"/>
    <n v="2"/>
    <m/>
    <m/>
    <n v="0"/>
    <n v="45"/>
    <n v="36"/>
    <n v="5"/>
    <n v="0.1388888888888889"/>
    <n v="2"/>
    <n v="3"/>
    <n v="7.3170731707317069E-2"/>
    <n v="47"/>
    <n v="40"/>
    <n v="3"/>
    <n v="6.9767441860465115E-2"/>
  </r>
  <r>
    <x v="22"/>
    <x v="64"/>
    <s v="ABIDJAN"/>
    <n v="4"/>
    <n v="2"/>
    <m/>
    <n v="1"/>
    <n v="0.33333333333333331"/>
    <n v="563"/>
    <n v="294"/>
    <n v="65"/>
    <n v="0.22108843537414966"/>
    <n v="1"/>
    <n v="173"/>
    <n v="0.36965811965811968"/>
    <n v="567"/>
    <n v="297"/>
    <n v="174"/>
    <n v="0.36942675159235666"/>
  </r>
  <r>
    <x v="22"/>
    <x v="12"/>
    <s v="ZAGREB"/>
    <m/>
    <m/>
    <m/>
    <m/>
    <s v=""/>
    <n v="19"/>
    <n v="17"/>
    <n v="6"/>
    <n v="0.35294117647058826"/>
    <n v="0"/>
    <n v="0"/>
    <n v="0"/>
    <n v="19"/>
    <n v="17"/>
    <s v=""/>
    <s v=""/>
  </r>
  <r>
    <x v="22"/>
    <x v="13"/>
    <s v="HAVANA"/>
    <n v="20"/>
    <n v="17"/>
    <m/>
    <m/>
    <n v="0"/>
    <n v="7709"/>
    <n v="5187"/>
    <n v="371"/>
    <n v="7.1524966261808362E-2"/>
    <n v="0"/>
    <n v="1490"/>
    <n v="0.22315411112775199"/>
    <n v="7729"/>
    <n v="5204"/>
    <n v="1490"/>
    <n v="0.22258739169405437"/>
  </r>
  <r>
    <x v="22"/>
    <x v="14"/>
    <s v="NICOSIA"/>
    <m/>
    <m/>
    <m/>
    <m/>
    <s v=""/>
    <n v="70"/>
    <n v="58"/>
    <n v="25"/>
    <n v="0.43103448275862066"/>
    <n v="0"/>
    <n v="7"/>
    <n v="0.1076923076923077"/>
    <n v="70"/>
    <n v="58"/>
    <n v="7"/>
    <n v="0.1076923076923077"/>
  </r>
  <r>
    <x v="22"/>
    <x v="94"/>
    <s v="COPENHAGEN"/>
    <m/>
    <m/>
    <m/>
    <m/>
    <s v=""/>
    <n v="2"/>
    <n v="1"/>
    <n v="0"/>
    <n v="0"/>
    <n v="0"/>
    <n v="0"/>
    <n v="0"/>
    <n v="2"/>
    <n v="1"/>
    <s v=""/>
    <s v=""/>
  </r>
  <r>
    <x v="22"/>
    <x v="114"/>
    <s v="SANTO DOMINGO"/>
    <n v="15"/>
    <n v="16"/>
    <m/>
    <m/>
    <n v="0"/>
    <n v="8914"/>
    <n v="6509"/>
    <n v="2166"/>
    <n v="0.33277001075434015"/>
    <n v="1"/>
    <n v="2041"/>
    <n v="0.23868553385568939"/>
    <n v="8929"/>
    <n v="6526"/>
    <n v="2041"/>
    <n v="0.23823975720789076"/>
  </r>
  <r>
    <x v="22"/>
    <x v="115"/>
    <s v="GUAYAQUIL"/>
    <n v="9"/>
    <n v="7"/>
    <m/>
    <m/>
    <n v="0"/>
    <n v="6229"/>
    <n v="4981"/>
    <n v="1346"/>
    <n v="0.27022686207588836"/>
    <n v="0"/>
    <n v="1014"/>
    <n v="0.16914095079232694"/>
    <n v="6238"/>
    <n v="4988"/>
    <n v="1014"/>
    <n v="0.16894368543818727"/>
  </r>
  <r>
    <x v="22"/>
    <x v="115"/>
    <s v="QUITO"/>
    <n v="6"/>
    <n v="4"/>
    <m/>
    <m/>
    <n v="0"/>
    <n v="6008"/>
    <n v="4487"/>
    <n v="325"/>
    <n v="7.2431468687318923E-2"/>
    <n v="0"/>
    <n v="978"/>
    <n v="0.17895699908508692"/>
    <n v="6014"/>
    <n v="4491"/>
    <n v="978"/>
    <n v="0.17882611080636313"/>
  </r>
  <r>
    <x v="22"/>
    <x v="15"/>
    <s v="CAIRO"/>
    <n v="1"/>
    <n v="1"/>
    <m/>
    <m/>
    <n v="0"/>
    <n v="3664"/>
    <n v="2809"/>
    <n v="495"/>
    <n v="0.1762192951228195"/>
    <n v="51"/>
    <n v="603"/>
    <n v="0.17412647993069594"/>
    <n v="3665"/>
    <n v="2861"/>
    <n v="603"/>
    <n v="0.17407621247113164"/>
  </r>
  <r>
    <x v="22"/>
    <x v="151"/>
    <s v="SAN SALVADOR"/>
    <m/>
    <m/>
    <m/>
    <m/>
    <s v=""/>
    <n v="28"/>
    <n v="28"/>
    <n v="3"/>
    <n v="0.10714285714285714"/>
    <n v="0"/>
    <n v="0"/>
    <n v="0"/>
    <n v="28"/>
    <n v="28"/>
    <s v=""/>
    <s v=""/>
  </r>
  <r>
    <x v="22"/>
    <x v="116"/>
    <s v="BATA"/>
    <n v="3"/>
    <n v="3"/>
    <m/>
    <m/>
    <n v="0"/>
    <n v="490"/>
    <n v="354"/>
    <n v="96"/>
    <n v="0.2711864406779661"/>
    <n v="23"/>
    <n v="76"/>
    <n v="0.16777041942604856"/>
    <n v="493"/>
    <n v="380"/>
    <n v="76"/>
    <n v="0.16666666666666666"/>
  </r>
  <r>
    <x v="22"/>
    <x v="116"/>
    <s v="MALABO"/>
    <n v="5"/>
    <n v="4"/>
    <m/>
    <m/>
    <n v="0"/>
    <n v="1505"/>
    <n v="962"/>
    <n v="436"/>
    <n v="0.45322245322245325"/>
    <n v="133"/>
    <n v="188"/>
    <n v="0.1465315666406859"/>
    <n v="1510"/>
    <n v="1099"/>
    <n v="188"/>
    <n v="0.14607614607614608"/>
  </r>
  <r>
    <x v="22"/>
    <x v="16"/>
    <s v="ADDIS ABEBA"/>
    <m/>
    <m/>
    <m/>
    <m/>
    <s v=""/>
    <n v="334"/>
    <n v="196"/>
    <n v="27"/>
    <n v="0.13775510204081631"/>
    <n v="24"/>
    <n v="41"/>
    <n v="0.15708812260536398"/>
    <n v="334"/>
    <n v="220"/>
    <n v="41"/>
    <n v="0.15708812260536398"/>
  </r>
  <r>
    <x v="22"/>
    <x v="66"/>
    <s v="HELSINKI"/>
    <m/>
    <m/>
    <m/>
    <m/>
    <s v=""/>
    <n v="3"/>
    <n v="3"/>
    <n v="0"/>
    <n v="0"/>
    <n v="0"/>
    <n v="0"/>
    <n v="0"/>
    <n v="3"/>
    <n v="3"/>
    <s v=""/>
    <s v=""/>
  </r>
  <r>
    <x v="22"/>
    <x v="67"/>
    <s v="BORDEAUX"/>
    <m/>
    <m/>
    <m/>
    <m/>
    <s v=""/>
    <n v="1"/>
    <n v="1"/>
    <n v="0"/>
    <n v="0"/>
    <n v="0"/>
    <n v="0"/>
    <n v="0"/>
    <n v="1"/>
    <n v="1"/>
    <s v=""/>
    <s v=""/>
  </r>
  <r>
    <x v="22"/>
    <x v="67"/>
    <s v="MARSEILLE"/>
    <m/>
    <m/>
    <m/>
    <m/>
    <s v=""/>
    <n v="2"/>
    <n v="2"/>
    <n v="1"/>
    <n v="0.5"/>
    <n v="0"/>
    <n v="0"/>
    <n v="0"/>
    <n v="2"/>
    <n v="2"/>
    <s v=""/>
    <s v=""/>
  </r>
  <r>
    <x v="22"/>
    <x v="67"/>
    <s v="PARIS"/>
    <m/>
    <m/>
    <m/>
    <m/>
    <s v=""/>
    <n v="57"/>
    <n v="52"/>
    <n v="17"/>
    <n v="0.32692307692307693"/>
    <n v="0"/>
    <n v="2"/>
    <n v="3.7037037037037035E-2"/>
    <n v="57"/>
    <n v="52"/>
    <n v="2"/>
    <n v="3.7037037037037035E-2"/>
  </r>
  <r>
    <x v="22"/>
    <x v="117"/>
    <s v="LIBREVILLE"/>
    <m/>
    <m/>
    <m/>
    <m/>
    <s v=""/>
    <n v="131"/>
    <n v="89"/>
    <n v="10"/>
    <n v="0.11235955056179775"/>
    <n v="0"/>
    <n v="32"/>
    <n v="0.26446280991735538"/>
    <n v="131"/>
    <n v="89"/>
    <n v="32"/>
    <n v="0.26446280991735538"/>
  </r>
  <r>
    <x v="22"/>
    <x v="17"/>
    <s v="BERLIN"/>
    <m/>
    <m/>
    <m/>
    <m/>
    <s v=""/>
    <n v="5"/>
    <n v="4"/>
    <n v="0"/>
    <n v="0"/>
    <n v="0"/>
    <n v="0"/>
    <n v="0"/>
    <n v="5"/>
    <n v="4"/>
    <s v=""/>
    <s v=""/>
  </r>
  <r>
    <x v="22"/>
    <x v="17"/>
    <s v="HAMBURG"/>
    <m/>
    <m/>
    <m/>
    <m/>
    <s v=""/>
    <n v="5"/>
    <n v="5"/>
    <n v="0"/>
    <n v="0"/>
    <n v="0"/>
    <n v="0"/>
    <n v="0"/>
    <n v="5"/>
    <n v="5"/>
    <s v=""/>
    <s v=""/>
  </r>
  <r>
    <x v="22"/>
    <x v="17"/>
    <s v="MUNICH"/>
    <m/>
    <m/>
    <m/>
    <m/>
    <s v=""/>
    <n v="2"/>
    <n v="2"/>
    <n v="0"/>
    <n v="0"/>
    <n v="0"/>
    <n v="0"/>
    <n v="0"/>
    <n v="2"/>
    <n v="2"/>
    <s v=""/>
    <s v=""/>
  </r>
  <r>
    <x v="22"/>
    <x v="17"/>
    <s v="STUTTGART"/>
    <m/>
    <m/>
    <m/>
    <m/>
    <s v=""/>
    <n v="3"/>
    <n v="0"/>
    <n v="0"/>
    <s v=""/>
    <n v="1"/>
    <n v="0"/>
    <n v="0"/>
    <n v="3"/>
    <n v="1"/>
    <s v=""/>
    <s v=""/>
  </r>
  <r>
    <x v="22"/>
    <x v="87"/>
    <s v="ACCRA"/>
    <n v="5"/>
    <n v="4"/>
    <m/>
    <m/>
    <n v="0"/>
    <n v="1659"/>
    <n v="667"/>
    <n v="52"/>
    <n v="7.7961019490254871E-2"/>
    <n v="1"/>
    <n v="566"/>
    <n v="0.45867098865478118"/>
    <n v="1664"/>
    <n v="672"/>
    <n v="566"/>
    <n v="0.45718901453957994"/>
  </r>
  <r>
    <x v="22"/>
    <x v="68"/>
    <s v="ATHENS"/>
    <n v="1"/>
    <n v="1"/>
    <m/>
    <m/>
    <n v="0"/>
    <n v="10"/>
    <n v="7"/>
    <n v="0"/>
    <n v="0"/>
    <n v="2"/>
    <n v="0"/>
    <n v="0"/>
    <n v="11"/>
    <n v="10"/>
    <s v=""/>
    <s v=""/>
  </r>
  <r>
    <x v="22"/>
    <x v="118"/>
    <s v="GUATEMALA CITY"/>
    <m/>
    <m/>
    <m/>
    <m/>
    <s v=""/>
    <n v="28"/>
    <n v="25"/>
    <n v="2"/>
    <n v="0.08"/>
    <n v="0"/>
    <n v="0"/>
    <n v="0"/>
    <n v="28"/>
    <n v="25"/>
    <s v=""/>
    <s v=""/>
  </r>
  <r>
    <x v="22"/>
    <x v="119"/>
    <s v="CONAKRY"/>
    <n v="19"/>
    <n v="18"/>
    <m/>
    <n v="1"/>
    <n v="5.2631578947368418E-2"/>
    <n v="266"/>
    <n v="116"/>
    <n v="4"/>
    <n v="3.4482758620689655E-2"/>
    <n v="1"/>
    <n v="65"/>
    <n v="0.35714285714285715"/>
    <n v="285"/>
    <n v="135"/>
    <n v="66"/>
    <n v="0.32835820895522388"/>
  </r>
  <r>
    <x v="22"/>
    <x v="158"/>
    <s v="BISSAU"/>
    <n v="3"/>
    <n v="3"/>
    <m/>
    <m/>
    <n v="0"/>
    <n v="655"/>
    <n v="332"/>
    <n v="97"/>
    <n v="0.29216867469879521"/>
    <n v="1"/>
    <n v="212"/>
    <n v="0.38899082568807342"/>
    <n v="658"/>
    <n v="336"/>
    <n v="212"/>
    <n v="0.38686131386861317"/>
  </r>
  <r>
    <x v="22"/>
    <x v="120"/>
    <s v="PORT AU PRINCE"/>
    <n v="9"/>
    <n v="9"/>
    <m/>
    <m/>
    <n v="0"/>
    <n v="232"/>
    <n v="136"/>
    <n v="27"/>
    <n v="0.19852941176470587"/>
    <n v="0"/>
    <n v="89"/>
    <n v="0.39555555555555555"/>
    <n v="241"/>
    <n v="145"/>
    <n v="89"/>
    <n v="0.38034188034188032"/>
  </r>
  <r>
    <x v="22"/>
    <x v="142"/>
    <s v="TEGUCIGALPA"/>
    <n v="7"/>
    <n v="7"/>
    <m/>
    <m/>
    <n v="0"/>
    <n v="11"/>
    <n v="4"/>
    <n v="0"/>
    <n v="0"/>
    <n v="3"/>
    <n v="0"/>
    <n v="0"/>
    <n v="18"/>
    <n v="14"/>
    <s v=""/>
    <s v=""/>
  </r>
  <r>
    <x v="22"/>
    <x v="18"/>
    <s v="HONG KONG"/>
    <m/>
    <m/>
    <m/>
    <m/>
    <s v=""/>
    <n v="194"/>
    <n v="157"/>
    <n v="50"/>
    <n v="0.31847133757961782"/>
    <n v="0"/>
    <n v="17"/>
    <n v="9.7701149425287362E-2"/>
    <n v="194"/>
    <n v="157"/>
    <n v="17"/>
    <n v="9.7701149425287362E-2"/>
  </r>
  <r>
    <x v="22"/>
    <x v="19"/>
    <s v="MUMBAI"/>
    <n v="4"/>
    <n v="4"/>
    <m/>
    <m/>
    <n v="0"/>
    <n v="6467"/>
    <n v="6078"/>
    <n v="660"/>
    <n v="0.10858835143139191"/>
    <n v="0"/>
    <n v="309"/>
    <n v="4.8379520901831848E-2"/>
    <n v="6471"/>
    <n v="6082"/>
    <n v="309"/>
    <n v="4.8349241120325459E-2"/>
  </r>
  <r>
    <x v="22"/>
    <x v="19"/>
    <s v="NEW DELHI"/>
    <m/>
    <m/>
    <m/>
    <m/>
    <s v=""/>
    <n v="4866"/>
    <n v="3683"/>
    <n v="406"/>
    <n v="0.11023622047244094"/>
    <n v="0"/>
    <n v="995"/>
    <n v="0.21269773407439077"/>
    <n v="4866"/>
    <n v="3683"/>
    <n v="995"/>
    <n v="0.21269773407439077"/>
  </r>
  <r>
    <x v="22"/>
    <x v="20"/>
    <s v="JAKARTA"/>
    <m/>
    <m/>
    <m/>
    <m/>
    <s v=""/>
    <n v="4588"/>
    <n v="4466"/>
    <n v="66"/>
    <n v="1.4778325123152709E-2"/>
    <n v="19"/>
    <n v="52"/>
    <n v="1.1461318051575931E-2"/>
    <n v="4588"/>
    <n v="4485"/>
    <n v="52"/>
    <n v="1.1461318051575931E-2"/>
  </r>
  <r>
    <x v="22"/>
    <x v="21"/>
    <s v="TEHERAN"/>
    <n v="8"/>
    <n v="7"/>
    <m/>
    <n v="2"/>
    <n v="0.22222222222222221"/>
    <n v="3500"/>
    <n v="2278"/>
    <n v="257"/>
    <n v="0.11281826163301141"/>
    <n v="44"/>
    <n v="1170"/>
    <n v="0.33505154639175255"/>
    <n v="3508"/>
    <n v="2329"/>
    <n v="1172"/>
    <n v="0.3347614967152242"/>
  </r>
  <r>
    <x v="22"/>
    <x v="88"/>
    <s v="BAGHDAD"/>
    <m/>
    <m/>
    <m/>
    <m/>
    <s v=""/>
    <n v="490"/>
    <n v="412"/>
    <n v="146"/>
    <n v="0.35436893203883496"/>
    <n v="3"/>
    <n v="20"/>
    <n v="4.5977011494252873E-2"/>
    <n v="490"/>
    <n v="415"/>
    <n v="20"/>
    <n v="4.5977011494252873E-2"/>
  </r>
  <r>
    <x v="22"/>
    <x v="22"/>
    <s v="DUBLIN"/>
    <m/>
    <m/>
    <m/>
    <m/>
    <s v=""/>
    <n v="1069"/>
    <n v="907"/>
    <n v="184"/>
    <n v="0.20286659316427783"/>
    <n v="0"/>
    <n v="14"/>
    <n v="1.5200868621064061E-2"/>
    <n v="1069"/>
    <n v="907"/>
    <n v="14"/>
    <n v="1.5200868621064061E-2"/>
  </r>
  <r>
    <x v="22"/>
    <x v="23"/>
    <s v="JERUSALEM"/>
    <m/>
    <m/>
    <m/>
    <m/>
    <s v=""/>
    <n v="867"/>
    <n v="408"/>
    <n v="88"/>
    <n v="0.21568627450980393"/>
    <n v="13"/>
    <n v="156"/>
    <n v="0.27036395147313691"/>
    <n v="867"/>
    <n v="421"/>
    <n v="156"/>
    <n v="0.27036395147313691"/>
  </r>
  <r>
    <x v="22"/>
    <x v="23"/>
    <s v="TEL AVIV"/>
    <m/>
    <m/>
    <m/>
    <m/>
    <s v=""/>
    <n v="70"/>
    <n v="53"/>
    <n v="5"/>
    <n v="9.4339622641509441E-2"/>
    <n v="0"/>
    <n v="6"/>
    <n v="0.10169491525423729"/>
    <n v="70"/>
    <n v="53"/>
    <n v="6"/>
    <n v="0.10169491525423729"/>
  </r>
  <r>
    <x v="22"/>
    <x v="70"/>
    <s v="MILAN"/>
    <m/>
    <m/>
    <m/>
    <m/>
    <s v=""/>
    <n v="9"/>
    <n v="7"/>
    <n v="0"/>
    <n v="0"/>
    <n v="0"/>
    <n v="0"/>
    <n v="0"/>
    <n v="9"/>
    <n v="7"/>
    <s v=""/>
    <s v=""/>
  </r>
  <r>
    <x v="22"/>
    <x v="70"/>
    <s v="NAPLES"/>
    <m/>
    <m/>
    <m/>
    <m/>
    <s v=""/>
    <n v="2"/>
    <n v="2"/>
    <n v="0"/>
    <n v="0"/>
    <n v="0"/>
    <n v="0"/>
    <n v="0"/>
    <n v="2"/>
    <n v="2"/>
    <s v=""/>
    <s v=""/>
  </r>
  <r>
    <x v="22"/>
    <x v="70"/>
    <s v="ROME"/>
    <m/>
    <m/>
    <m/>
    <m/>
    <s v=""/>
    <n v="5"/>
    <n v="5"/>
    <n v="0"/>
    <n v="0"/>
    <n v="0"/>
    <n v="0"/>
    <n v="0"/>
    <n v="5"/>
    <n v="5"/>
    <s v=""/>
    <s v=""/>
  </r>
  <r>
    <x v="22"/>
    <x v="71"/>
    <s v="KINGSTON"/>
    <n v="8"/>
    <n v="7"/>
    <m/>
    <n v="1"/>
    <n v="0.125"/>
    <n v="457"/>
    <n v="429"/>
    <n v="114"/>
    <n v="0.26573426573426573"/>
    <n v="0"/>
    <n v="19"/>
    <n v="4.2410714285714288E-2"/>
    <n v="465"/>
    <n v="436"/>
    <n v="20"/>
    <n v="4.3859649122807015E-2"/>
  </r>
  <r>
    <x v="22"/>
    <x v="24"/>
    <s v="TOKYO"/>
    <n v="10"/>
    <n v="8"/>
    <m/>
    <m/>
    <n v="0"/>
    <n v="332"/>
    <n v="305"/>
    <n v="11"/>
    <n v="3.6065573770491806E-2"/>
    <n v="0"/>
    <n v="5"/>
    <n v="1.6129032258064516E-2"/>
    <n v="342"/>
    <n v="313"/>
    <n v="5"/>
    <n v="1.5723270440251572E-2"/>
  </r>
  <r>
    <x v="22"/>
    <x v="25"/>
    <s v="AMMAN"/>
    <n v="2"/>
    <n v="1"/>
    <m/>
    <n v="1"/>
    <n v="0.5"/>
    <n v="961"/>
    <n v="578"/>
    <n v="82"/>
    <n v="0.14186851211072665"/>
    <n v="23"/>
    <n v="171"/>
    <n v="0.22150259067357514"/>
    <n v="963"/>
    <n v="602"/>
    <n v="172"/>
    <n v="0.22222222222222221"/>
  </r>
  <r>
    <x v="22"/>
    <x v="26"/>
    <s v="NUR-SULTAN"/>
    <m/>
    <m/>
    <m/>
    <m/>
    <s v=""/>
    <n v="2424"/>
    <n v="2315"/>
    <n v="850"/>
    <n v="0.367170626349892"/>
    <n v="9"/>
    <n v="52"/>
    <n v="2.1885521885521887E-2"/>
    <n v="2424"/>
    <n v="2324"/>
    <n v="52"/>
    <n v="2.1885521885521887E-2"/>
  </r>
  <r>
    <x v="22"/>
    <x v="27"/>
    <s v="NAIROBI"/>
    <m/>
    <m/>
    <m/>
    <m/>
    <s v=""/>
    <n v="639"/>
    <n v="419"/>
    <n v="33"/>
    <n v="7.8758949880668255E-2"/>
    <n v="33"/>
    <n v="73"/>
    <n v="0.13904761904761906"/>
    <n v="639"/>
    <n v="452"/>
    <n v="73"/>
    <n v="0.13904761904761906"/>
  </r>
  <r>
    <x v="22"/>
    <x v="28"/>
    <s v="KUWAIT"/>
    <m/>
    <m/>
    <m/>
    <m/>
    <s v=""/>
    <n v="3340"/>
    <n v="3087"/>
    <n v="2361"/>
    <n v="0.76482021379980558"/>
    <n v="8"/>
    <n v="196"/>
    <n v="5.9556365846247343E-2"/>
    <n v="3340"/>
    <n v="3095"/>
    <n v="196"/>
    <n v="5.9556365846247343E-2"/>
  </r>
  <r>
    <x v="22"/>
    <x v="96"/>
    <s v="RIGA"/>
    <m/>
    <m/>
    <m/>
    <m/>
    <s v=""/>
    <n v="3"/>
    <n v="3"/>
    <n v="0"/>
    <n v="0"/>
    <n v="0"/>
    <n v="0"/>
    <n v="0"/>
    <n v="3"/>
    <n v="3"/>
    <s v=""/>
    <s v=""/>
  </r>
  <r>
    <x v="22"/>
    <x v="29"/>
    <s v="BEIRUT"/>
    <m/>
    <m/>
    <m/>
    <m/>
    <s v=""/>
    <n v="2841"/>
    <n v="1631"/>
    <n v="667"/>
    <n v="0.40895156345800121"/>
    <n v="359"/>
    <n v="700"/>
    <n v="0.26022304832713755"/>
    <n v="2841"/>
    <n v="1990"/>
    <n v="700"/>
    <n v="0.26022304832713755"/>
  </r>
  <r>
    <x v="22"/>
    <x v="155"/>
    <s v="LUXEMBOURG"/>
    <m/>
    <m/>
    <m/>
    <m/>
    <s v=""/>
    <n v="1"/>
    <m/>
    <m/>
    <s v=""/>
    <m/>
    <n v="1"/>
    <n v="1"/>
    <n v="1"/>
    <s v=""/>
    <n v="1"/>
    <s v=""/>
  </r>
  <r>
    <x v="22"/>
    <x v="30"/>
    <s v="KUALA LUMPUR"/>
    <n v="2"/>
    <n v="2"/>
    <m/>
    <m/>
    <n v="0"/>
    <n v="132"/>
    <n v="123"/>
    <n v="59"/>
    <n v="0.47967479674796748"/>
    <n v="1"/>
    <n v="2"/>
    <n v="1.5873015873015872E-2"/>
    <n v="134"/>
    <n v="126"/>
    <n v="2"/>
    <n v="1.5625E-2"/>
  </r>
  <r>
    <x v="22"/>
    <x v="97"/>
    <s v="BAMAKO"/>
    <n v="4"/>
    <n v="1"/>
    <m/>
    <n v="2"/>
    <n v="0.66666666666666663"/>
    <n v="673"/>
    <n v="487"/>
    <n v="62"/>
    <n v="0.12731006160164271"/>
    <n v="27"/>
    <n v="104"/>
    <n v="0.16828478964401294"/>
    <n v="677"/>
    <n v="515"/>
    <n v="106"/>
    <n v="0.17069243156199679"/>
  </r>
  <r>
    <x v="22"/>
    <x v="123"/>
    <s v="VALETTA"/>
    <m/>
    <m/>
    <m/>
    <m/>
    <s v=""/>
    <n v="4"/>
    <n v="3"/>
    <n v="1"/>
    <n v="0.33333333333333331"/>
    <n v="0"/>
    <n v="0"/>
    <n v="0"/>
    <n v="4"/>
    <n v="3"/>
    <s v=""/>
    <s v=""/>
  </r>
  <r>
    <x v="22"/>
    <x v="124"/>
    <s v="NOUAKCHOTT"/>
    <m/>
    <m/>
    <m/>
    <m/>
    <s v=""/>
    <n v="5973"/>
    <n v="4429"/>
    <n v="2185"/>
    <n v="0.49333935425603975"/>
    <n v="17"/>
    <n v="1189"/>
    <n v="0.21100266193433895"/>
    <n v="5973"/>
    <n v="4446"/>
    <n v="1189"/>
    <n v="0.21100266193433895"/>
  </r>
  <r>
    <x v="22"/>
    <x v="31"/>
    <s v="GUADALAJARA"/>
    <m/>
    <m/>
    <m/>
    <m/>
    <s v=""/>
    <n v="21"/>
    <n v="18"/>
    <n v="2"/>
    <n v="0.1111111111111111"/>
    <n v="0"/>
    <n v="1"/>
    <n v="5.2631578947368418E-2"/>
    <n v="21"/>
    <n v="18"/>
    <n v="1"/>
    <n v="5.2631578947368418E-2"/>
  </r>
  <r>
    <x v="22"/>
    <x v="31"/>
    <s v="MEXICO CITY"/>
    <n v="6"/>
    <n v="4"/>
    <m/>
    <n v="2"/>
    <n v="0.33333333333333331"/>
    <n v="130"/>
    <n v="97"/>
    <n v="3"/>
    <n v="3.0927835051546393E-2"/>
    <n v="0"/>
    <n v="18"/>
    <n v="0.15652173913043479"/>
    <n v="136"/>
    <n v="101"/>
    <n v="20"/>
    <n v="0.16528925619834711"/>
  </r>
  <r>
    <x v="22"/>
    <x v="31"/>
    <s v="MONTERREY"/>
    <n v="2"/>
    <m/>
    <m/>
    <n v="1"/>
    <n v="1"/>
    <n v="10"/>
    <n v="8"/>
    <n v="2"/>
    <n v="0.25"/>
    <n v="0"/>
    <n v="1"/>
    <n v="0.1111111111111111"/>
    <n v="12"/>
    <n v="8"/>
    <n v="2"/>
    <n v="0.2"/>
  </r>
  <r>
    <x v="22"/>
    <x v="32"/>
    <s v="AGADIR"/>
    <m/>
    <m/>
    <m/>
    <m/>
    <s v=""/>
    <n v="3756"/>
    <n v="2640"/>
    <n v="1420"/>
    <n v="0.53787878787878785"/>
    <n v="7"/>
    <n v="836"/>
    <n v="0.24002296870513926"/>
    <n v="3756"/>
    <n v="2647"/>
    <n v="836"/>
    <n v="0.24002296870513926"/>
  </r>
  <r>
    <x v="22"/>
    <x v="32"/>
    <s v="CASABLANCA"/>
    <m/>
    <m/>
    <m/>
    <m/>
    <s v=""/>
    <n v="13636"/>
    <n v="12121"/>
    <n v="7485"/>
    <n v="0.61752330665786648"/>
    <n v="38"/>
    <n v="1250"/>
    <n v="9.3220970989633833E-2"/>
    <n v="13636"/>
    <n v="12159"/>
    <n v="1250"/>
    <n v="9.3220970989633833E-2"/>
  </r>
  <r>
    <x v="22"/>
    <x v="32"/>
    <s v="NADOR"/>
    <m/>
    <m/>
    <m/>
    <m/>
    <s v=""/>
    <n v="7185"/>
    <n v="4243"/>
    <n v="1112"/>
    <n v="0.26207871788828657"/>
    <n v="101"/>
    <n v="2614"/>
    <n v="0.37568266743317047"/>
    <n v="7185"/>
    <n v="4344"/>
    <n v="2614"/>
    <n v="0.37568266743317047"/>
  </r>
  <r>
    <x v="22"/>
    <x v="32"/>
    <s v="RABAT"/>
    <m/>
    <m/>
    <m/>
    <m/>
    <s v=""/>
    <n v="7517"/>
    <n v="5330"/>
    <n v="3079"/>
    <n v="0.57767354596622889"/>
    <n v="9"/>
    <n v="1765"/>
    <n v="0.24845157657657657"/>
    <n v="7517"/>
    <n v="5339"/>
    <n v="1765"/>
    <n v="0.24845157657657657"/>
  </r>
  <r>
    <x v="22"/>
    <x v="32"/>
    <s v="TANGER"/>
    <m/>
    <m/>
    <m/>
    <m/>
    <s v=""/>
    <n v="32093"/>
    <n v="18608"/>
    <n v="12150"/>
    <n v="0.65294496990541706"/>
    <n v="22"/>
    <n v="12236"/>
    <n v="0.39642324888226527"/>
    <n v="32093"/>
    <n v="18630"/>
    <n v="12236"/>
    <n v="0.39642324888226527"/>
  </r>
  <r>
    <x v="22"/>
    <x v="32"/>
    <s v="TETOUAN"/>
    <m/>
    <m/>
    <m/>
    <m/>
    <s v=""/>
    <n v="4784"/>
    <n v="2719"/>
    <n v="1238"/>
    <n v="0.45531445384332475"/>
    <n v="75"/>
    <n v="950"/>
    <n v="0.25373931623931623"/>
    <n v="4784"/>
    <n v="2794"/>
    <n v="950"/>
    <n v="0.25373931623931623"/>
  </r>
  <r>
    <x v="22"/>
    <x v="102"/>
    <s v="MAPUTO"/>
    <n v="2"/>
    <n v="2"/>
    <m/>
    <m/>
    <n v="0"/>
    <n v="185"/>
    <n v="143"/>
    <n v="28"/>
    <n v="0.19580419580419581"/>
    <n v="0"/>
    <n v="23"/>
    <n v="0.13855421686746988"/>
    <n v="187"/>
    <n v="145"/>
    <n v="23"/>
    <n v="0.13690476190476192"/>
  </r>
  <r>
    <x v="22"/>
    <x v="103"/>
    <s v="WINDHOEK"/>
    <m/>
    <m/>
    <m/>
    <m/>
    <s v=""/>
    <n v="256"/>
    <n v="217"/>
    <n v="30"/>
    <n v="0.13824884792626729"/>
    <n v="0"/>
    <n v="11"/>
    <n v="4.8245614035087717E-2"/>
    <n v="256"/>
    <n v="217"/>
    <n v="11"/>
    <n v="4.8245614035087717E-2"/>
  </r>
  <r>
    <x v="22"/>
    <x v="127"/>
    <s v="WELLINGTON"/>
    <m/>
    <m/>
    <m/>
    <m/>
    <s v=""/>
    <n v="40"/>
    <n v="42"/>
    <n v="4"/>
    <n v="9.5238095238095233E-2"/>
    <n v="0"/>
    <n v="0"/>
    <n v="0"/>
    <n v="40"/>
    <n v="42"/>
    <s v=""/>
    <s v=""/>
  </r>
  <r>
    <x v="22"/>
    <x v="145"/>
    <s v="MANAGUA"/>
    <n v="4"/>
    <n v="3"/>
    <m/>
    <m/>
    <n v="0"/>
    <n v="12"/>
    <n v="10"/>
    <n v="3"/>
    <n v="0.3"/>
    <n v="0"/>
    <n v="0"/>
    <n v="0"/>
    <n v="16"/>
    <n v="13"/>
    <s v=""/>
    <s v=""/>
  </r>
  <r>
    <x v="22"/>
    <x v="128"/>
    <s v="NIAMEY"/>
    <m/>
    <m/>
    <m/>
    <m/>
    <s v=""/>
    <n v="134"/>
    <n v="91"/>
    <n v="37"/>
    <n v="0.40659340659340659"/>
    <n v="1"/>
    <n v="29"/>
    <n v="0.23966942148760331"/>
    <n v="134"/>
    <n v="92"/>
    <n v="29"/>
    <n v="0.23966942148760331"/>
  </r>
  <r>
    <x v="22"/>
    <x v="33"/>
    <s v="ABUJA"/>
    <m/>
    <m/>
    <m/>
    <m/>
    <s v=""/>
    <n v="33"/>
    <n v="11"/>
    <n v="3"/>
    <n v="0.27272727272727271"/>
    <n v="11"/>
    <n v="0"/>
    <n v="0"/>
    <n v="33"/>
    <n v="22"/>
    <s v=""/>
    <s v=""/>
  </r>
  <r>
    <x v="22"/>
    <x v="33"/>
    <s v="LAGOS"/>
    <n v="2"/>
    <n v="1"/>
    <m/>
    <n v="1"/>
    <n v="0.5"/>
    <n v="2689"/>
    <n v="818"/>
    <n v="191"/>
    <n v="0.2334963325183374"/>
    <n v="0"/>
    <n v="1631"/>
    <n v="0.66598611678236019"/>
    <n v="2691"/>
    <n v="819"/>
    <n v="1632"/>
    <n v="0.66585067319461444"/>
  </r>
  <r>
    <x v="22"/>
    <x v="34"/>
    <s v="SKOPJE"/>
    <m/>
    <m/>
    <m/>
    <m/>
    <s v=""/>
    <n v="67"/>
    <n v="6"/>
    <n v="0"/>
    <n v="0"/>
    <n v="38"/>
    <n v="0"/>
    <n v="0"/>
    <n v="67"/>
    <n v="44"/>
    <s v=""/>
    <s v=""/>
  </r>
  <r>
    <x v="22"/>
    <x v="129"/>
    <s v="MUSCAT"/>
    <m/>
    <m/>
    <m/>
    <m/>
    <s v=""/>
    <n v="1168"/>
    <n v="944"/>
    <n v="658"/>
    <n v="0.69703389830508478"/>
    <n v="57"/>
    <n v="136"/>
    <n v="0.11961301671064203"/>
    <n v="1168"/>
    <n v="1001"/>
    <n v="136"/>
    <n v="0.11961301671064203"/>
  </r>
  <r>
    <x v="22"/>
    <x v="35"/>
    <s v="ISLAMABAD"/>
    <n v="81"/>
    <n v="30"/>
    <m/>
    <n v="38"/>
    <n v="0.55882352941176472"/>
    <n v="3107"/>
    <n v="1177"/>
    <n v="81"/>
    <n v="6.881903143585387E-2"/>
    <n v="4"/>
    <n v="894"/>
    <n v="0.43084337349397589"/>
    <n v="3188"/>
    <n v="1211"/>
    <n v="932"/>
    <n v="0.43490433971068593"/>
  </r>
  <r>
    <x v="22"/>
    <x v="73"/>
    <s v="PANAMA CITY"/>
    <n v="4"/>
    <n v="2"/>
    <m/>
    <m/>
    <n v="0"/>
    <n v="176"/>
    <n v="132"/>
    <n v="21"/>
    <n v="0.15909090909090909"/>
    <n v="0"/>
    <n v="0"/>
    <n v="0"/>
    <n v="180"/>
    <n v="134"/>
    <s v=""/>
    <s v=""/>
  </r>
  <r>
    <x v="22"/>
    <x v="147"/>
    <s v="ASUNCION"/>
    <m/>
    <m/>
    <m/>
    <m/>
    <s v=""/>
    <n v="7"/>
    <n v="4"/>
    <n v="0"/>
    <n v="0"/>
    <n v="0"/>
    <n v="1"/>
    <n v="0.2"/>
    <n v="7"/>
    <n v="4"/>
    <n v="1"/>
    <n v="0.2"/>
  </r>
  <r>
    <x v="22"/>
    <x v="36"/>
    <s v="LIMA"/>
    <n v="1"/>
    <n v="1"/>
    <m/>
    <m/>
    <n v="0"/>
    <n v="90"/>
    <n v="85"/>
    <n v="21"/>
    <n v="0.24705882352941178"/>
    <n v="0"/>
    <n v="0"/>
    <n v="0"/>
    <n v="91"/>
    <n v="86"/>
    <s v=""/>
    <s v=""/>
  </r>
  <r>
    <x v="22"/>
    <x v="37"/>
    <s v="MANILA"/>
    <m/>
    <m/>
    <m/>
    <m/>
    <s v=""/>
    <n v="7246"/>
    <n v="6788"/>
    <n v="1226"/>
    <n v="0.180612846199175"/>
    <n v="3"/>
    <n v="429"/>
    <n v="5.9418282548476455E-2"/>
    <n v="7246"/>
    <n v="6791"/>
    <n v="429"/>
    <n v="5.9418282548476455E-2"/>
  </r>
  <r>
    <x v="22"/>
    <x v="74"/>
    <s v="WARSAW"/>
    <m/>
    <m/>
    <m/>
    <m/>
    <s v=""/>
    <n v="6"/>
    <n v="6"/>
    <n v="0"/>
    <n v="0"/>
    <n v="0"/>
    <n v="0"/>
    <n v="0"/>
    <n v="6"/>
    <n v="6"/>
    <s v=""/>
    <s v=""/>
  </r>
  <r>
    <x v="22"/>
    <x v="75"/>
    <s v="LISBON"/>
    <m/>
    <m/>
    <m/>
    <m/>
    <s v=""/>
    <n v="4"/>
    <n v="3"/>
    <n v="0"/>
    <n v="0"/>
    <n v="1"/>
    <n v="0"/>
    <n v="0"/>
    <n v="4"/>
    <n v="4"/>
    <s v=""/>
    <s v=""/>
  </r>
  <r>
    <x v="22"/>
    <x v="76"/>
    <s v="DOHA"/>
    <n v="5"/>
    <n v="4"/>
    <m/>
    <m/>
    <n v="0"/>
    <n v="2596"/>
    <n v="2238"/>
    <n v="1391"/>
    <n v="0.62153708668453977"/>
    <n v="33"/>
    <n v="209"/>
    <n v="8.4274193548387097E-2"/>
    <n v="2601"/>
    <n v="2275"/>
    <n v="209"/>
    <n v="8.4138486312399355E-2"/>
  </r>
  <r>
    <x v="22"/>
    <x v="38"/>
    <s v="BUCHAREST"/>
    <m/>
    <m/>
    <m/>
    <m/>
    <s v=""/>
    <n v="135"/>
    <n v="95"/>
    <n v="43"/>
    <n v="0.45263157894736844"/>
    <n v="0"/>
    <n v="11"/>
    <n v="0.10377358490566038"/>
    <n v="135"/>
    <n v="95"/>
    <n v="11"/>
    <n v="0.10377358490566038"/>
  </r>
  <r>
    <x v="22"/>
    <x v="39"/>
    <s v="MOSCOW"/>
    <n v="2"/>
    <n v="2"/>
    <m/>
    <m/>
    <n v="0"/>
    <n v="55553"/>
    <n v="52891"/>
    <n v="35272"/>
    <n v="0.66688094382787244"/>
    <n v="19"/>
    <n v="1591"/>
    <n v="2.9192124915139173E-2"/>
    <n v="55555"/>
    <n v="52912"/>
    <n v="1591"/>
    <n v="2.9191053703465863E-2"/>
  </r>
  <r>
    <x v="22"/>
    <x v="39"/>
    <s v="ST. PETERSBURG"/>
    <m/>
    <m/>
    <m/>
    <m/>
    <s v=""/>
    <n v="3264"/>
    <n v="3147"/>
    <n v="2423"/>
    <n v="0.76993962503972035"/>
    <n v="0"/>
    <n v="30"/>
    <n v="9.442870632672332E-3"/>
    <n v="3264"/>
    <n v="3147"/>
    <n v="30"/>
    <n v="9.442870632672332E-3"/>
  </r>
  <r>
    <x v="22"/>
    <x v="40"/>
    <s v="RIYADH"/>
    <n v="2"/>
    <n v="2"/>
    <m/>
    <m/>
    <n v="0"/>
    <n v="5171"/>
    <n v="4414"/>
    <n v="3376"/>
    <n v="0.76483914816492982"/>
    <n v="99"/>
    <n v="254"/>
    <n v="5.3282987203692046E-2"/>
    <n v="5173"/>
    <n v="4515"/>
    <n v="254"/>
    <n v="5.3260641643950515E-2"/>
  </r>
  <r>
    <x v="22"/>
    <x v="41"/>
    <s v="DAKAR"/>
    <n v="4"/>
    <n v="4"/>
    <m/>
    <n v="1"/>
    <n v="0.2"/>
    <n v="3771"/>
    <n v="1637"/>
    <n v="126"/>
    <n v="7.6970067196090411E-2"/>
    <n v="112"/>
    <n v="1472"/>
    <n v="0.45700093138776776"/>
    <n v="3775"/>
    <n v="1753"/>
    <n v="1473"/>
    <n v="0.45660260384376938"/>
  </r>
  <r>
    <x v="22"/>
    <x v="42"/>
    <s v="VRŠAC"/>
    <m/>
    <m/>
    <m/>
    <m/>
    <s v=""/>
    <n v="34"/>
    <n v="23"/>
    <n v="8"/>
    <n v="0.34782608695652173"/>
    <m/>
    <m/>
    <n v="0"/>
    <n v="34"/>
    <n v="23"/>
    <s v=""/>
    <s v=""/>
  </r>
  <r>
    <x v="22"/>
    <x v="78"/>
    <s v="SINGAPORE"/>
    <m/>
    <m/>
    <m/>
    <m/>
    <s v=""/>
    <n v="487"/>
    <n v="477"/>
    <n v="207"/>
    <n v="0.43396226415094341"/>
    <n v="0"/>
    <n v="4"/>
    <n v="8.3160083160083165E-3"/>
    <n v="487"/>
    <n v="477"/>
    <n v="4"/>
    <n v="8.3160083160083165E-3"/>
  </r>
  <r>
    <x v="22"/>
    <x v="45"/>
    <s v="CAPE TOWN"/>
    <m/>
    <m/>
    <m/>
    <m/>
    <s v=""/>
    <n v="1910"/>
    <n v="1821"/>
    <n v="302"/>
    <n v="0.16584294343767161"/>
    <n v="0"/>
    <n v="62"/>
    <n v="3.2926181625066386E-2"/>
    <n v="1910"/>
    <n v="1821"/>
    <n v="62"/>
    <n v="3.2926181625066386E-2"/>
  </r>
  <r>
    <x v="22"/>
    <x v="45"/>
    <s v="PRETORIA"/>
    <n v="3"/>
    <n v="3"/>
    <m/>
    <m/>
    <n v="0"/>
    <n v="1912"/>
    <n v="1825"/>
    <n v="557"/>
    <n v="0.30520547945205478"/>
    <n v="2"/>
    <n v="19"/>
    <n v="1.0292524377031419E-2"/>
    <n v="1915"/>
    <n v="1830"/>
    <n v="19"/>
    <n v="1.0275824770146024E-2"/>
  </r>
  <r>
    <x v="22"/>
    <x v="46"/>
    <s v="SEOUL"/>
    <m/>
    <m/>
    <m/>
    <m/>
    <s v=""/>
    <n v="59"/>
    <n v="48"/>
    <n v="7"/>
    <n v="0.14583333333333334"/>
    <n v="0"/>
    <n v="6"/>
    <n v="0.1111111111111111"/>
    <n v="59"/>
    <n v="48"/>
    <n v="6"/>
    <n v="0.1111111111111111"/>
  </r>
  <r>
    <x v="22"/>
    <x v="132"/>
    <s v="KHARTOUM"/>
    <m/>
    <m/>
    <m/>
    <m/>
    <s v=""/>
    <n v="661"/>
    <n v="193"/>
    <n v="69"/>
    <n v="0.35751295336787564"/>
    <n v="28"/>
    <n v="376"/>
    <n v="0.62981574539363483"/>
    <n v="661"/>
    <n v="221"/>
    <n v="376"/>
    <n v="0.62981574539363483"/>
  </r>
  <r>
    <x v="22"/>
    <x v="99"/>
    <s v="STOCKHOLM"/>
    <m/>
    <m/>
    <m/>
    <m/>
    <s v=""/>
    <n v="1"/>
    <n v="1"/>
    <n v="0"/>
    <n v="0"/>
    <n v="0"/>
    <n v="0"/>
    <n v="0"/>
    <n v="1"/>
    <n v="1"/>
    <s v=""/>
    <s v=""/>
  </r>
  <r>
    <x v="22"/>
    <x v="80"/>
    <s v="BERN"/>
    <m/>
    <m/>
    <m/>
    <m/>
    <s v=""/>
    <n v="0"/>
    <n v="2"/>
    <n v="0"/>
    <n v="0"/>
    <n v="0"/>
    <n v="0"/>
    <n v="0"/>
    <s v=""/>
    <n v="2"/>
    <s v=""/>
    <s v=""/>
  </r>
  <r>
    <x v="22"/>
    <x v="80"/>
    <s v="GENEVA"/>
    <m/>
    <m/>
    <m/>
    <m/>
    <s v=""/>
    <n v="4"/>
    <n v="1"/>
    <n v="0"/>
    <n v="0"/>
    <n v="3"/>
    <n v="0"/>
    <n v="0"/>
    <n v="4"/>
    <n v="4"/>
    <s v=""/>
    <s v=""/>
  </r>
  <r>
    <x v="22"/>
    <x v="80"/>
    <s v="ZURICH"/>
    <m/>
    <m/>
    <m/>
    <m/>
    <s v=""/>
    <n v="13"/>
    <n v="11"/>
    <n v="0"/>
    <n v="0"/>
    <n v="2"/>
    <n v="0"/>
    <n v="0"/>
    <n v="13"/>
    <n v="13"/>
    <s v=""/>
    <s v=""/>
  </r>
  <r>
    <x v="22"/>
    <x v="81"/>
    <s v="DAR ES SALAAM"/>
    <n v="13"/>
    <n v="13"/>
    <m/>
    <m/>
    <n v="0"/>
    <n v="187"/>
    <n v="128"/>
    <n v="12"/>
    <n v="9.375E-2"/>
    <n v="0"/>
    <n v="25"/>
    <n v="0.16339869281045752"/>
    <n v="200"/>
    <n v="141"/>
    <n v="25"/>
    <n v="0.15060240963855423"/>
  </r>
  <r>
    <x v="22"/>
    <x v="49"/>
    <s v="BANGKOK"/>
    <m/>
    <m/>
    <m/>
    <m/>
    <s v=""/>
    <n v="3284"/>
    <n v="3132"/>
    <n v="583"/>
    <n v="0.18614303959131545"/>
    <n v="10"/>
    <n v="96"/>
    <n v="2.964793082149475E-2"/>
    <n v="3284"/>
    <n v="3142"/>
    <n v="96"/>
    <n v="2.964793082149475E-2"/>
  </r>
  <r>
    <x v="22"/>
    <x v="149"/>
    <s v="PORT OF SPAIN"/>
    <m/>
    <m/>
    <m/>
    <m/>
    <s v=""/>
    <n v="17"/>
    <n v="17"/>
    <n v="7"/>
    <n v="0.41176470588235292"/>
    <n v="0"/>
    <n v="0"/>
    <n v="0"/>
    <n v="17"/>
    <n v="17"/>
    <s v=""/>
    <s v=""/>
  </r>
  <r>
    <x v="22"/>
    <x v="50"/>
    <s v="TUNIS"/>
    <m/>
    <m/>
    <m/>
    <m/>
    <s v=""/>
    <n v="4661"/>
    <n v="2633"/>
    <n v="716"/>
    <n v="0.27193315609570834"/>
    <n v="9"/>
    <n v="1755"/>
    <n v="0.39913577439163067"/>
    <n v="4661"/>
    <n v="2642"/>
    <n v="1755"/>
    <n v="0.39913577439163067"/>
  </r>
  <r>
    <x v="22"/>
    <x v="51"/>
    <s v="ANKARA"/>
    <n v="5"/>
    <n v="5"/>
    <m/>
    <m/>
    <n v="0"/>
    <n v="1513"/>
    <n v="1245"/>
    <n v="454"/>
    <n v="0.36465863453815262"/>
    <n v="1"/>
    <n v="131"/>
    <n v="9.5134350036310822E-2"/>
    <n v="1518"/>
    <n v="1251"/>
    <n v="131"/>
    <n v="9.4790159189580322E-2"/>
  </r>
  <r>
    <x v="22"/>
    <x v="51"/>
    <s v="ISTANBUL"/>
    <n v="1"/>
    <n v="1"/>
    <m/>
    <m/>
    <n v="0"/>
    <n v="6011"/>
    <n v="5447"/>
    <n v="1825"/>
    <n v="0.33504681476041859"/>
    <n v="23"/>
    <n v="225"/>
    <n v="3.9508340649692712E-2"/>
    <n v="6012"/>
    <n v="5471"/>
    <n v="225"/>
    <n v="3.9501404494382025E-2"/>
  </r>
  <r>
    <x v="22"/>
    <x v="52"/>
    <s v="KYIV"/>
    <m/>
    <m/>
    <m/>
    <m/>
    <s v=""/>
    <n v="188"/>
    <n v="149"/>
    <n v="18"/>
    <n v="0.12080536912751678"/>
    <n v="2"/>
    <n v="35"/>
    <n v="0.18817204301075269"/>
    <n v="188"/>
    <n v="151"/>
    <n v="35"/>
    <n v="0.18817204301075269"/>
  </r>
  <r>
    <x v="22"/>
    <x v="53"/>
    <s v="ABU DHABI"/>
    <n v="6"/>
    <n v="4"/>
    <m/>
    <m/>
    <n v="0"/>
    <n v="4036"/>
    <n v="3022"/>
    <n v="1024"/>
    <n v="0.33884844473858372"/>
    <n v="120"/>
    <n v="443"/>
    <n v="0.12357043235704324"/>
    <n v="4042"/>
    <n v="3146"/>
    <n v="443"/>
    <n v="0.12343271106157704"/>
  </r>
  <r>
    <x v="22"/>
    <x v="54"/>
    <s v="EDINBURGH"/>
    <m/>
    <m/>
    <m/>
    <m/>
    <s v=""/>
    <n v="1632"/>
    <n v="1491"/>
    <n v="112"/>
    <n v="7.5117370892018781E-2"/>
    <n v="0"/>
    <n v="32"/>
    <n v="2.1011162179908074E-2"/>
    <n v="1632"/>
    <n v="1491"/>
    <n v="32"/>
    <n v="2.1011162179908074E-2"/>
  </r>
  <r>
    <x v="22"/>
    <x v="54"/>
    <s v="LONDON"/>
    <n v="4"/>
    <n v="2"/>
    <m/>
    <m/>
    <n v="0"/>
    <n v="7853"/>
    <n v="6561"/>
    <n v="2162"/>
    <n v="0.3295229385764365"/>
    <n v="45"/>
    <n v="790"/>
    <n v="0.10681449432125473"/>
    <n v="7857"/>
    <n v="6608"/>
    <n v="790"/>
    <n v="0.10678561773452284"/>
  </r>
  <r>
    <x v="22"/>
    <x v="54"/>
    <s v="MANCHESTER"/>
    <n v="1"/>
    <n v="1"/>
    <m/>
    <m/>
    <n v="0"/>
    <n v="9"/>
    <n v="8"/>
    <n v="0"/>
    <n v="0"/>
    <n v="0"/>
    <n v="0"/>
    <n v="0"/>
    <n v="10"/>
    <n v="9"/>
    <s v=""/>
    <s v=""/>
  </r>
  <r>
    <x v="22"/>
    <x v="135"/>
    <s v="MONTEVIDEO"/>
    <m/>
    <m/>
    <m/>
    <m/>
    <s v=""/>
    <n v="64"/>
    <n v="63"/>
    <n v="1"/>
    <n v="1.5873015873015872E-2"/>
    <n v="0"/>
    <n v="1"/>
    <n v="1.5625E-2"/>
    <n v="64"/>
    <n v="63"/>
    <n v="1"/>
    <n v="1.5625E-2"/>
  </r>
  <r>
    <x v="22"/>
    <x v="55"/>
    <s v="BOSTON, MA"/>
    <m/>
    <m/>
    <m/>
    <m/>
    <s v=""/>
    <n v="257"/>
    <n v="241"/>
    <n v="8"/>
    <n v="3.3195020746887967E-2"/>
    <n v="0"/>
    <n v="0"/>
    <n v="0"/>
    <n v="257"/>
    <n v="241"/>
    <s v=""/>
    <s v=""/>
  </r>
  <r>
    <x v="22"/>
    <x v="55"/>
    <s v="CHICAGO, IL"/>
    <m/>
    <m/>
    <m/>
    <m/>
    <s v=""/>
    <n v="387"/>
    <n v="355"/>
    <n v="28"/>
    <n v="7.8873239436619724E-2"/>
    <n v="0"/>
    <n v="5"/>
    <n v="1.3888888888888888E-2"/>
    <n v="387"/>
    <n v="355"/>
    <n v="5"/>
    <n v="1.3888888888888888E-2"/>
  </r>
  <r>
    <x v="22"/>
    <x v="55"/>
    <s v="HOUSTON, TX"/>
    <m/>
    <m/>
    <m/>
    <m/>
    <s v=""/>
    <n v="213"/>
    <n v="198"/>
    <n v="13"/>
    <n v="6.5656565656565663E-2"/>
    <n v="0"/>
    <n v="0"/>
    <n v="0"/>
    <n v="213"/>
    <n v="198"/>
    <s v=""/>
    <s v=""/>
  </r>
  <r>
    <x v="22"/>
    <x v="55"/>
    <s v="LOS ANGELES, CA"/>
    <m/>
    <m/>
    <m/>
    <m/>
    <s v=""/>
    <n v="334"/>
    <n v="319"/>
    <n v="42"/>
    <n v="0.13166144200626959"/>
    <n v="1"/>
    <n v="1"/>
    <n v="3.1152647975077881E-3"/>
    <n v="334"/>
    <n v="320"/>
    <n v="1"/>
    <n v="3.1152647975077881E-3"/>
  </r>
  <r>
    <x v="22"/>
    <x v="55"/>
    <s v="MIAMI, FL"/>
    <m/>
    <m/>
    <m/>
    <m/>
    <s v=""/>
    <n v="1121"/>
    <n v="1077"/>
    <n v="61"/>
    <n v="5.6638811513463325E-2"/>
    <n v="1"/>
    <n v="3"/>
    <n v="2.7752081406105457E-3"/>
    <n v="1121"/>
    <n v="1078"/>
    <n v="3"/>
    <n v="2.7752081406105457E-3"/>
  </r>
  <r>
    <x v="22"/>
    <x v="55"/>
    <s v="NEW YORK, NY"/>
    <m/>
    <m/>
    <m/>
    <m/>
    <s v=""/>
    <n v="1696"/>
    <n v="1651"/>
    <n v="106"/>
    <n v="6.420351302241066E-2"/>
    <n v="14"/>
    <n v="21"/>
    <n v="1.2455516014234875E-2"/>
    <n v="1696"/>
    <n v="1665"/>
    <n v="21"/>
    <n v="1.2455516014234875E-2"/>
  </r>
  <r>
    <x v="22"/>
    <x v="55"/>
    <s v="SAN FRANCISCO, CA"/>
    <m/>
    <m/>
    <m/>
    <m/>
    <s v=""/>
    <n v="566"/>
    <n v="537"/>
    <n v="17"/>
    <n v="3.165735567970205E-2"/>
    <n v="0"/>
    <n v="6"/>
    <n v="1.1049723756906077E-2"/>
    <n v="566"/>
    <n v="537"/>
    <n v="6"/>
    <n v="1.1049723756906077E-2"/>
  </r>
  <r>
    <x v="22"/>
    <x v="55"/>
    <s v="SAN JUAN, PR"/>
    <m/>
    <m/>
    <m/>
    <m/>
    <s v=""/>
    <n v="31"/>
    <n v="21"/>
    <n v="3"/>
    <n v="0.14285714285714285"/>
    <m/>
    <m/>
    <n v="0"/>
    <n v="31"/>
    <n v="21"/>
    <s v=""/>
    <s v=""/>
  </r>
  <r>
    <x v="22"/>
    <x v="55"/>
    <s v="WASHINGTON, DC"/>
    <m/>
    <m/>
    <m/>
    <m/>
    <s v=""/>
    <n v="368"/>
    <n v="353"/>
    <n v="35"/>
    <n v="9.9150141643059492E-2"/>
    <n v="1"/>
    <n v="1"/>
    <n v="2.8169014084507044E-3"/>
    <n v="368"/>
    <n v="354"/>
    <n v="1"/>
    <n v="2.8169014084507044E-3"/>
  </r>
  <r>
    <x v="22"/>
    <x v="137"/>
    <s v="CARACAS"/>
    <m/>
    <m/>
    <m/>
    <m/>
    <s v=""/>
    <n v="39"/>
    <n v="31"/>
    <n v="5"/>
    <n v="0.16129032258064516"/>
    <n v="0"/>
    <n v="6"/>
    <n v="0.16216216216216217"/>
    <n v="39"/>
    <n v="31"/>
    <n v="6"/>
    <n v="0.16216216216216217"/>
  </r>
  <r>
    <x v="22"/>
    <x v="56"/>
    <s v="HANOI"/>
    <n v="4"/>
    <n v="4"/>
    <m/>
    <m/>
    <n v="0"/>
    <n v="582"/>
    <n v="403"/>
    <n v="20"/>
    <n v="4.9627791563275438E-2"/>
    <n v="0"/>
    <n v="22"/>
    <n v="5.1764705882352942E-2"/>
    <n v="586"/>
    <n v="407"/>
    <n v="22"/>
    <n v="5.128205128205128E-2"/>
  </r>
  <r>
    <x v="22"/>
    <x v="138"/>
    <s v="HARARE"/>
    <m/>
    <m/>
    <m/>
    <m/>
    <s v=""/>
    <n v="99"/>
    <n v="73"/>
    <n v="6"/>
    <n v="8.2191780821917804E-2"/>
    <n v="0"/>
    <n v="2"/>
    <n v="2.6666666666666668E-2"/>
    <n v="99"/>
    <n v="73"/>
    <n v="2"/>
    <n v="2.6666666666666668E-2"/>
  </r>
  <r>
    <x v="23"/>
    <x v="83"/>
    <s v="KABUL"/>
    <m/>
    <m/>
    <m/>
    <m/>
    <s v=""/>
    <n v="11"/>
    <n v="8"/>
    <m/>
    <n v="0"/>
    <m/>
    <m/>
    <n v="0"/>
    <n v="11"/>
    <n v="8"/>
    <s v=""/>
    <s v=""/>
  </r>
  <r>
    <x v="23"/>
    <x v="3"/>
    <s v="CANBERRA"/>
    <m/>
    <m/>
    <m/>
    <m/>
    <s v=""/>
    <n v="3"/>
    <n v="2"/>
    <m/>
    <n v="0"/>
    <m/>
    <m/>
    <n v="0"/>
    <n v="3"/>
    <n v="2"/>
    <s v=""/>
    <s v=""/>
  </r>
  <r>
    <x v="23"/>
    <x v="93"/>
    <s v="DHAKA"/>
    <m/>
    <m/>
    <m/>
    <m/>
    <s v=""/>
    <n v="1123"/>
    <n v="688"/>
    <n v="241"/>
    <n v="0.35029069767441862"/>
    <n v="3"/>
    <n v="503"/>
    <n v="0.42127303182579562"/>
    <n v="1123"/>
    <n v="691"/>
    <n v="503"/>
    <n v="0.42127303182579562"/>
  </r>
  <r>
    <x v="23"/>
    <x v="5"/>
    <s v="SARAJEVO"/>
    <m/>
    <m/>
    <m/>
    <m/>
    <s v=""/>
    <n v="4"/>
    <n v="2"/>
    <n v="2"/>
    <n v="1"/>
    <m/>
    <n v="2"/>
    <n v="0.5"/>
    <n v="4"/>
    <n v="2"/>
    <n v="2"/>
    <n v="0.5"/>
  </r>
  <r>
    <x v="23"/>
    <x v="9"/>
    <s v="SANTIAGO DE CHILE"/>
    <m/>
    <m/>
    <m/>
    <m/>
    <s v=""/>
    <n v="11"/>
    <n v="7"/>
    <n v="3"/>
    <n v="0.42857142857142855"/>
    <m/>
    <n v="3"/>
    <n v="0.3"/>
    <n v="11"/>
    <n v="7"/>
    <n v="3"/>
    <n v="0.3"/>
  </r>
  <r>
    <x v="23"/>
    <x v="10"/>
    <s v="BEIJING"/>
    <m/>
    <m/>
    <m/>
    <m/>
    <s v=""/>
    <n v="2843"/>
    <n v="2570"/>
    <n v="245"/>
    <n v="9.5330739299610889E-2"/>
    <m/>
    <n v="247"/>
    <n v="8.7681931132410365E-2"/>
    <n v="2843"/>
    <n v="2570"/>
    <n v="247"/>
    <n v="8.7681931132410365E-2"/>
  </r>
  <r>
    <x v="23"/>
    <x v="10"/>
    <s v="SHANGHAI"/>
    <m/>
    <m/>
    <m/>
    <m/>
    <s v=""/>
    <n v="1433"/>
    <n v="1520"/>
    <n v="247"/>
    <n v="0.16250000000000001"/>
    <m/>
    <n v="116"/>
    <n v="7.090464547677261E-2"/>
    <n v="1433"/>
    <n v="1520"/>
    <n v="116"/>
    <n v="7.090464547677261E-2"/>
  </r>
  <r>
    <x v="23"/>
    <x v="11"/>
    <s v="BOGOTA"/>
    <m/>
    <m/>
    <m/>
    <m/>
    <s v=""/>
    <n v="145"/>
    <n v="93"/>
    <n v="24"/>
    <n v="0.25806451612903225"/>
    <m/>
    <n v="53"/>
    <n v="0.36301369863013699"/>
    <n v="145"/>
    <n v="93"/>
    <n v="53"/>
    <n v="0.36301369863013699"/>
  </r>
  <r>
    <x v="23"/>
    <x v="13"/>
    <s v="HAVANA"/>
    <m/>
    <m/>
    <m/>
    <m/>
    <s v=""/>
    <n v="279"/>
    <n v="185"/>
    <n v="18"/>
    <n v="9.7297297297297303E-2"/>
    <m/>
    <n v="95"/>
    <n v="0.3392857142857143"/>
    <n v="279"/>
    <n v="185"/>
    <n v="95"/>
    <n v="0.3392857142857143"/>
  </r>
  <r>
    <x v="23"/>
    <x v="15"/>
    <s v="CAIRO"/>
    <m/>
    <m/>
    <m/>
    <m/>
    <s v=""/>
    <n v="505"/>
    <n v="287"/>
    <n v="100"/>
    <n v="0.34843205574912894"/>
    <m/>
    <n v="248"/>
    <n v="0.46355140186915889"/>
    <n v="505"/>
    <n v="287"/>
    <n v="248"/>
    <n v="0.46355140186915889"/>
  </r>
  <r>
    <x v="23"/>
    <x v="16"/>
    <s v="ADDIS ABEBA"/>
    <m/>
    <m/>
    <m/>
    <m/>
    <s v=""/>
    <n v="450"/>
    <n v="317"/>
    <n v="34"/>
    <n v="0.10725552050473186"/>
    <m/>
    <n v="107"/>
    <n v="0.25235849056603776"/>
    <n v="450"/>
    <n v="317"/>
    <n v="107"/>
    <n v="0.25235849056603776"/>
  </r>
  <r>
    <x v="23"/>
    <x v="17"/>
    <s v="BERLIN"/>
    <m/>
    <m/>
    <m/>
    <m/>
    <s v=""/>
    <n v="6"/>
    <m/>
    <m/>
    <s v=""/>
    <m/>
    <m/>
    <s v=""/>
    <n v="6"/>
    <s v=""/>
    <s v=""/>
    <s v=""/>
  </r>
  <r>
    <x v="23"/>
    <x v="68"/>
    <s v="ATHENS"/>
    <m/>
    <m/>
    <m/>
    <m/>
    <s v=""/>
    <n v="4"/>
    <m/>
    <m/>
    <s v=""/>
    <m/>
    <m/>
    <s v=""/>
    <n v="4"/>
    <s v=""/>
    <s v=""/>
    <s v=""/>
  </r>
  <r>
    <x v="23"/>
    <x v="118"/>
    <s v="GUATEMALA CITY"/>
    <m/>
    <m/>
    <m/>
    <m/>
    <s v=""/>
    <n v="7"/>
    <n v="7"/>
    <m/>
    <n v="0"/>
    <m/>
    <m/>
    <n v="0"/>
    <n v="7"/>
    <n v="7"/>
    <s v=""/>
    <s v=""/>
  </r>
  <r>
    <x v="23"/>
    <x v="19"/>
    <s v="NEW DELHI"/>
    <m/>
    <m/>
    <m/>
    <m/>
    <s v=""/>
    <n v="3935"/>
    <n v="3638"/>
    <n v="2010"/>
    <n v="0.55250137438152835"/>
    <m/>
    <n v="428"/>
    <n v="0.10526315789473684"/>
    <n v="3935"/>
    <n v="3638"/>
    <n v="428"/>
    <n v="0.10526315789473684"/>
  </r>
  <r>
    <x v="23"/>
    <x v="20"/>
    <s v="JAKARTA"/>
    <m/>
    <m/>
    <m/>
    <m/>
    <s v=""/>
    <n v="333"/>
    <n v="290"/>
    <n v="56"/>
    <n v="0.19310344827586207"/>
    <m/>
    <n v="47"/>
    <n v="0.1394658753709199"/>
    <n v="333"/>
    <n v="290"/>
    <n v="47"/>
    <n v="0.1394658753709199"/>
  </r>
  <r>
    <x v="23"/>
    <x v="21"/>
    <s v="TEHERAN"/>
    <m/>
    <m/>
    <m/>
    <m/>
    <s v=""/>
    <n v="1452"/>
    <n v="501"/>
    <n v="220"/>
    <n v="0.43912175648702595"/>
    <n v="6"/>
    <n v="824"/>
    <n v="0.61908339594290007"/>
    <n v="1452"/>
    <n v="507"/>
    <n v="824"/>
    <n v="0.61908339594290007"/>
  </r>
  <r>
    <x v="23"/>
    <x v="88"/>
    <s v="BAGHDAD"/>
    <m/>
    <m/>
    <m/>
    <m/>
    <s v=""/>
    <n v="86"/>
    <n v="85"/>
    <n v="36"/>
    <n v="0.42352941176470588"/>
    <m/>
    <m/>
    <n v="0"/>
    <n v="86"/>
    <n v="85"/>
    <s v=""/>
    <s v=""/>
  </r>
  <r>
    <x v="23"/>
    <x v="23"/>
    <s v="JERUSALEM"/>
    <m/>
    <m/>
    <m/>
    <m/>
    <s v=""/>
    <n v="90"/>
    <n v="36"/>
    <n v="4"/>
    <n v="0.1111111111111111"/>
    <n v="2"/>
    <n v="60"/>
    <n v="0.61224489795918369"/>
    <n v="90"/>
    <n v="38"/>
    <n v="60"/>
    <n v="0.61224489795918369"/>
  </r>
  <r>
    <x v="23"/>
    <x v="23"/>
    <s v="TEL AVIV"/>
    <m/>
    <m/>
    <m/>
    <m/>
    <s v=""/>
    <n v="3"/>
    <n v="1"/>
    <m/>
    <n v="0"/>
    <m/>
    <m/>
    <n v="0"/>
    <n v="3"/>
    <n v="1"/>
    <s v=""/>
    <s v=""/>
  </r>
  <r>
    <x v="23"/>
    <x v="70"/>
    <s v="ROME"/>
    <m/>
    <m/>
    <m/>
    <m/>
    <s v=""/>
    <n v="7"/>
    <m/>
    <m/>
    <s v=""/>
    <m/>
    <m/>
    <s v=""/>
    <n v="7"/>
    <s v=""/>
    <s v=""/>
    <s v=""/>
  </r>
  <r>
    <x v="23"/>
    <x v="24"/>
    <s v="TOKYO"/>
    <m/>
    <m/>
    <m/>
    <m/>
    <s v=""/>
    <n v="68"/>
    <n v="47"/>
    <n v="19"/>
    <n v="0.40425531914893614"/>
    <m/>
    <n v="12"/>
    <n v="0.20338983050847459"/>
    <n v="68"/>
    <n v="47"/>
    <n v="12"/>
    <n v="0.20338983050847459"/>
  </r>
  <r>
    <x v="23"/>
    <x v="25"/>
    <s v="AMMAN"/>
    <m/>
    <m/>
    <m/>
    <m/>
    <s v=""/>
    <n v="212"/>
    <n v="118"/>
    <n v="32"/>
    <n v="0.2711864406779661"/>
    <n v="2"/>
    <n v="101"/>
    <n v="0.45701357466063347"/>
    <n v="212"/>
    <n v="120"/>
    <n v="101"/>
    <n v="0.45701357466063347"/>
  </r>
  <r>
    <x v="23"/>
    <x v="27"/>
    <s v="NAIROBI"/>
    <m/>
    <m/>
    <m/>
    <m/>
    <s v=""/>
    <n v="272"/>
    <n v="116"/>
    <n v="42"/>
    <n v="0.36206896551724138"/>
    <n v="8"/>
    <n v="163"/>
    <n v="0.56794425087108014"/>
    <n v="272"/>
    <n v="124"/>
    <n v="163"/>
    <n v="0.56794425087108014"/>
  </r>
  <r>
    <x v="23"/>
    <x v="29"/>
    <s v="BEIRUT"/>
    <m/>
    <m/>
    <m/>
    <m/>
    <s v=""/>
    <n v="528"/>
    <n v="211"/>
    <n v="53"/>
    <n v="0.25118483412322273"/>
    <n v="34"/>
    <n v="328"/>
    <n v="0.57242582897033156"/>
    <n v="528"/>
    <n v="245"/>
    <n v="328"/>
    <n v="0.57242582897033156"/>
  </r>
  <r>
    <x v="23"/>
    <x v="163"/>
    <s v="MONROVIA"/>
    <m/>
    <m/>
    <m/>
    <m/>
    <s v=""/>
    <n v="105"/>
    <n v="99"/>
    <n v="52"/>
    <n v="0.5252525252525253"/>
    <m/>
    <m/>
    <n v="0"/>
    <n v="105"/>
    <n v="99"/>
    <s v=""/>
    <s v=""/>
  </r>
  <r>
    <x v="23"/>
    <x v="32"/>
    <s v="RABAT"/>
    <m/>
    <m/>
    <m/>
    <m/>
    <s v=""/>
    <n v="658"/>
    <n v="289"/>
    <n v="97"/>
    <n v="0.33564013840830448"/>
    <m/>
    <n v="364"/>
    <n v="0.55742725880551303"/>
    <n v="658"/>
    <n v="289"/>
    <n v="364"/>
    <n v="0.55742725880551303"/>
  </r>
  <r>
    <x v="23"/>
    <x v="33"/>
    <s v="ABUJA"/>
    <m/>
    <m/>
    <m/>
    <m/>
    <s v=""/>
    <n v="993"/>
    <n v="170"/>
    <n v="36"/>
    <n v="0.21176470588235294"/>
    <m/>
    <n v="836"/>
    <n v="0.83101391650099399"/>
    <n v="993"/>
    <n v="170"/>
    <n v="836"/>
    <n v="0.83101391650099399"/>
  </r>
  <r>
    <x v="23"/>
    <x v="164"/>
    <s v="PYONGYANG"/>
    <m/>
    <m/>
    <m/>
    <m/>
    <s v=""/>
    <n v="1"/>
    <n v="1"/>
    <n v="1"/>
    <n v="1"/>
    <m/>
    <m/>
    <n v="0"/>
    <n v="1"/>
    <n v="1"/>
    <s v=""/>
    <s v=""/>
  </r>
  <r>
    <x v="23"/>
    <x v="34"/>
    <s v="SKOPJE"/>
    <m/>
    <m/>
    <m/>
    <m/>
    <s v=""/>
    <n v="2274"/>
    <n v="15"/>
    <n v="7"/>
    <n v="0.46666666666666667"/>
    <n v="1805"/>
    <n v="658"/>
    <n v="0.2655367231638418"/>
    <n v="2274"/>
    <n v="1820"/>
    <n v="658"/>
    <n v="0.2655367231638418"/>
  </r>
  <r>
    <x v="23"/>
    <x v="35"/>
    <s v="ISLAMABAD"/>
    <m/>
    <m/>
    <m/>
    <m/>
    <s v=""/>
    <n v="694"/>
    <n v="277"/>
    <n v="33"/>
    <n v="0.11913357400722022"/>
    <n v="5"/>
    <n v="330"/>
    <n v="0.53921568627450978"/>
    <n v="694"/>
    <n v="282"/>
    <n v="330"/>
    <n v="0.53921568627450978"/>
  </r>
  <r>
    <x v="23"/>
    <x v="38"/>
    <s v="BUCHAREST"/>
    <m/>
    <m/>
    <m/>
    <m/>
    <s v=""/>
    <n v="52"/>
    <n v="49"/>
    <n v="22"/>
    <n v="0.44897959183673469"/>
    <m/>
    <n v="3"/>
    <n v="5.7692307692307696E-2"/>
    <n v="52"/>
    <n v="49"/>
    <n v="3"/>
    <n v="5.7692307692307696E-2"/>
  </r>
  <r>
    <x v="23"/>
    <x v="39"/>
    <s v="MOSCOW"/>
    <m/>
    <m/>
    <m/>
    <m/>
    <s v=""/>
    <n v="3854"/>
    <n v="2645"/>
    <n v="1735"/>
    <n v="0.65595463137996224"/>
    <m/>
    <n v="150"/>
    <n v="5.3667262969588549E-2"/>
    <n v="3854"/>
    <n v="2645"/>
    <n v="150"/>
    <n v="5.3667262969588549E-2"/>
  </r>
  <r>
    <x v="23"/>
    <x v="40"/>
    <s v="RIYADH"/>
    <m/>
    <m/>
    <m/>
    <m/>
    <s v=""/>
    <n v="346"/>
    <n v="283"/>
    <n v="189"/>
    <n v="0.66784452296819785"/>
    <n v="2"/>
    <n v="66"/>
    <n v="0.18803418803418803"/>
    <n v="346"/>
    <n v="285"/>
    <n v="66"/>
    <n v="0.18803418803418803"/>
  </r>
  <r>
    <x v="23"/>
    <x v="42"/>
    <s v="BELGRADE"/>
    <m/>
    <m/>
    <m/>
    <m/>
    <s v=""/>
    <n v="6"/>
    <n v="6"/>
    <n v="3"/>
    <n v="0.5"/>
    <m/>
    <m/>
    <n v="0"/>
    <n v="6"/>
    <n v="6"/>
    <s v=""/>
    <s v=""/>
  </r>
  <r>
    <x v="23"/>
    <x v="45"/>
    <s v="PRETORIA"/>
    <m/>
    <m/>
    <m/>
    <m/>
    <s v=""/>
    <n v="646"/>
    <n v="601"/>
    <n v="411"/>
    <n v="0.68386023294509146"/>
    <m/>
    <n v="31"/>
    <n v="4.9050632911392403E-2"/>
    <n v="646"/>
    <n v="601"/>
    <n v="31"/>
    <n v="4.9050632911392403E-2"/>
  </r>
  <r>
    <x v="23"/>
    <x v="46"/>
    <s v="SEOUL"/>
    <m/>
    <m/>
    <m/>
    <m/>
    <s v=""/>
    <n v="35"/>
    <n v="26"/>
    <n v="7"/>
    <n v="0.26923076923076922"/>
    <m/>
    <n v="6"/>
    <n v="0.1875"/>
    <n v="35"/>
    <n v="26"/>
    <n v="6"/>
    <n v="0.1875"/>
  </r>
  <r>
    <x v="23"/>
    <x v="79"/>
    <s v="MADRID"/>
    <m/>
    <m/>
    <m/>
    <m/>
    <s v=""/>
    <n v="10"/>
    <m/>
    <m/>
    <s v=""/>
    <m/>
    <m/>
    <s v=""/>
    <n v="10"/>
    <s v=""/>
    <s v=""/>
    <s v=""/>
  </r>
  <r>
    <x v="23"/>
    <x v="132"/>
    <s v="KHARTOUM"/>
    <m/>
    <m/>
    <m/>
    <m/>
    <s v=""/>
    <n v="118"/>
    <n v="79"/>
    <n v="49"/>
    <n v="0.620253164556962"/>
    <n v="7"/>
    <n v="17"/>
    <n v="0.1650485436893204"/>
    <n v="118"/>
    <n v="86"/>
    <n v="17"/>
    <n v="0.1650485436893204"/>
  </r>
  <r>
    <x v="23"/>
    <x v="81"/>
    <s v="DAR ES SALAAM"/>
    <m/>
    <m/>
    <m/>
    <m/>
    <s v=""/>
    <n v="283"/>
    <n v="217"/>
    <n v="29"/>
    <n v="0.13364055299539171"/>
    <m/>
    <n v="29"/>
    <n v="0.11788617886178862"/>
    <n v="283"/>
    <n v="217"/>
    <n v="29"/>
    <n v="0.11788617886178862"/>
  </r>
  <r>
    <x v="23"/>
    <x v="49"/>
    <s v="BANGKOK"/>
    <m/>
    <m/>
    <m/>
    <m/>
    <s v=""/>
    <n v="5283"/>
    <n v="4193"/>
    <n v="1409"/>
    <n v="0.33603625089434774"/>
    <m/>
    <n v="1087"/>
    <n v="0.20587121212121212"/>
    <n v="5283"/>
    <n v="4193"/>
    <n v="1087"/>
    <n v="0.20587121212121212"/>
  </r>
  <r>
    <x v="23"/>
    <x v="51"/>
    <s v="ISTANBUL"/>
    <m/>
    <m/>
    <m/>
    <m/>
    <s v=""/>
    <n v="3560"/>
    <n v="2703"/>
    <n v="2210"/>
    <n v="0.8176100628930818"/>
    <m/>
    <n v="959"/>
    <n v="0.2618787547788094"/>
    <n v="3560"/>
    <n v="2703"/>
    <n v="959"/>
    <n v="0.2618787547788094"/>
  </r>
  <r>
    <x v="23"/>
    <x v="52"/>
    <s v="KYIV"/>
    <m/>
    <m/>
    <m/>
    <m/>
    <s v=""/>
    <n v="23"/>
    <n v="24"/>
    <n v="14"/>
    <n v="0.58333333333333337"/>
    <m/>
    <n v="5"/>
    <n v="0.17241379310344829"/>
    <n v="23"/>
    <n v="24"/>
    <n v="5"/>
    <n v="0.17241379310344829"/>
  </r>
  <r>
    <x v="23"/>
    <x v="53"/>
    <s v="ABU DHABI"/>
    <m/>
    <m/>
    <m/>
    <m/>
    <s v=""/>
    <n v="624"/>
    <n v="469"/>
    <n v="268"/>
    <n v="0.5714285714285714"/>
    <n v="3"/>
    <n v="170"/>
    <n v="0.26479750778816197"/>
    <n v="624"/>
    <n v="472"/>
    <n v="170"/>
    <n v="0.26479750778816197"/>
  </r>
  <r>
    <x v="23"/>
    <x v="54"/>
    <s v="LONDON"/>
    <m/>
    <m/>
    <m/>
    <m/>
    <s v=""/>
    <n v="1659"/>
    <n v="1609"/>
    <n v="1211"/>
    <n v="0.75264139216904913"/>
    <n v="31"/>
    <n v="20"/>
    <n v="1.2048192771084338E-2"/>
    <n v="1659"/>
    <n v="1640"/>
    <n v="20"/>
    <n v="1.2048192771084338E-2"/>
  </r>
  <r>
    <x v="23"/>
    <x v="55"/>
    <s v="WASHINGTON, DC"/>
    <m/>
    <m/>
    <m/>
    <m/>
    <s v=""/>
    <n v="535"/>
    <n v="501"/>
    <n v="159"/>
    <n v="0.31736526946107785"/>
    <m/>
    <n v="48"/>
    <n v="8.7431693989071038E-2"/>
    <n v="535"/>
    <n v="501"/>
    <n v="48"/>
    <n v="8.7431693989071038E-2"/>
  </r>
  <r>
    <x v="23"/>
    <x v="92"/>
    <s v="LUSAKA"/>
    <m/>
    <m/>
    <m/>
    <m/>
    <s v=""/>
    <n v="567"/>
    <n v="476"/>
    <n v="80"/>
    <n v="0.16806722689075632"/>
    <m/>
    <n v="69"/>
    <n v="0.12660550458715597"/>
    <n v="567"/>
    <n v="476"/>
    <n v="69"/>
    <n v="0.12660550458715597"/>
  </r>
  <r>
    <x v="24"/>
    <x v="1"/>
    <s v="ALGIERS"/>
    <n v="0"/>
    <n v="0"/>
    <n v="0"/>
    <n v="0"/>
    <s v=""/>
    <n v="669"/>
    <n v="418"/>
    <n v="209"/>
    <n v="0.5"/>
    <n v="11"/>
    <n v="240"/>
    <n v="0.35874439461883406"/>
    <n v="669"/>
    <n v="429"/>
    <n v="240"/>
    <n v="0.35874439461883406"/>
  </r>
  <r>
    <x v="24"/>
    <x v="2"/>
    <s v="BUENOS AIRES"/>
    <n v="0"/>
    <n v="0"/>
    <n v="0"/>
    <n v="0"/>
    <s v=""/>
    <n v="10"/>
    <n v="10"/>
    <n v="9"/>
    <n v="0.9"/>
    <n v="0"/>
    <n v="0"/>
    <n v="0"/>
    <n v="10"/>
    <n v="10"/>
    <s v=""/>
    <s v=""/>
  </r>
  <r>
    <x v="24"/>
    <x v="3"/>
    <s v="SYDNEY"/>
    <n v="0"/>
    <n v="0"/>
    <n v="0"/>
    <n v="0"/>
    <s v=""/>
    <n v="172"/>
    <n v="170"/>
    <n v="53"/>
    <n v="0.31176470588235294"/>
    <n v="0"/>
    <n v="2"/>
    <n v="1.1627906976744186E-2"/>
    <n v="172"/>
    <n v="170"/>
    <n v="2"/>
    <n v="1.1627906976744186E-2"/>
  </r>
  <r>
    <x v="24"/>
    <x v="58"/>
    <s v="VIENNA"/>
    <n v="0"/>
    <n v="0"/>
    <n v="0"/>
    <n v="0"/>
    <s v=""/>
    <n v="259"/>
    <n v="256"/>
    <n v="255"/>
    <n v="0.99609375"/>
    <n v="3"/>
    <n v="0"/>
    <n v="0"/>
    <n v="259"/>
    <n v="259"/>
    <s v=""/>
    <s v=""/>
  </r>
  <r>
    <x v="24"/>
    <x v="4"/>
    <s v="BAKU"/>
    <n v="0"/>
    <n v="0"/>
    <n v="0"/>
    <n v="0"/>
    <s v=""/>
    <n v="271"/>
    <n v="243"/>
    <n v="140"/>
    <n v="0.5761316872427984"/>
    <n v="4"/>
    <n v="24"/>
    <n v="8.8560885608856083E-2"/>
    <n v="271"/>
    <n v="247"/>
    <n v="24"/>
    <n v="8.8560885608856083E-2"/>
  </r>
  <r>
    <x v="24"/>
    <x v="93"/>
    <s v="DHAKA"/>
    <n v="0"/>
    <n v="0"/>
    <n v="0"/>
    <n v="0"/>
    <s v=""/>
    <n v="305"/>
    <n v="203"/>
    <n v="53"/>
    <n v="0.26108374384236455"/>
    <n v="5"/>
    <n v="97"/>
    <n v="0.31803278688524589"/>
    <n v="305"/>
    <n v="208"/>
    <n v="97"/>
    <n v="0.31803278688524589"/>
  </r>
  <r>
    <x v="24"/>
    <x v="6"/>
    <s v="RIO DE JANEIRO"/>
    <n v="0"/>
    <n v="0"/>
    <n v="0"/>
    <n v="0"/>
    <s v=""/>
    <n v="7"/>
    <n v="6"/>
    <n v="6"/>
    <n v="1"/>
    <n v="0"/>
    <n v="1"/>
    <n v="0.14285714285714285"/>
    <n v="7"/>
    <n v="6"/>
    <n v="1"/>
    <n v="0.14285714285714285"/>
  </r>
  <r>
    <x v="24"/>
    <x v="6"/>
    <s v="SAO PAULO"/>
    <n v="0"/>
    <n v="0"/>
    <n v="0"/>
    <n v="0"/>
    <s v=""/>
    <n v="18"/>
    <n v="15"/>
    <n v="13"/>
    <n v="0.8666666666666667"/>
    <n v="0"/>
    <n v="3"/>
    <n v="0.16666666666666666"/>
    <n v="18"/>
    <n v="15"/>
    <n v="3"/>
    <n v="0.16666666666666666"/>
  </r>
  <r>
    <x v="24"/>
    <x v="62"/>
    <s v="YAONDE"/>
    <n v="0"/>
    <n v="0"/>
    <n v="0"/>
    <n v="0"/>
    <s v=""/>
    <n v="272"/>
    <n v="142"/>
    <n v="60"/>
    <n v="0.42253521126760563"/>
    <n v="0"/>
    <n v="130"/>
    <n v="0.47794117647058826"/>
    <n v="272"/>
    <n v="142"/>
    <n v="130"/>
    <n v="0.47794117647058826"/>
  </r>
  <r>
    <x v="24"/>
    <x v="8"/>
    <s v="MONTREAL"/>
    <n v="0"/>
    <n v="0"/>
    <n v="0"/>
    <n v="0"/>
    <s v=""/>
    <n v="264"/>
    <n v="252"/>
    <n v="251"/>
    <n v="0.99603174603174605"/>
    <n v="3"/>
    <n v="9"/>
    <n v="3.4090909090909088E-2"/>
    <n v="264"/>
    <n v="255"/>
    <n v="9"/>
    <n v="3.4090909090909088E-2"/>
  </r>
  <r>
    <x v="24"/>
    <x v="8"/>
    <s v="OTTAWA"/>
    <n v="0"/>
    <n v="0"/>
    <n v="0"/>
    <n v="0"/>
    <s v=""/>
    <n v="3"/>
    <n v="3"/>
    <n v="3"/>
    <n v="1"/>
    <n v="0"/>
    <n v="0"/>
    <n v="0"/>
    <n v="3"/>
    <n v="3"/>
    <s v=""/>
    <s v=""/>
  </r>
  <r>
    <x v="24"/>
    <x v="8"/>
    <s v="VANCOUVER"/>
    <n v="1"/>
    <n v="1"/>
    <n v="0"/>
    <n v="0"/>
    <n v="0"/>
    <n v="447"/>
    <n v="439"/>
    <n v="253"/>
    <n v="0.57630979498861046"/>
    <n v="1"/>
    <n v="7"/>
    <n v="1.5659955257270694E-2"/>
    <n v="448"/>
    <n v="441"/>
    <n v="7"/>
    <n v="1.5625E-2"/>
  </r>
  <r>
    <x v="24"/>
    <x v="9"/>
    <s v="SANTIAGO DE CHILE"/>
    <n v="0"/>
    <n v="0"/>
    <n v="0"/>
    <n v="0"/>
    <s v=""/>
    <n v="7"/>
    <n v="7"/>
    <n v="6"/>
    <n v="0.8571428571428571"/>
    <n v="0"/>
    <n v="0"/>
    <n v="0"/>
    <n v="7"/>
    <n v="7"/>
    <s v=""/>
    <s v=""/>
  </r>
  <r>
    <x v="24"/>
    <x v="10"/>
    <s v="BEIJING"/>
    <n v="0"/>
    <n v="0"/>
    <n v="0"/>
    <n v="0"/>
    <s v=""/>
    <n v="2435"/>
    <n v="2300"/>
    <n v="841"/>
    <n v="0.3656521739130435"/>
    <n v="1"/>
    <n v="134"/>
    <n v="5.5030800821355239E-2"/>
    <n v="2435"/>
    <n v="2301"/>
    <n v="134"/>
    <n v="5.5030800821355239E-2"/>
  </r>
  <r>
    <x v="24"/>
    <x v="10"/>
    <s v="GUANGZHOU (CANTON)"/>
    <n v="0"/>
    <n v="0"/>
    <n v="0"/>
    <n v="0"/>
    <s v=""/>
    <n v="1054"/>
    <n v="1026"/>
    <n v="572"/>
    <n v="0.55750487329434695"/>
    <n v="1"/>
    <n v="27"/>
    <n v="2.5616698292220113E-2"/>
    <n v="1054"/>
    <n v="1027"/>
    <n v="27"/>
    <n v="2.5616698292220113E-2"/>
  </r>
  <r>
    <x v="24"/>
    <x v="10"/>
    <s v="SHANGHAI"/>
    <n v="0"/>
    <n v="0"/>
    <n v="0"/>
    <n v="0"/>
    <s v=""/>
    <n v="2645"/>
    <n v="2614"/>
    <n v="816"/>
    <n v="0.31216526396327465"/>
    <n v="2"/>
    <n v="29"/>
    <n v="1.0964083175803403E-2"/>
    <n v="2645"/>
    <n v="2616"/>
    <n v="29"/>
    <n v="1.0964083175803403E-2"/>
  </r>
  <r>
    <x v="24"/>
    <x v="11"/>
    <s v="BOGOTA"/>
    <n v="0"/>
    <n v="0"/>
    <n v="0"/>
    <n v="0"/>
    <s v=""/>
    <n v="12"/>
    <n v="12"/>
    <n v="11"/>
    <n v="0.91666666666666663"/>
    <n v="0"/>
    <n v="0"/>
    <n v="0"/>
    <n v="12"/>
    <n v="12"/>
    <s v=""/>
    <s v=""/>
  </r>
  <r>
    <x v="24"/>
    <x v="63"/>
    <s v="KINSHASA"/>
    <n v="0"/>
    <n v="0"/>
    <n v="0"/>
    <n v="0"/>
    <s v=""/>
    <n v="229"/>
    <n v="149"/>
    <n v="38"/>
    <n v="0.25503355704697989"/>
    <n v="8"/>
    <n v="72"/>
    <n v="0.31441048034934499"/>
    <n v="229"/>
    <n v="157"/>
    <n v="72"/>
    <n v="0.31441048034934499"/>
  </r>
  <r>
    <x v="24"/>
    <x v="140"/>
    <s v="SAN JOSE"/>
    <n v="0"/>
    <n v="0"/>
    <n v="0"/>
    <n v="0"/>
    <s v=""/>
    <n v="6"/>
    <n v="6"/>
    <n v="5"/>
    <n v="0.83333333333333337"/>
    <n v="0"/>
    <n v="0"/>
    <n v="0"/>
    <n v="6"/>
    <n v="6"/>
    <s v=""/>
    <s v=""/>
  </r>
  <r>
    <x v="24"/>
    <x v="64"/>
    <s v="ABIDJAN"/>
    <n v="0"/>
    <n v="0"/>
    <n v="0"/>
    <n v="0"/>
    <s v=""/>
    <n v="392"/>
    <n v="304"/>
    <n v="175"/>
    <n v="0.57565789473684215"/>
    <n v="10"/>
    <n v="78"/>
    <n v="0.19897959183673469"/>
    <n v="392"/>
    <n v="314"/>
    <n v="78"/>
    <n v="0.19897959183673469"/>
  </r>
  <r>
    <x v="24"/>
    <x v="13"/>
    <s v="HAVANA"/>
    <n v="0"/>
    <n v="0"/>
    <n v="0"/>
    <n v="0"/>
    <s v=""/>
    <n v="173"/>
    <n v="118"/>
    <n v="52"/>
    <n v="0.44067796610169491"/>
    <n v="0"/>
    <n v="55"/>
    <n v="0.31791907514450868"/>
    <n v="173"/>
    <n v="118"/>
    <n v="55"/>
    <n v="0.31791907514450868"/>
  </r>
  <r>
    <x v="24"/>
    <x v="114"/>
    <s v="SANTO DOMINGO"/>
    <n v="0"/>
    <n v="0"/>
    <n v="0"/>
    <n v="0"/>
    <s v=""/>
    <n v="295"/>
    <n v="194"/>
    <n v="138"/>
    <n v="0.71134020618556704"/>
    <n v="2"/>
    <n v="99"/>
    <n v="0.33559322033898303"/>
    <n v="295"/>
    <n v="196"/>
    <n v="99"/>
    <n v="0.33559322033898303"/>
  </r>
  <r>
    <x v="24"/>
    <x v="115"/>
    <s v="QUITO"/>
    <n v="0"/>
    <n v="0"/>
    <n v="0"/>
    <n v="0"/>
    <s v=""/>
    <n v="344"/>
    <n v="326"/>
    <n v="326"/>
    <n v="1"/>
    <n v="0"/>
    <n v="18"/>
    <n v="5.232558139534884E-2"/>
    <n v="344"/>
    <n v="326"/>
    <n v="18"/>
    <n v="5.232558139534884E-2"/>
  </r>
  <r>
    <x v="24"/>
    <x v="15"/>
    <s v="CAIRO"/>
    <n v="0"/>
    <n v="0"/>
    <n v="0"/>
    <n v="0"/>
    <s v=""/>
    <n v="1048"/>
    <n v="903"/>
    <n v="420"/>
    <n v="0.46511627906976744"/>
    <n v="29"/>
    <n v="116"/>
    <n v="0.11068702290076336"/>
    <n v="1048"/>
    <n v="932"/>
    <n v="116"/>
    <n v="0.11068702290076336"/>
  </r>
  <r>
    <x v="24"/>
    <x v="16"/>
    <s v="ADDIS ABEBA"/>
    <n v="0"/>
    <n v="0"/>
    <n v="0"/>
    <n v="0"/>
    <s v=""/>
    <n v="233"/>
    <n v="203"/>
    <n v="51"/>
    <n v="0.25123152709359609"/>
    <n v="14"/>
    <n v="16"/>
    <n v="6.8669527896995708E-2"/>
    <n v="233"/>
    <n v="217"/>
    <n v="16"/>
    <n v="6.8669527896995708E-2"/>
  </r>
  <r>
    <x v="24"/>
    <x v="86"/>
    <s v="TBILISSI"/>
    <n v="0"/>
    <n v="0"/>
    <n v="0"/>
    <n v="0"/>
    <s v=""/>
    <n v="29"/>
    <n v="26"/>
    <n v="12"/>
    <n v="0.46153846153846156"/>
    <n v="0"/>
    <n v="3"/>
    <n v="0.10344827586206896"/>
    <n v="29"/>
    <n v="26"/>
    <n v="3"/>
    <n v="0.10344827586206896"/>
  </r>
  <r>
    <x v="24"/>
    <x v="17"/>
    <s v="FRANKFURT/MAIN"/>
    <n v="0"/>
    <n v="0"/>
    <n v="0"/>
    <n v="0"/>
    <s v=""/>
    <n v="2"/>
    <n v="2"/>
    <n v="2"/>
    <n v="1"/>
    <n v="0"/>
    <n v="0"/>
    <n v="0"/>
    <n v="2"/>
    <n v="2"/>
    <s v=""/>
    <s v=""/>
  </r>
  <r>
    <x v="24"/>
    <x v="17"/>
    <s v="STUTTGART"/>
    <n v="0"/>
    <n v="0"/>
    <n v="0"/>
    <n v="0"/>
    <s v=""/>
    <n v="6"/>
    <n v="5"/>
    <n v="5"/>
    <n v="1"/>
    <n v="1"/>
    <n v="0"/>
    <n v="0"/>
    <n v="6"/>
    <n v="6"/>
    <s v=""/>
    <s v=""/>
  </r>
  <r>
    <x v="24"/>
    <x v="87"/>
    <s v="ACCRA"/>
    <n v="0"/>
    <n v="0"/>
    <n v="0"/>
    <n v="0"/>
    <s v=""/>
    <n v="710"/>
    <n v="404"/>
    <n v="202"/>
    <n v="0.5"/>
    <n v="0"/>
    <n v="306"/>
    <n v="0.43098591549295773"/>
    <n v="710"/>
    <n v="404"/>
    <n v="306"/>
    <n v="0.43098591549295773"/>
  </r>
  <r>
    <x v="24"/>
    <x v="68"/>
    <s v="ATHENS"/>
    <n v="0"/>
    <n v="0"/>
    <n v="0"/>
    <n v="0"/>
    <s v=""/>
    <n v="3"/>
    <n v="0"/>
    <n v="0"/>
    <s v=""/>
    <n v="2"/>
    <n v="1"/>
    <n v="0.33333333333333331"/>
    <n v="3"/>
    <n v="2"/>
    <n v="1"/>
    <n v="0.33333333333333331"/>
  </r>
  <r>
    <x v="24"/>
    <x v="18"/>
    <s v="HONG KONG"/>
    <n v="0"/>
    <n v="0"/>
    <n v="0"/>
    <n v="0"/>
    <s v=""/>
    <n v="158"/>
    <n v="154"/>
    <n v="54"/>
    <n v="0.35064935064935066"/>
    <n v="0"/>
    <n v="4"/>
    <n v="2.5316455696202531E-2"/>
    <n v="158"/>
    <n v="154"/>
    <n v="4"/>
    <n v="2.5316455696202531E-2"/>
  </r>
  <r>
    <x v="24"/>
    <x v="19"/>
    <s v="NEW DELHI"/>
    <n v="0"/>
    <n v="0"/>
    <n v="0"/>
    <n v="0"/>
    <s v=""/>
    <n v="21825"/>
    <n v="20069"/>
    <n v="17495"/>
    <n v="0.87174248841496838"/>
    <n v="19"/>
    <n v="1737"/>
    <n v="7.9587628865979379E-2"/>
    <n v="21825"/>
    <n v="20088"/>
    <n v="1737"/>
    <n v="7.9587628865979379E-2"/>
  </r>
  <r>
    <x v="24"/>
    <x v="20"/>
    <s v="JAKARTA"/>
    <n v="0"/>
    <n v="0"/>
    <n v="0"/>
    <n v="0"/>
    <s v=""/>
    <n v="2199"/>
    <n v="2164"/>
    <n v="471"/>
    <n v="0.21765249537892792"/>
    <n v="1"/>
    <n v="34"/>
    <n v="1.5461573442473852E-2"/>
    <n v="2199"/>
    <n v="2165"/>
    <n v="34"/>
    <n v="1.5461573442473852E-2"/>
  </r>
  <r>
    <x v="24"/>
    <x v="21"/>
    <s v="TEHERAN"/>
    <n v="0"/>
    <n v="0"/>
    <n v="0"/>
    <n v="0"/>
    <s v=""/>
    <n v="1835"/>
    <n v="1416"/>
    <n v="422"/>
    <n v="0.2980225988700565"/>
    <n v="14"/>
    <n v="405"/>
    <n v="0.22070844686648503"/>
    <n v="1835"/>
    <n v="1430"/>
    <n v="405"/>
    <n v="0.22070844686648503"/>
  </r>
  <r>
    <x v="24"/>
    <x v="23"/>
    <s v="TEL AVIV"/>
    <n v="0"/>
    <n v="0"/>
    <n v="0"/>
    <n v="0"/>
    <s v=""/>
    <n v="32"/>
    <n v="32"/>
    <n v="22"/>
    <n v="0.6875"/>
    <n v="0"/>
    <n v="0"/>
    <n v="0"/>
    <n v="32"/>
    <n v="32"/>
    <s v=""/>
    <s v=""/>
  </r>
  <r>
    <x v="24"/>
    <x v="70"/>
    <s v="ROME"/>
    <n v="0"/>
    <n v="0"/>
    <n v="0"/>
    <n v="0"/>
    <s v=""/>
    <n v="3"/>
    <n v="3"/>
    <n v="2"/>
    <n v="0.66666666666666663"/>
    <n v="0"/>
    <n v="0"/>
    <n v="0"/>
    <n v="3"/>
    <n v="3"/>
    <s v=""/>
    <s v=""/>
  </r>
  <r>
    <x v="24"/>
    <x v="24"/>
    <s v="TOKYO"/>
    <n v="0"/>
    <n v="0"/>
    <n v="0"/>
    <n v="0"/>
    <s v=""/>
    <n v="142"/>
    <n v="139"/>
    <n v="139"/>
    <n v="1"/>
    <n v="0"/>
    <n v="3"/>
    <n v="2.1126760563380281E-2"/>
    <n v="142"/>
    <n v="139"/>
    <n v="3"/>
    <n v="2.1126760563380281E-2"/>
  </r>
  <r>
    <x v="24"/>
    <x v="25"/>
    <s v="AMMAN"/>
    <n v="0"/>
    <n v="0"/>
    <n v="0"/>
    <n v="0"/>
    <s v=""/>
    <n v="453"/>
    <n v="411"/>
    <n v="266"/>
    <n v="0.64720194647201945"/>
    <n v="25"/>
    <n v="17"/>
    <n v="3.7527593818984545E-2"/>
    <n v="453"/>
    <n v="436"/>
    <n v="17"/>
    <n v="3.7527593818984545E-2"/>
  </r>
  <r>
    <x v="24"/>
    <x v="26"/>
    <s v="NUR-SULTAN"/>
    <n v="0"/>
    <n v="0"/>
    <n v="0"/>
    <n v="0"/>
    <s v=""/>
    <n v="654"/>
    <n v="596"/>
    <n v="395"/>
    <n v="0.66275167785234901"/>
    <n v="17"/>
    <n v="41"/>
    <n v="6.2691131498470942E-2"/>
    <n v="654"/>
    <n v="613"/>
    <n v="41"/>
    <n v="6.2691131498470942E-2"/>
  </r>
  <r>
    <x v="24"/>
    <x v="27"/>
    <s v="NAIROBI"/>
    <n v="0"/>
    <n v="0"/>
    <n v="0"/>
    <n v="0"/>
    <s v=""/>
    <n v="718"/>
    <n v="615"/>
    <n v="303"/>
    <n v="0.49268292682926829"/>
    <n v="19"/>
    <n v="84"/>
    <n v="0.11699164345403899"/>
    <n v="718"/>
    <n v="634"/>
    <n v="84"/>
    <n v="0.11699164345403899"/>
  </r>
  <r>
    <x v="24"/>
    <x v="100"/>
    <s v="PRISTINA"/>
    <n v="0"/>
    <n v="0"/>
    <n v="0"/>
    <n v="0"/>
    <s v=""/>
    <n v="9732"/>
    <n v="172"/>
    <n v="171"/>
    <n v="0.9941860465116279"/>
    <n v="7012"/>
    <n v="2548"/>
    <n v="0.26181668721742707"/>
    <n v="9732"/>
    <n v="7184"/>
    <n v="2548"/>
    <n v="0.26181668721742707"/>
  </r>
  <r>
    <x v="24"/>
    <x v="143"/>
    <s v="BISHKEK"/>
    <n v="0"/>
    <n v="0"/>
    <n v="0"/>
    <n v="0"/>
    <s v=""/>
    <n v="883"/>
    <n v="775"/>
    <n v="245"/>
    <n v="0.31612903225806449"/>
    <n v="0"/>
    <n v="108"/>
    <n v="0.12231030577576443"/>
    <n v="883"/>
    <n v="775"/>
    <n v="108"/>
    <n v="0.12231030577576443"/>
  </r>
  <r>
    <x v="24"/>
    <x v="29"/>
    <s v="BEIRUT"/>
    <n v="0"/>
    <n v="0"/>
    <n v="0"/>
    <n v="0"/>
    <s v=""/>
    <n v="830"/>
    <n v="720"/>
    <n v="583"/>
    <n v="0.80972222222222223"/>
    <n v="30"/>
    <n v="80"/>
    <n v="9.6385542168674704E-2"/>
    <n v="830"/>
    <n v="750"/>
    <n v="80"/>
    <n v="9.6385542168674704E-2"/>
  </r>
  <r>
    <x v="24"/>
    <x v="122"/>
    <s v="ANTANANARIVO"/>
    <n v="1"/>
    <n v="1"/>
    <n v="1"/>
    <n v="0"/>
    <n v="0"/>
    <n v="109"/>
    <n v="88"/>
    <n v="18"/>
    <n v="0.20454545454545456"/>
    <n v="0"/>
    <n v="21"/>
    <n v="0.19266055045871561"/>
    <n v="110"/>
    <n v="89"/>
    <n v="21"/>
    <n v="0.19090909090909092"/>
  </r>
  <r>
    <x v="24"/>
    <x v="31"/>
    <s v="MEXICO CITY"/>
    <n v="0"/>
    <n v="0"/>
    <n v="0"/>
    <n v="0"/>
    <s v=""/>
    <n v="11"/>
    <n v="10"/>
    <n v="4"/>
    <n v="0.4"/>
    <n v="0"/>
    <n v="1"/>
    <n v="9.0909090909090912E-2"/>
    <n v="11"/>
    <n v="10"/>
    <n v="1"/>
    <n v="9.0909090909090912E-2"/>
  </r>
  <r>
    <x v="24"/>
    <x v="32"/>
    <s v="RABAT"/>
    <n v="0"/>
    <n v="0"/>
    <n v="0"/>
    <n v="0"/>
    <s v=""/>
    <n v="957"/>
    <n v="660"/>
    <n v="463"/>
    <n v="0.70151515151515154"/>
    <n v="1"/>
    <n v="296"/>
    <n v="0.30929989550679204"/>
    <n v="957"/>
    <n v="661"/>
    <n v="296"/>
    <n v="0.30929989550679204"/>
  </r>
  <r>
    <x v="24"/>
    <x v="104"/>
    <s v="KATHMANDU"/>
    <n v="0"/>
    <n v="0"/>
    <n v="0"/>
    <n v="0"/>
    <s v=""/>
    <n v="402"/>
    <n v="274"/>
    <n v="39"/>
    <n v="0.14233576642335766"/>
    <n v="0"/>
    <n v="128"/>
    <n v="0.31840796019900497"/>
    <n v="402"/>
    <n v="274"/>
    <n v="128"/>
    <n v="0.31840796019900497"/>
  </r>
  <r>
    <x v="24"/>
    <x v="127"/>
    <s v="WELLINGTON"/>
    <n v="0"/>
    <n v="0"/>
    <n v="0"/>
    <n v="0"/>
    <s v=""/>
    <n v="34"/>
    <n v="31"/>
    <n v="28"/>
    <n v="0.90322580645161288"/>
    <n v="0"/>
    <n v="3"/>
    <n v="8.8235294117647065E-2"/>
    <n v="34"/>
    <n v="31"/>
    <n v="3"/>
    <n v="8.8235294117647065E-2"/>
  </r>
  <r>
    <x v="24"/>
    <x v="33"/>
    <s v="ABUJA"/>
    <n v="0"/>
    <n v="0"/>
    <n v="0"/>
    <n v="0"/>
    <s v=""/>
    <n v="546"/>
    <n v="390"/>
    <n v="221"/>
    <n v="0.56666666666666665"/>
    <n v="13"/>
    <n v="143"/>
    <n v="0.26190476190476192"/>
    <n v="546"/>
    <n v="403"/>
    <n v="143"/>
    <n v="0.26190476190476192"/>
  </r>
  <r>
    <x v="24"/>
    <x v="35"/>
    <s v="ISLAMABAD"/>
    <n v="0"/>
    <n v="0"/>
    <n v="0"/>
    <n v="0"/>
    <s v=""/>
    <n v="723"/>
    <n v="387"/>
    <n v="96"/>
    <n v="0.24806201550387597"/>
    <n v="67"/>
    <n v="269"/>
    <n v="0.37206085753803597"/>
    <n v="723"/>
    <n v="454"/>
    <n v="269"/>
    <n v="0.37206085753803597"/>
  </r>
  <r>
    <x v="24"/>
    <x v="146"/>
    <s v="RAMALLAH"/>
    <n v="0"/>
    <n v="0"/>
    <n v="0"/>
    <n v="0"/>
    <s v=""/>
    <n v="107"/>
    <n v="103"/>
    <n v="58"/>
    <n v="0.56310679611650483"/>
    <n v="2"/>
    <n v="2"/>
    <n v="1.8691588785046728E-2"/>
    <n v="107"/>
    <n v="105"/>
    <n v="2"/>
    <n v="1.8691588785046728E-2"/>
  </r>
  <r>
    <x v="24"/>
    <x v="36"/>
    <s v="LIMA"/>
    <n v="0"/>
    <n v="0"/>
    <n v="0"/>
    <n v="0"/>
    <s v=""/>
    <n v="16"/>
    <n v="16"/>
    <n v="10"/>
    <n v="0.625"/>
    <n v="0"/>
    <n v="0"/>
    <n v="0"/>
    <n v="16"/>
    <n v="16"/>
    <s v=""/>
    <s v=""/>
  </r>
  <r>
    <x v="24"/>
    <x v="37"/>
    <s v="MANILA"/>
    <n v="0"/>
    <n v="0"/>
    <n v="0"/>
    <n v="0"/>
    <s v=""/>
    <n v="1446"/>
    <n v="1350"/>
    <n v="406"/>
    <n v="0.30074074074074075"/>
    <n v="2"/>
    <n v="94"/>
    <n v="6.5006915629322273E-2"/>
    <n v="1446"/>
    <n v="1352"/>
    <n v="94"/>
    <n v="6.5006915629322273E-2"/>
  </r>
  <r>
    <x v="24"/>
    <x v="76"/>
    <s v="DOHA"/>
    <n v="0"/>
    <n v="0"/>
    <n v="0"/>
    <n v="0"/>
    <s v=""/>
    <n v="1336"/>
    <n v="1236"/>
    <n v="1159"/>
    <n v="0.93770226537216828"/>
    <n v="21"/>
    <n v="79"/>
    <n v="5.9131736526946109E-2"/>
    <n v="1336"/>
    <n v="1257"/>
    <n v="79"/>
    <n v="5.9131736526946109E-2"/>
  </r>
  <r>
    <x v="24"/>
    <x v="38"/>
    <s v="BUCHAREST"/>
    <n v="0"/>
    <n v="0"/>
    <n v="0"/>
    <n v="0"/>
    <s v=""/>
    <n v="56"/>
    <n v="56"/>
    <n v="49"/>
    <n v="0.875"/>
    <n v="0"/>
    <n v="0"/>
    <n v="0"/>
    <n v="56"/>
    <n v="56"/>
    <s v=""/>
    <s v=""/>
  </r>
  <r>
    <x v="24"/>
    <x v="39"/>
    <s v="MOSCOW"/>
    <n v="0"/>
    <n v="0"/>
    <n v="0"/>
    <n v="0"/>
    <s v=""/>
    <n v="4888"/>
    <n v="4752"/>
    <n v="4192"/>
    <n v="0.88215488215488214"/>
    <n v="36"/>
    <n v="100"/>
    <n v="2.0458265139116204E-2"/>
    <n v="4888"/>
    <n v="4788"/>
    <n v="100"/>
    <n v="2.0458265139116204E-2"/>
  </r>
  <r>
    <x v="24"/>
    <x v="40"/>
    <s v="RIYADH"/>
    <n v="0"/>
    <n v="0"/>
    <n v="0"/>
    <n v="0"/>
    <s v=""/>
    <n v="1896"/>
    <n v="1781"/>
    <n v="1514"/>
    <n v="0.8500842223469961"/>
    <n v="24"/>
    <n v="91"/>
    <n v="4.7995780590717296E-2"/>
    <n v="1896"/>
    <n v="1805"/>
    <n v="91"/>
    <n v="4.7995780590717296E-2"/>
  </r>
  <r>
    <x v="24"/>
    <x v="41"/>
    <s v="DAKAR"/>
    <n v="0"/>
    <n v="0"/>
    <n v="0"/>
    <n v="0"/>
    <s v=""/>
    <n v="336"/>
    <n v="256"/>
    <n v="154"/>
    <n v="0.6015625"/>
    <n v="6"/>
    <n v="74"/>
    <n v="0.22023809523809523"/>
    <n v="336"/>
    <n v="262"/>
    <n v="74"/>
    <n v="0.22023809523809523"/>
  </r>
  <r>
    <x v="24"/>
    <x v="42"/>
    <s v="BELGRADE"/>
    <n v="0"/>
    <n v="0"/>
    <n v="0"/>
    <n v="0"/>
    <s v=""/>
    <n v="771"/>
    <n v="730"/>
    <n v="585"/>
    <n v="0.80136986301369861"/>
    <n v="0"/>
    <n v="41"/>
    <n v="5.3177691309987028E-2"/>
    <n v="771"/>
    <n v="730"/>
    <n v="41"/>
    <n v="5.3177691309987028E-2"/>
  </r>
  <r>
    <x v="24"/>
    <x v="78"/>
    <s v="SINGAPORE"/>
    <n v="0"/>
    <n v="0"/>
    <n v="0"/>
    <n v="0"/>
    <s v=""/>
    <n v="486"/>
    <n v="477"/>
    <n v="457"/>
    <n v="0.95807127882599585"/>
    <n v="5"/>
    <n v="4"/>
    <n v="8.23045267489712E-3"/>
    <n v="486"/>
    <n v="482"/>
    <n v="4"/>
    <n v="8.23045267489712E-3"/>
  </r>
  <r>
    <x v="24"/>
    <x v="45"/>
    <s v="PRETORIA"/>
    <n v="0"/>
    <n v="0"/>
    <n v="0"/>
    <n v="0"/>
    <s v=""/>
    <n v="1246"/>
    <n v="1219"/>
    <n v="524"/>
    <n v="0.42986054142739949"/>
    <n v="4"/>
    <n v="23"/>
    <n v="1.8459069020866775E-2"/>
    <n v="1246"/>
    <n v="1223"/>
    <n v="23"/>
    <n v="1.8459069020866775E-2"/>
  </r>
  <r>
    <x v="24"/>
    <x v="46"/>
    <s v="SEOUL"/>
    <n v="0"/>
    <n v="0"/>
    <n v="0"/>
    <n v="0"/>
    <s v=""/>
    <n v="56"/>
    <n v="49"/>
    <n v="15"/>
    <n v="0.30612244897959184"/>
    <n v="2"/>
    <n v="5"/>
    <n v="8.9285714285714288E-2"/>
    <n v="56"/>
    <n v="51"/>
    <n v="5"/>
    <n v="8.9285714285714288E-2"/>
  </r>
  <r>
    <x v="24"/>
    <x v="79"/>
    <s v="BARCELONA"/>
    <n v="0"/>
    <n v="0"/>
    <n v="0"/>
    <n v="0"/>
    <s v=""/>
    <n v="4"/>
    <n v="2"/>
    <n v="2"/>
    <n v="1"/>
    <n v="2"/>
    <n v="0"/>
    <n v="0"/>
    <n v="4"/>
    <n v="4"/>
    <s v=""/>
    <s v=""/>
  </r>
  <r>
    <x v="24"/>
    <x v="131"/>
    <s v="COLOMBO"/>
    <n v="12"/>
    <n v="9"/>
    <n v="9"/>
    <n v="3"/>
    <n v="0.25"/>
    <n v="1350"/>
    <n v="1006"/>
    <n v="305"/>
    <n v="0.30318091451292245"/>
    <n v="33"/>
    <n v="311"/>
    <n v="0.23037037037037036"/>
    <n v="1362"/>
    <n v="1048"/>
    <n v="314"/>
    <n v="0.23054331864904551"/>
  </r>
  <r>
    <x v="24"/>
    <x v="132"/>
    <s v="KHARTOUM"/>
    <n v="0"/>
    <n v="0"/>
    <n v="0"/>
    <n v="0"/>
    <s v=""/>
    <n v="129"/>
    <n v="88"/>
    <n v="34"/>
    <n v="0.38636363636363635"/>
    <n v="30"/>
    <n v="11"/>
    <n v="8.5271317829457363E-2"/>
    <n v="129"/>
    <n v="118"/>
    <n v="11"/>
    <n v="8.5271317829457363E-2"/>
  </r>
  <r>
    <x v="24"/>
    <x v="48"/>
    <s v="TAIPEI"/>
    <n v="0"/>
    <n v="0"/>
    <n v="0"/>
    <n v="0"/>
    <s v=""/>
    <n v="125"/>
    <n v="125"/>
    <n v="119"/>
    <n v="0.95199999999999996"/>
    <n v="0"/>
    <n v="0"/>
    <n v="0"/>
    <n v="125"/>
    <n v="125"/>
    <s v=""/>
    <s v=""/>
  </r>
  <r>
    <x v="24"/>
    <x v="81"/>
    <s v="DAR ES SALAAM"/>
    <n v="0"/>
    <n v="0"/>
    <n v="0"/>
    <n v="0"/>
    <s v=""/>
    <n v="196"/>
    <n v="177"/>
    <n v="54"/>
    <n v="0.30508474576271188"/>
    <n v="0"/>
    <n v="19"/>
    <n v="9.6938775510204078E-2"/>
    <n v="196"/>
    <n v="177"/>
    <n v="19"/>
    <n v="9.6938775510204078E-2"/>
  </r>
  <r>
    <x v="24"/>
    <x v="49"/>
    <s v="BANGKOK"/>
    <n v="0"/>
    <n v="0"/>
    <n v="0"/>
    <n v="0"/>
    <s v=""/>
    <n v="9650"/>
    <n v="9278"/>
    <n v="8794"/>
    <n v="0.94783358482431557"/>
    <n v="7"/>
    <n v="365"/>
    <n v="3.7823834196891191E-2"/>
    <n v="9650"/>
    <n v="9285"/>
    <n v="365"/>
    <n v="3.7823834196891191E-2"/>
  </r>
  <r>
    <x v="24"/>
    <x v="50"/>
    <s v="TUNIS"/>
    <n v="0"/>
    <n v="0"/>
    <n v="0"/>
    <n v="0"/>
    <s v=""/>
    <n v="1058"/>
    <n v="755"/>
    <n v="614"/>
    <n v="0.81324503311258278"/>
    <n v="61"/>
    <n v="242"/>
    <n v="0.22873345935727787"/>
    <n v="1058"/>
    <n v="816"/>
    <n v="242"/>
    <n v="0.22873345935727787"/>
  </r>
  <r>
    <x v="24"/>
    <x v="51"/>
    <s v="ISTANBUL"/>
    <n v="0"/>
    <n v="0"/>
    <n v="0"/>
    <n v="0"/>
    <s v=""/>
    <n v="4275"/>
    <n v="3683"/>
    <n v="2790"/>
    <n v="0.75753461851751291"/>
    <n v="93"/>
    <n v="499"/>
    <n v="0.11672514619883041"/>
    <n v="4275"/>
    <n v="3776"/>
    <n v="499"/>
    <n v="0.11672514619883041"/>
  </r>
  <r>
    <x v="24"/>
    <x v="52"/>
    <s v="KYIV"/>
    <n v="0"/>
    <n v="0"/>
    <n v="0"/>
    <n v="0"/>
    <s v=""/>
    <n v="168"/>
    <n v="157"/>
    <n v="108"/>
    <n v="0.68789808917197448"/>
    <n v="7"/>
    <n v="4"/>
    <n v="2.3809523809523808E-2"/>
    <n v="168"/>
    <n v="164"/>
    <n v="4"/>
    <n v="2.3809523809523808E-2"/>
  </r>
  <r>
    <x v="24"/>
    <x v="53"/>
    <s v="ABU DHABI"/>
    <n v="0"/>
    <n v="0"/>
    <n v="0"/>
    <n v="0"/>
    <s v=""/>
    <n v="3165"/>
    <n v="2727"/>
    <n v="1157"/>
    <n v="0.42427576090942426"/>
    <n v="17"/>
    <n v="421"/>
    <n v="0.1330173775671406"/>
    <n v="3165"/>
    <n v="2744"/>
    <n v="421"/>
    <n v="0.1330173775671406"/>
  </r>
  <r>
    <x v="24"/>
    <x v="54"/>
    <s v="LONDON"/>
    <n v="0"/>
    <n v="0"/>
    <n v="0"/>
    <n v="0"/>
    <s v=""/>
    <n v="2463"/>
    <n v="2343"/>
    <n v="2338"/>
    <n v="0.99786598378147673"/>
    <n v="32"/>
    <n v="88"/>
    <n v="3.5728786033292735E-2"/>
    <n v="2463"/>
    <n v="2375"/>
    <n v="88"/>
    <n v="3.5728786033292735E-2"/>
  </r>
  <r>
    <x v="24"/>
    <x v="55"/>
    <s v="ATLANTA, GA"/>
    <n v="0"/>
    <n v="0"/>
    <n v="0"/>
    <n v="0"/>
    <s v=""/>
    <n v="368"/>
    <n v="364"/>
    <n v="360"/>
    <n v="0.98901098901098905"/>
    <n v="0"/>
    <n v="4"/>
    <n v="1.0869565217391304E-2"/>
    <n v="368"/>
    <n v="364"/>
    <n v="4"/>
    <n v="1.0869565217391304E-2"/>
  </r>
  <r>
    <x v="24"/>
    <x v="55"/>
    <s v="NEW YORK, NY"/>
    <n v="0"/>
    <n v="0"/>
    <n v="0"/>
    <n v="0"/>
    <s v=""/>
    <n v="782"/>
    <n v="746"/>
    <n v="742"/>
    <n v="0.99463806970509383"/>
    <n v="22"/>
    <n v="14"/>
    <n v="1.7902813299232736E-2"/>
    <n v="782"/>
    <n v="768"/>
    <n v="14"/>
    <n v="1.7902813299232736E-2"/>
  </r>
  <r>
    <x v="24"/>
    <x v="55"/>
    <s v="SAN FRANCISCO, CA"/>
    <n v="0"/>
    <n v="0"/>
    <n v="0"/>
    <n v="0"/>
    <s v=""/>
    <n v="654"/>
    <n v="647"/>
    <n v="640"/>
    <n v="0.98918083462132922"/>
    <n v="2"/>
    <n v="5"/>
    <n v="7.6452599388379203E-3"/>
    <n v="654"/>
    <n v="649"/>
    <n v="5"/>
    <n v="7.6452599388379203E-3"/>
  </r>
  <r>
    <x v="24"/>
    <x v="55"/>
    <s v="WASHINGTON, DC"/>
    <n v="0"/>
    <n v="0"/>
    <n v="0"/>
    <n v="0"/>
    <s v=""/>
    <n v="185"/>
    <n v="172"/>
    <n v="163"/>
    <n v="0.94767441860465118"/>
    <n v="6"/>
    <n v="7"/>
    <n v="3.783783783783784E-2"/>
    <n v="185"/>
    <n v="178"/>
    <n v="7"/>
    <n v="3.783783783783784E-2"/>
  </r>
  <r>
    <x v="24"/>
    <x v="137"/>
    <s v="CARACAS"/>
    <n v="0"/>
    <n v="0"/>
    <n v="0"/>
    <n v="0"/>
    <s v=""/>
    <n v="2"/>
    <n v="2"/>
    <n v="2"/>
    <n v="1"/>
    <n v="0"/>
    <n v="0"/>
    <n v="0"/>
    <n v="2"/>
    <n v="2"/>
    <s v=""/>
    <s v=""/>
  </r>
  <r>
    <x v="24"/>
    <x v="56"/>
    <s v="HO CHI MINH"/>
    <n v="0"/>
    <n v="0"/>
    <n v="0"/>
    <n v="0"/>
    <s v=""/>
    <n v="469"/>
    <n v="439"/>
    <n v="130"/>
    <n v="0.296127562642369"/>
    <n v="2"/>
    <n v="28"/>
    <n v="5.9701492537313432E-2"/>
    <n v="469"/>
    <n v="441"/>
    <n v="28"/>
    <n v="5.970149253731343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2"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196">
        <item x="83"/>
        <item x="0"/>
        <item x="1"/>
        <item x="162"/>
        <item x="57"/>
        <item x="2"/>
        <item x="84"/>
        <item x="3"/>
        <item x="58"/>
        <item x="4"/>
        <item x="105"/>
        <item x="93"/>
        <item x="85"/>
        <item x="59"/>
        <item x="106"/>
        <item m="1" x="186"/>
        <item x="107"/>
        <item x="5"/>
        <item x="139"/>
        <item x="6"/>
        <item m="1" x="184"/>
        <item x="7"/>
        <item x="60"/>
        <item x="61"/>
        <item x="108"/>
        <item x="62"/>
        <item x="8"/>
        <item x="157"/>
        <item x="109"/>
        <item x="110"/>
        <item x="9"/>
        <item x="10"/>
        <item x="11"/>
        <item x="111"/>
        <item m="1" x="179"/>
        <item x="112"/>
        <item x="63"/>
        <item m="1" x="187"/>
        <item x="140"/>
        <item x="64"/>
        <item x="12"/>
        <item x="13"/>
        <item x="14"/>
        <item x="65"/>
        <item x="94"/>
        <item x="113"/>
        <item x="114"/>
        <item x="115"/>
        <item x="15"/>
        <item x="151"/>
        <item x="116"/>
        <item x="152"/>
        <item x="141"/>
        <item x="16"/>
        <item m="1" x="173"/>
        <item x="66"/>
        <item m="1" x="171"/>
        <item x="67"/>
        <item x="117"/>
        <item x="86"/>
        <item x="17"/>
        <item x="87"/>
        <item x="68"/>
        <item x="118"/>
        <item x="119"/>
        <item x="158"/>
        <item x="120"/>
        <item m="1" x="185"/>
        <item m="1" x="166"/>
        <item x="142"/>
        <item x="18"/>
        <item x="69"/>
        <item x="95"/>
        <item x="19"/>
        <item x="20"/>
        <item x="21"/>
        <item m="1" x="169"/>
        <item x="88"/>
        <item x="22"/>
        <item x="23"/>
        <item x="70"/>
        <item x="71"/>
        <item x="24"/>
        <item x="25"/>
        <item x="26"/>
        <item x="27"/>
        <item m="1" x="188"/>
        <item m="1" x="192"/>
        <item m="1" x="183"/>
        <item m="1" x="194"/>
        <item x="100"/>
        <item x="28"/>
        <item x="143"/>
        <item m="1" x="172"/>
        <item x="121"/>
        <item x="96"/>
        <item x="29"/>
        <item x="163"/>
        <item x="153"/>
        <item m="1" x="168"/>
        <item x="101"/>
        <item x="155"/>
        <item m="1" x="193"/>
        <item x="159"/>
        <item m="1" x="174"/>
        <item x="122"/>
        <item x="156"/>
        <item x="30"/>
        <item x="97"/>
        <item x="123"/>
        <item x="124"/>
        <item x="125"/>
        <item x="31"/>
        <item x="89"/>
        <item m="1" x="182"/>
        <item m="1" x="175"/>
        <item x="90"/>
        <item x="144"/>
        <item x="32"/>
        <item x="102"/>
        <item x="126"/>
        <item x="103"/>
        <item x="104"/>
        <item x="72"/>
        <item x="127"/>
        <item x="145"/>
        <item x="128"/>
        <item x="33"/>
        <item x="164"/>
        <item x="34"/>
        <item x="98"/>
        <item x="129"/>
        <item x="35"/>
        <item m="1" x="191"/>
        <item x="146"/>
        <item x="73"/>
        <item m="1" x="177"/>
        <item x="147"/>
        <item x="36"/>
        <item x="37"/>
        <item x="74"/>
        <item x="75"/>
        <item m="1" x="178"/>
        <item x="76"/>
        <item x="38"/>
        <item x="39"/>
        <item x="77"/>
        <item x="130"/>
        <item x="154"/>
        <item x="160"/>
        <item x="40"/>
        <item x="41"/>
        <item x="42"/>
        <item m="1" x="189"/>
        <item x="78"/>
        <item x="43"/>
        <item x="44"/>
        <item x="45"/>
        <item x="46"/>
        <item m="1" x="167"/>
        <item x="79"/>
        <item x="131"/>
        <item x="132"/>
        <item x="133"/>
        <item x="99"/>
        <item x="80"/>
        <item x="47"/>
        <item m="1" x="170"/>
        <item x="48"/>
        <item m="1" x="180"/>
        <item x="148"/>
        <item x="81"/>
        <item m="1" x="190"/>
        <item x="49"/>
        <item x="161"/>
        <item x="134"/>
        <item x="149"/>
        <item x="50"/>
        <item x="51"/>
        <item x="150"/>
        <item x="82"/>
        <item x="52"/>
        <item x="53"/>
        <item x="54"/>
        <item x="135"/>
        <item x="55"/>
        <item x="91"/>
        <item x="136"/>
        <item x="137"/>
        <item m="1" x="176"/>
        <item x="56"/>
        <item m="1" x="181"/>
        <item x="92"/>
        <item x="138"/>
        <item m="1" x="165"/>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2">
    <format dxfId="156">
      <pivotArea type="all" dataOnly="0" outline="0" fieldPosition="0"/>
    </format>
    <format dxfId="155">
      <pivotArea field="1" type="button" dataOnly="0" labelOnly="1" outline="0" axis="axisPage" fieldPosition="0"/>
    </format>
    <format dxfId="154">
      <pivotArea field="1" type="button" dataOnly="0" labelOnly="1" outline="0" axis="axisPage" fieldPosition="0"/>
    </format>
    <format dxfId="153">
      <pivotArea field="1" type="button" dataOnly="0" labelOnly="1" outline="0" axis="axisPage" fieldPosition="0"/>
    </format>
    <format dxfId="152">
      <pivotArea field="1" type="button" dataOnly="0" labelOnly="1" outline="0" axis="axisPage" fieldPosition="0"/>
    </format>
    <format dxfId="151">
      <pivotArea field="1" type="button" dataOnly="0" labelOnly="1" outline="0" axis="axisPage" fieldPosition="0"/>
    </format>
    <format dxfId="150">
      <pivotArea outline="0" fieldPosition="0"/>
    </format>
    <format dxfId="149">
      <pivotArea field="0" type="button" dataOnly="0" labelOnly="1" outline="0" axis="axisRow" fieldPosition="0"/>
    </format>
    <format dxfId="148">
      <pivotArea dataOnly="0" labelOnly="1" outline="0" fieldPosition="0">
        <references count="1">
          <reference field="0" count="0"/>
        </references>
      </pivotArea>
    </format>
    <format dxfId="147">
      <pivotArea dataOnly="0" labelOnly="1" grandRow="1" outline="0" fieldPosition="0"/>
    </format>
    <format dxfId="146">
      <pivotArea type="origin" dataOnly="0" labelOnly="1" outline="0" fieldPosition="0"/>
    </format>
    <format dxfId="145">
      <pivotArea field="-2" type="button" dataOnly="0" labelOnly="1" outline="0" axis="axisCol" fieldPosition="0"/>
    </format>
    <format dxfId="144">
      <pivotArea type="topRight" dataOnly="0" labelOnly="1" outline="0" fieldPosition="0"/>
    </format>
    <format dxfId="143">
      <pivotArea field="1" type="button" dataOnly="0" labelOnly="1" outline="0" axis="axisPage" fieldPosition="0"/>
    </format>
    <format dxfId="142">
      <pivotArea outline="0" fieldPosition="0">
        <references count="1">
          <reference field="0" count="1" selected="0">
            <x v="33"/>
          </reference>
        </references>
      </pivotArea>
    </format>
    <format dxfId="141">
      <pivotArea dataOnly="0" labelOnly="1" outline="0" fieldPosition="0">
        <references count="1">
          <reference field="0" count="1">
            <x v="33"/>
          </reference>
        </references>
      </pivotArea>
    </format>
    <format dxfId="140">
      <pivotArea field="1" type="button" dataOnly="0" labelOnly="1" outline="0" axis="axisPage" fieldPosition="0"/>
    </format>
    <format dxfId="139">
      <pivotArea field="0" type="button" dataOnly="0" labelOnly="1" outline="0" axis="axisRow" fieldPosition="0"/>
    </format>
    <format dxfId="138">
      <pivotArea dataOnly="0" labelOnly="1" outline="0" fieldPosition="0">
        <references count="1">
          <reference field="4294967294" count="3">
            <x v="0"/>
            <x v="1"/>
            <x v="4"/>
          </reference>
        </references>
      </pivotArea>
    </format>
    <format dxfId="137">
      <pivotArea dataOnly="0" labelOnly="1" outline="0" fieldPosition="0">
        <references count="1">
          <reference field="4294967294" count="1">
            <x v="0"/>
          </reference>
        </references>
      </pivotArea>
    </format>
    <format dxfId="136">
      <pivotArea field="0" type="button" dataOnly="0" labelOnly="1" outline="0" axis="axisRow" fieldPosition="0"/>
    </format>
    <format dxfId="135">
      <pivotArea dataOnly="0" labelOnly="1" outline="0" fieldPosition="0">
        <references count="1">
          <reference field="4294967294" count="3">
            <x v="0"/>
            <x v="1"/>
            <x v="4"/>
          </reference>
        </references>
      </pivotArea>
    </format>
    <format dxfId="134">
      <pivotArea field="0" type="button" dataOnly="0" labelOnly="1" outline="0" axis="axisRow" fieldPosition="0"/>
    </format>
    <format dxfId="133">
      <pivotArea dataOnly="0" labelOnly="1" outline="0" fieldPosition="0">
        <references count="1">
          <reference field="0" count="0"/>
        </references>
      </pivotArea>
    </format>
    <format dxfId="132">
      <pivotArea dataOnly="0" labelOnly="1" grandRow="1" outline="0" fieldPosition="0"/>
    </format>
    <format dxfId="131">
      <pivotArea outline="0" fieldPosition="0">
        <references count="1">
          <reference field="4294967294" count="1">
            <x v="0"/>
          </reference>
        </references>
      </pivotArea>
    </format>
    <format dxfId="130">
      <pivotArea outline="0" fieldPosition="0">
        <references count="1">
          <reference field="4294967294" count="1">
            <x v="1"/>
          </reference>
        </references>
      </pivotArea>
    </format>
    <format dxfId="129">
      <pivotArea outline="0" fieldPosition="0">
        <references count="1">
          <reference field="4294967294" count="1">
            <x v="4"/>
          </reference>
        </references>
      </pivotArea>
    </format>
    <format dxfId="128">
      <pivotArea field="0" grandRow="1" outline="0" collapsedLevelsAreSubtotals="1" axis="axisRow" fieldPosition="0">
        <references count="1">
          <reference field="4294967294" count="1" selected="0">
            <x v="3"/>
          </reference>
        </references>
      </pivotArea>
    </format>
    <format dxfId="127">
      <pivotArea outline="0" collapsedLevelsAreSubtotals="1" fieldPosition="0">
        <references count="2">
          <reference field="4294967294" count="1" selected="0">
            <x v="3"/>
          </reference>
          <reference field="0" count="0" selected="0"/>
        </references>
      </pivotArea>
    </format>
    <format dxfId="126">
      <pivotArea outline="0" collapsedLevelsAreSubtotals="1" fieldPosition="0">
        <references count="1">
          <reference field="4294967294" count="1" selected="0">
            <x v="2"/>
          </reference>
        </references>
      </pivotArea>
    </format>
    <format dxfId="125">
      <pivotArea type="topRight" dataOnly="0" labelOnly="1" outline="0" offset="B1:C1"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12"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96">
        <item x="83"/>
        <item x="0"/>
        <item x="1"/>
        <item x="162"/>
        <item x="57"/>
        <item x="2"/>
        <item x="84"/>
        <item x="3"/>
        <item x="58"/>
        <item x="4"/>
        <item x="105"/>
        <item x="93"/>
        <item x="85"/>
        <item x="59"/>
        <item x="106"/>
        <item m="1" x="186"/>
        <item x="107"/>
        <item x="5"/>
        <item x="139"/>
        <item x="6"/>
        <item m="1" x="184"/>
        <item x="7"/>
        <item x="60"/>
        <item x="61"/>
        <item x="108"/>
        <item x="62"/>
        <item x="8"/>
        <item x="157"/>
        <item x="109"/>
        <item x="110"/>
        <item x="9"/>
        <item x="10"/>
        <item x="11"/>
        <item x="111"/>
        <item m="1" x="179"/>
        <item m="1" x="187"/>
        <item x="140"/>
        <item x="64"/>
        <item x="12"/>
        <item x="13"/>
        <item x="14"/>
        <item x="65"/>
        <item x="94"/>
        <item x="113"/>
        <item x="114"/>
        <item x="115"/>
        <item x="15"/>
        <item x="151"/>
        <item x="116"/>
        <item x="152"/>
        <item x="141"/>
        <item x="16"/>
        <item m="1" x="173"/>
        <item x="66"/>
        <item m="1" x="171"/>
        <item x="67"/>
        <item x="117"/>
        <item x="86"/>
        <item x="17"/>
        <item x="87"/>
        <item x="68"/>
        <item x="118"/>
        <item x="119"/>
        <item x="158"/>
        <item x="120"/>
        <item m="1" x="166"/>
        <item x="142"/>
        <item x="18"/>
        <item x="69"/>
        <item x="95"/>
        <item x="19"/>
        <item x="20"/>
        <item m="1" x="169"/>
        <item x="88"/>
        <item x="22"/>
        <item x="23"/>
        <item x="70"/>
        <item x="71"/>
        <item x="24"/>
        <item x="25"/>
        <item x="26"/>
        <item x="27"/>
        <item m="1" x="183"/>
        <item m="1" x="194"/>
        <item x="100"/>
        <item x="28"/>
        <item x="143"/>
        <item m="1" x="172"/>
        <item x="96"/>
        <item x="29"/>
        <item x="163"/>
        <item m="1" x="168"/>
        <item x="101"/>
        <item x="155"/>
        <item m="1" x="193"/>
        <item x="122"/>
        <item x="156"/>
        <item x="30"/>
        <item x="97"/>
        <item x="123"/>
        <item x="124"/>
        <item x="125"/>
        <item x="31"/>
        <item m="1" x="182"/>
        <item m="1" x="175"/>
        <item x="90"/>
        <item x="144"/>
        <item x="32"/>
        <item x="102"/>
        <item x="126"/>
        <item x="103"/>
        <item x="104"/>
        <item x="72"/>
        <item x="127"/>
        <item x="145"/>
        <item x="128"/>
        <item x="33"/>
        <item x="98"/>
        <item x="129"/>
        <item x="35"/>
        <item m="1" x="191"/>
        <item x="73"/>
        <item m="1" x="177"/>
        <item x="147"/>
        <item x="36"/>
        <item x="37"/>
        <item x="74"/>
        <item x="75"/>
        <item m="1" x="178"/>
        <item x="76"/>
        <item x="38"/>
        <item x="39"/>
        <item x="77"/>
        <item x="130"/>
        <item x="154"/>
        <item x="160"/>
        <item x="40"/>
        <item x="41"/>
        <item x="42"/>
        <item m="1" x="189"/>
        <item x="78"/>
        <item x="43"/>
        <item x="44"/>
        <item x="45"/>
        <item m="1" x="167"/>
        <item x="79"/>
        <item x="131"/>
        <item x="132"/>
        <item x="133"/>
        <item x="99"/>
        <item x="80"/>
        <item m="1" x="170"/>
        <item m="1" x="180"/>
        <item x="148"/>
        <item m="1" x="190"/>
        <item x="49"/>
        <item x="161"/>
        <item x="134"/>
        <item x="149"/>
        <item x="50"/>
        <item x="51"/>
        <item x="150"/>
        <item x="82"/>
        <item x="52"/>
        <item x="53"/>
        <item x="54"/>
        <item x="135"/>
        <item x="55"/>
        <item x="91"/>
        <item x="136"/>
        <item x="137"/>
        <item m="1" x="176"/>
        <item m="1" x="181"/>
        <item x="92"/>
        <item x="138"/>
        <item m="1" x="165"/>
        <item x="21"/>
        <item m="1" x="192"/>
        <item x="56"/>
        <item x="63"/>
        <item x="153"/>
        <item x="81"/>
        <item m="1" x="188"/>
        <item x="89"/>
        <item x="47"/>
        <item x="112"/>
        <item x="121"/>
        <item m="1" x="174"/>
        <item x="46"/>
        <item x="48"/>
        <item x="164"/>
        <item x="146"/>
        <item x="159"/>
        <item m="1" x="185"/>
        <item x="34"/>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30"/>
    </i>
    <i>
      <x v="19"/>
    </i>
    <i>
      <x v="8"/>
    </i>
    <i>
      <x v="24"/>
    </i>
    <i>
      <x v="12"/>
    </i>
    <i>
      <x v="15"/>
    </i>
    <i>
      <x v="26"/>
    </i>
    <i>
      <x v="32"/>
    </i>
    <i>
      <x v="21"/>
    </i>
    <i>
      <x v="27"/>
    </i>
    <i>
      <x v="7"/>
    </i>
    <i>
      <x v="17"/>
    </i>
    <i>
      <x v="6"/>
    </i>
    <i>
      <x v="31"/>
    </i>
    <i>
      <x v="9"/>
    </i>
    <i>
      <x v="20"/>
    </i>
    <i>
      <x v="34"/>
    </i>
    <i>
      <x v="25"/>
    </i>
    <i>
      <x v="23"/>
    </i>
    <i>
      <x v="29"/>
    </i>
    <i>
      <x v="28"/>
    </i>
    <i>
      <x v="18"/>
    </i>
    <i>
      <x v="22"/>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35">
    <format dxfId="124">
      <pivotArea type="all" dataOnly="0" outline="0" fieldPosition="0"/>
    </format>
    <format dxfId="123">
      <pivotArea type="all" dataOnly="0" outline="0" fieldPosition="0"/>
    </format>
    <format dxfId="122">
      <pivotArea type="origin" dataOnly="0" labelOnly="1" outline="0" fieldPosition="0"/>
    </format>
    <format dxfId="121">
      <pivotArea field="-2" type="button" dataOnly="0" labelOnly="1" outline="0" axis="axisCol" fieldPosition="0"/>
    </format>
    <format dxfId="120">
      <pivotArea type="topRight" dataOnly="0" labelOnly="1" outline="0" fieldPosition="0"/>
    </format>
    <format dxfId="119">
      <pivotArea field="0" type="button" dataOnly="0" labelOnly="1" outline="0" axis="axisRow" fieldPosition="0"/>
    </format>
    <format dxfId="118">
      <pivotArea field="1" type="button" dataOnly="0" labelOnly="1" outline="0"/>
    </format>
    <format dxfId="117">
      <pivotArea outline="0" fieldPosition="0"/>
    </format>
    <format dxfId="116">
      <pivotArea dataOnly="0" labelOnly="1" outline="0" fieldPosition="0">
        <references count="1">
          <reference field="0" count="0"/>
        </references>
      </pivotArea>
    </format>
    <format dxfId="115">
      <pivotArea dataOnly="0" labelOnly="1" grandRow="1" outline="0" fieldPosition="0"/>
    </format>
    <format dxfId="114">
      <pivotArea field="0" type="button" dataOnly="0" labelOnly="1" outline="0" axis="axisRow" fieldPosition="0"/>
    </format>
    <format dxfId="113">
      <pivotArea outline="0" fieldPosition="0"/>
    </format>
    <format dxfId="112">
      <pivotArea dataOnly="0" labelOnly="1" outline="0" fieldPosition="0">
        <references count="1">
          <reference field="0" count="0"/>
        </references>
      </pivotArea>
    </format>
    <format dxfId="111">
      <pivotArea dataOnly="0" labelOnly="1" grandRow="1" outline="0" fieldPosition="0"/>
    </format>
    <format dxfId="110">
      <pivotArea grandRow="1" outline="0" fieldPosition="0"/>
    </format>
    <format dxfId="109">
      <pivotArea dataOnly="0" labelOnly="1" grandRow="1" outline="0" fieldPosition="0"/>
    </format>
    <format dxfId="108">
      <pivotArea field="-2" type="button" dataOnly="0" labelOnly="1" outline="0" axis="axisCol" fieldPosition="0"/>
    </format>
    <format dxfId="107">
      <pivotArea type="origin" dataOnly="0" labelOnly="1" outline="0" fieldPosition="0"/>
    </format>
    <format dxfId="106">
      <pivotArea field="-2" type="button" dataOnly="0" labelOnly="1" outline="0" axis="axisCol" fieldPosition="0"/>
    </format>
    <format dxfId="105">
      <pivotArea type="topRight" dataOnly="0" labelOnly="1" outline="0" fieldPosition="0"/>
    </format>
    <format dxfId="104">
      <pivotArea outline="0" fieldPosition="0"/>
    </format>
    <format dxfId="103">
      <pivotArea field="0" type="button" dataOnly="0" labelOnly="1" outline="0" axis="axisRow" fieldPosition="0"/>
    </format>
    <format dxfId="102">
      <pivotArea dataOnly="0" labelOnly="1" outline="0" fieldPosition="0">
        <references count="1">
          <reference field="0" count="0"/>
        </references>
      </pivotArea>
    </format>
    <format dxfId="101">
      <pivotArea dataOnly="0" labelOnly="1" grandRow="1" outline="0" fieldPosition="0"/>
    </format>
    <format dxfId="100">
      <pivotArea outline="0" fieldPosition="0">
        <references count="1">
          <reference field="0" count="1" selected="0">
            <x v="18"/>
          </reference>
        </references>
      </pivotArea>
    </format>
    <format dxfId="99">
      <pivotArea dataOnly="0" labelOnly="1" outline="0" fieldPosition="0">
        <references count="1">
          <reference field="0" count="1">
            <x v="18"/>
          </reference>
        </references>
      </pivotArea>
    </format>
    <format dxfId="98">
      <pivotArea field="0" type="button" dataOnly="0" labelOnly="1" outline="0" axis="axisRow" fieldPosition="0"/>
    </format>
    <format dxfId="97">
      <pivotArea dataOnly="0" labelOnly="1" outline="0" fieldPosition="0">
        <references count="1">
          <reference field="4294967294" count="3">
            <x v="0"/>
            <x v="1"/>
            <x v="4"/>
          </reference>
        </references>
      </pivotArea>
    </format>
    <format dxfId="96">
      <pivotArea dataOnly="0" labelOnly="1" outline="0" fieldPosition="0">
        <references count="1">
          <reference field="4294967294" count="1">
            <x v="0"/>
          </reference>
        </references>
      </pivotArea>
    </format>
    <format dxfId="95">
      <pivotArea dataOnly="0" labelOnly="1" outline="0" fieldPosition="0">
        <references count="1">
          <reference field="4294967294" count="1">
            <x v="4"/>
          </reference>
        </references>
      </pivotArea>
    </format>
    <format dxfId="94">
      <pivotArea outline="0" collapsedLevelsAreSubtotals="1" fieldPosition="0">
        <references count="1">
          <reference field="4294967294" count="1" selected="0">
            <x v="0"/>
          </reference>
        </references>
      </pivotArea>
    </format>
    <format dxfId="93">
      <pivotArea outline="0" collapsedLevelsAreSubtotals="1" fieldPosition="0">
        <references count="1">
          <reference field="0" count="1" selected="0">
            <x v="34"/>
          </reference>
        </references>
      </pivotArea>
    </format>
    <format dxfId="92">
      <pivotArea dataOnly="0" labelOnly="1" outline="0" fieldPosition="0">
        <references count="1">
          <reference field="0" count="1">
            <x v="34"/>
          </reference>
        </references>
      </pivotArea>
    </format>
    <format dxfId="91">
      <pivotArea field="0" type="button" dataOnly="0" labelOnly="1" outline="0" axis="axisRow" fieldPosition="0"/>
    </format>
    <format dxfId="90">
      <pivotArea dataOnly="0" labelOnly="1" outline="0" fieldPosition="0">
        <references count="1">
          <reference field="4294967294" count="5">
            <x v="0"/>
            <x v="1"/>
            <x v="2"/>
            <x v="3"/>
            <x v="4"/>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5" cacheId="12"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30"/>
    </i>
    <i>
      <x v="19"/>
    </i>
    <i>
      <x v="8"/>
    </i>
    <i>
      <x v="24"/>
    </i>
    <i>
      <x v="12"/>
    </i>
    <i>
      <x v="26"/>
    </i>
    <i>
      <x v="15"/>
    </i>
    <i>
      <x v="32"/>
    </i>
    <i>
      <x v="21"/>
    </i>
    <i>
      <x v="6"/>
    </i>
    <i>
      <x v="17"/>
    </i>
    <i>
      <x v="27"/>
    </i>
    <i>
      <x v="7"/>
    </i>
    <i>
      <x v="20"/>
    </i>
    <i>
      <x v="9"/>
    </i>
    <i>
      <x v="31"/>
    </i>
    <i>
      <x v="34"/>
    </i>
    <i>
      <x v="25"/>
    </i>
    <i>
      <x v="23"/>
    </i>
    <i>
      <x v="28"/>
    </i>
    <i>
      <x v="29"/>
    </i>
    <i>
      <x v="18"/>
    </i>
    <i>
      <x v="22"/>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6">
    <format dxfId="89">
      <pivotArea type="all" dataOnly="0" outline="0" fieldPosition="0"/>
    </format>
    <format dxfId="88">
      <pivotArea type="all" dataOnly="0" outline="0" fieldPosition="0"/>
    </format>
    <format dxfId="87">
      <pivotArea type="origin" dataOnly="0" labelOnly="1" outline="0" fieldPosition="0"/>
    </format>
    <format dxfId="86">
      <pivotArea field="-2" type="button" dataOnly="0" labelOnly="1" outline="0" axis="axisCol" fieldPosition="0"/>
    </format>
    <format dxfId="85">
      <pivotArea type="topRight" dataOnly="0" labelOnly="1" outline="0" fieldPosition="0"/>
    </format>
    <format dxfId="84">
      <pivotArea outline="0" fieldPosition="0">
        <references count="1">
          <reference field="0" count="1" selected="0">
            <x v="18"/>
          </reference>
        </references>
      </pivotArea>
    </format>
    <format dxfId="83">
      <pivotArea outline="0" collapsedLevelsAreSubtotals="1" fieldPosition="0">
        <references count="1">
          <reference field="0" count="1" selected="0">
            <x v="34"/>
          </reference>
        </references>
      </pivotArea>
    </format>
    <format dxfId="82">
      <pivotArea outline="0" collapsedLevelsAreSubtotals="1" fieldPosition="0"/>
    </format>
    <format dxfId="81">
      <pivotArea field="0" type="button" dataOnly="0" labelOnly="1" outline="0" axis="axisRow" fieldPosition="0"/>
    </format>
    <format dxfId="80">
      <pivotArea dataOnly="0" labelOnly="1" outline="0" fieldPosition="0">
        <references count="1">
          <reference field="0" count="0"/>
        </references>
      </pivotArea>
    </format>
    <format dxfId="79">
      <pivotArea dataOnly="0" labelOnly="1" grandRow="1" outline="0" fieldPosition="0"/>
    </format>
    <format dxfId="78">
      <pivotArea dataOnly="0" labelOnly="1" outline="0" fieldPosition="0">
        <references count="1">
          <reference field="4294967294" count="3">
            <x v="0"/>
            <x v="1"/>
            <x v="4"/>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0"/>
          </reference>
        </references>
      </pivotArea>
    </format>
    <format dxfId="75">
      <pivotArea dataOnly="0" labelOnly="1" outline="0" fieldPosition="0">
        <references count="1">
          <reference field="4294967294" count="1">
            <x v="1"/>
          </reference>
        </references>
      </pivotArea>
    </format>
    <format dxfId="74">
      <pivotArea type="topRight" dataOnly="0" labelOnly="1" outline="0" offset="B1:C1"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12"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168" firstHeaderRow="1" firstDataRow="2" firstDataCol="1"/>
  <pivotFields count="19">
    <pivotField compact="0" outline="0" subtotalTop="0" showAll="0" includeNewItemsInFilter="1"/>
    <pivotField axis="axisRow" compact="0" outline="0" subtotalTop="0" showAll="0" includeNewItemsInFilter="1" sortType="descending">
      <items count="196">
        <item x="83"/>
        <item x="0"/>
        <item x="1"/>
        <item x="162"/>
        <item x="57"/>
        <item x="2"/>
        <item x="84"/>
        <item x="3"/>
        <item x="58"/>
        <item x="4"/>
        <item x="105"/>
        <item x="93"/>
        <item x="85"/>
        <item x="59"/>
        <item x="106"/>
        <item m="1" x="186"/>
        <item x="107"/>
        <item x="5"/>
        <item x="139"/>
        <item x="6"/>
        <item m="1" x="184"/>
        <item x="7"/>
        <item x="60"/>
        <item x="61"/>
        <item x="108"/>
        <item x="62"/>
        <item x="8"/>
        <item x="157"/>
        <item x="109"/>
        <item x="110"/>
        <item x="9"/>
        <item x="10"/>
        <item x="11"/>
        <item x="111"/>
        <item m="1" x="179"/>
        <item m="1" x="187"/>
        <item x="140"/>
        <item x="64"/>
        <item x="12"/>
        <item x="13"/>
        <item x="14"/>
        <item x="65"/>
        <item x="94"/>
        <item x="113"/>
        <item x="114"/>
        <item x="115"/>
        <item x="15"/>
        <item x="151"/>
        <item x="116"/>
        <item x="152"/>
        <item x="141"/>
        <item x="16"/>
        <item m="1" x="173"/>
        <item x="66"/>
        <item m="1" x="171"/>
        <item x="67"/>
        <item x="117"/>
        <item x="86"/>
        <item x="17"/>
        <item x="87"/>
        <item x="68"/>
        <item x="118"/>
        <item x="119"/>
        <item x="158"/>
        <item x="120"/>
        <item m="1" x="166"/>
        <item x="142"/>
        <item x="18"/>
        <item x="69"/>
        <item x="95"/>
        <item x="19"/>
        <item x="20"/>
        <item m="1" x="169"/>
        <item x="88"/>
        <item x="22"/>
        <item x="23"/>
        <item x="70"/>
        <item x="71"/>
        <item x="24"/>
        <item x="25"/>
        <item x="26"/>
        <item x="27"/>
        <item m="1" x="183"/>
        <item m="1" x="194"/>
        <item x="100"/>
        <item x="28"/>
        <item x="143"/>
        <item m="1" x="172"/>
        <item x="96"/>
        <item x="29"/>
        <item x="163"/>
        <item m="1" x="168"/>
        <item x="101"/>
        <item x="155"/>
        <item m="1" x="193"/>
        <item x="122"/>
        <item x="156"/>
        <item x="30"/>
        <item x="97"/>
        <item x="123"/>
        <item x="124"/>
        <item x="125"/>
        <item x="31"/>
        <item m="1" x="182"/>
        <item m="1" x="175"/>
        <item x="90"/>
        <item x="144"/>
        <item x="32"/>
        <item x="102"/>
        <item x="126"/>
        <item x="103"/>
        <item x="104"/>
        <item x="72"/>
        <item x="127"/>
        <item x="145"/>
        <item x="128"/>
        <item x="33"/>
        <item x="98"/>
        <item x="129"/>
        <item x="35"/>
        <item m="1" x="191"/>
        <item x="73"/>
        <item m="1" x="177"/>
        <item x="147"/>
        <item x="36"/>
        <item x="37"/>
        <item x="74"/>
        <item x="75"/>
        <item m="1" x="178"/>
        <item x="76"/>
        <item x="38"/>
        <item x="39"/>
        <item x="77"/>
        <item x="130"/>
        <item x="154"/>
        <item x="160"/>
        <item x="40"/>
        <item x="41"/>
        <item x="42"/>
        <item m="1" x="189"/>
        <item x="78"/>
        <item x="43"/>
        <item x="44"/>
        <item x="45"/>
        <item m="1" x="167"/>
        <item x="79"/>
        <item x="131"/>
        <item x="132"/>
        <item x="133"/>
        <item x="99"/>
        <item x="80"/>
        <item m="1" x="170"/>
        <item m="1" x="180"/>
        <item x="148"/>
        <item m="1" x="190"/>
        <item x="49"/>
        <item x="161"/>
        <item x="134"/>
        <item x="149"/>
        <item x="50"/>
        <item x="51"/>
        <item x="150"/>
        <item x="82"/>
        <item x="52"/>
        <item x="53"/>
        <item x="54"/>
        <item x="135"/>
        <item x="55"/>
        <item x="91"/>
        <item x="136"/>
        <item x="137"/>
        <item m="1" x="176"/>
        <item m="1" x="181"/>
        <item x="92"/>
        <item x="138"/>
        <item m="1" x="165"/>
        <item x="21"/>
        <item m="1" x="192"/>
        <item x="56"/>
        <item x="63"/>
        <item x="153"/>
        <item x="81"/>
        <item m="1" x="188"/>
        <item x="89"/>
        <item x="47"/>
        <item x="112"/>
        <item x="121"/>
        <item m="1" x="174"/>
        <item x="46"/>
        <item x="48"/>
        <item x="164"/>
        <item x="146"/>
        <item x="159"/>
        <item m="1" x="185"/>
        <item x="34"/>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66">
    <i>
      <x v="131"/>
    </i>
    <i>
      <x v="160"/>
    </i>
    <i>
      <x v="31"/>
    </i>
    <i>
      <x v="107"/>
    </i>
    <i>
      <x v="70"/>
    </i>
    <i>
      <x v="2"/>
    </i>
    <i>
      <x v="12"/>
    </i>
    <i>
      <x v="163"/>
    </i>
    <i>
      <x v="165"/>
    </i>
    <i>
      <x v="155"/>
    </i>
    <i>
      <x v="159"/>
    </i>
    <i>
      <x v="125"/>
    </i>
    <i>
      <x v="71"/>
    </i>
    <i>
      <x v="136"/>
    </i>
    <i>
      <x v="46"/>
    </i>
    <i>
      <x v="164"/>
    </i>
    <i>
      <x v="176"/>
    </i>
    <i>
      <x v="89"/>
    </i>
    <i>
      <x v="143"/>
    </i>
    <i>
      <x v="80"/>
    </i>
    <i>
      <x v="167"/>
    </i>
    <i>
      <x v="84"/>
    </i>
    <i>
      <x v="4"/>
    </i>
    <i>
      <x v="137"/>
    </i>
    <i>
      <x v="116"/>
    </i>
    <i>
      <x v="119"/>
    </i>
    <i>
      <x v="85"/>
    </i>
    <i>
      <x v="45"/>
    </i>
    <i>
      <x v="129"/>
    </i>
    <i>
      <x v="39"/>
    </i>
    <i>
      <x v="9"/>
    </i>
    <i>
      <x v="37"/>
    </i>
    <i>
      <x v="178"/>
    </i>
    <i>
      <x v="44"/>
    </i>
    <i>
      <x v="79"/>
    </i>
    <i>
      <x v="59"/>
    </i>
    <i>
      <x v="6"/>
    </i>
    <i>
      <x v="73"/>
    </i>
    <i>
      <x v="81"/>
    </i>
    <i>
      <x v="179"/>
    </i>
    <i>
      <x v="100"/>
    </i>
    <i>
      <x v="11"/>
    </i>
    <i>
      <x v="168"/>
    </i>
    <i>
      <x v="25"/>
    </i>
    <i>
      <x v="26"/>
    </i>
    <i>
      <x v="146"/>
    </i>
    <i>
      <x v="118"/>
    </i>
    <i>
      <x v="98"/>
    </i>
    <i>
      <x v="51"/>
    </i>
    <i>
      <x v="27"/>
    </i>
    <i>
      <x v="16"/>
    </i>
    <i>
      <x v="74"/>
    </i>
    <i>
      <x v="140"/>
    </i>
    <i>
      <x v="148"/>
    </i>
    <i>
      <x v="75"/>
    </i>
    <i>
      <x v="105"/>
    </i>
    <i>
      <x v="10"/>
    </i>
    <i>
      <x v="185"/>
    </i>
    <i>
      <x v="86"/>
    </i>
    <i>
      <x v="56"/>
    </i>
    <i>
      <x v="63"/>
    </i>
    <i>
      <x v="95"/>
    </i>
    <i>
      <x v="194"/>
    </i>
    <i>
      <x v="108"/>
    </i>
    <i>
      <x v="162"/>
    </i>
    <i>
      <x v="24"/>
    </i>
    <i>
      <x v="22"/>
    </i>
    <i>
      <x v="109"/>
    </i>
    <i>
      <x v="180"/>
    </i>
    <i>
      <x v="62"/>
    </i>
    <i>
      <x v="40"/>
    </i>
    <i>
      <x v="138"/>
    </i>
    <i>
      <x v="14"/>
    </i>
    <i>
      <x v="78"/>
    </i>
    <i>
      <x v="181"/>
    </i>
    <i>
      <x v="147"/>
    </i>
    <i>
      <x v="111"/>
    </i>
    <i>
      <x v="48"/>
    </i>
    <i>
      <x v="7"/>
    </i>
    <i>
      <x v="132"/>
    </i>
    <i>
      <x v="21"/>
    </i>
    <i>
      <x v="121"/>
    </i>
    <i>
      <x v="29"/>
    </i>
    <i>
      <x v="67"/>
    </i>
    <i>
      <x v="130"/>
    </i>
    <i>
      <x v="64"/>
    </i>
    <i>
      <x v="115"/>
    </i>
    <i>
      <x v="157"/>
    </i>
    <i>
      <x v="174"/>
    </i>
    <i>
      <x v="191"/>
    </i>
    <i>
      <x v="17"/>
    </i>
    <i>
      <x v="110"/>
    </i>
    <i>
      <x v="97"/>
    </i>
    <i>
      <x v="153"/>
    </i>
    <i>
      <x v="135"/>
    </i>
    <i>
      <x v="77"/>
    </i>
    <i>
      <x v="188"/>
    </i>
    <i>
      <x v="173"/>
    </i>
    <i>
      <x v="186"/>
    </i>
    <i>
      <x v="33"/>
    </i>
    <i>
      <x v="161"/>
    </i>
    <i>
      <x v="183"/>
    </i>
    <i>
      <x v="28"/>
    </i>
    <i>
      <x v="38"/>
    </i>
    <i>
      <x v="23"/>
    </i>
    <i>
      <x v="43"/>
    </i>
    <i>
      <x v="19"/>
    </i>
    <i>
      <x v="57"/>
    </i>
    <i>
      <x v="42"/>
    </i>
    <i>
      <x v="1"/>
    </i>
    <i>
      <x v="32"/>
    </i>
    <i>
      <x v="30"/>
    </i>
    <i>
      <x v="102"/>
    </i>
    <i>
      <x v="49"/>
    </i>
    <i>
      <x v="113"/>
    </i>
    <i>
      <x/>
    </i>
    <i>
      <x v="18"/>
    </i>
    <i>
      <x v="112"/>
    </i>
    <i>
      <x v="106"/>
    </i>
    <i>
      <x v="8"/>
    </i>
    <i>
      <x v="124"/>
    </i>
    <i>
      <x v="189"/>
    </i>
    <i>
      <x v="5"/>
    </i>
    <i>
      <x v="101"/>
    </i>
    <i>
      <x v="58"/>
    </i>
    <i>
      <x v="184"/>
    </i>
    <i>
      <x v="93"/>
    </i>
    <i>
      <x v="134"/>
    </i>
    <i>
      <x v="142"/>
    </i>
    <i>
      <x v="133"/>
    </i>
    <i>
      <x v="55"/>
    </i>
    <i>
      <x v="92"/>
    </i>
    <i>
      <x v="90"/>
    </i>
    <i>
      <x v="166"/>
    </i>
    <i>
      <x v="145"/>
    </i>
    <i>
      <x v="76"/>
    </i>
    <i>
      <x v="3"/>
    </i>
    <i>
      <x v="170"/>
    </i>
    <i>
      <x v="60"/>
    </i>
    <i>
      <x v="36"/>
    </i>
    <i>
      <x v="61"/>
    </i>
    <i>
      <x v="158"/>
    </i>
    <i>
      <x v="13"/>
    </i>
    <i>
      <x v="192"/>
    </i>
    <i>
      <x v="150"/>
    </i>
    <i>
      <x v="99"/>
    </i>
    <i>
      <x v="126"/>
    </i>
    <i>
      <x v="47"/>
    </i>
    <i>
      <x v="149"/>
    </i>
    <i>
      <x v="141"/>
    </i>
    <i>
      <x v="53"/>
    </i>
    <i>
      <x v="88"/>
    </i>
    <i>
      <x v="127"/>
    </i>
    <i>
      <x v="156"/>
    </i>
    <i>
      <x v="117"/>
    </i>
    <i>
      <x v="114"/>
    </i>
    <i>
      <x v="123"/>
    </i>
    <i>
      <x v="66"/>
    </i>
    <i>
      <x v="69"/>
    </i>
    <i>
      <x v="41"/>
    </i>
    <i>
      <x v="68"/>
    </i>
    <i>
      <x v="96"/>
    </i>
    <i>
      <x v="169"/>
    </i>
    <i>
      <x v="190"/>
    </i>
    <i>
      <x v="50"/>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37">
    <format dxfId="73">
      <pivotArea type="all" dataOnly="0" outline="0" fieldPosition="0"/>
    </format>
    <format dxfId="72">
      <pivotArea type="origin" dataOnly="0" labelOnly="1" outline="0" fieldPosition="0"/>
    </format>
    <format dxfId="71">
      <pivotArea field="-2" type="button" dataOnly="0" labelOnly="1" outline="0" axis="axisCol" fieldPosition="0"/>
    </format>
    <format dxfId="70">
      <pivotArea type="topRight" dataOnly="0" labelOnly="1" outline="0" fieldPosition="0"/>
    </format>
    <format dxfId="69">
      <pivotArea dataOnly="0" labelOnly="1" outline="0" fieldPosition="0">
        <references count="1">
          <reference field="1" count="0"/>
        </references>
      </pivotArea>
    </format>
    <format dxfId="68">
      <pivotArea outline="0" fieldPosition="0">
        <references count="1">
          <reference field="1" count="1" selected="0">
            <x v="31"/>
          </reference>
        </references>
      </pivotArea>
    </format>
    <format dxfId="67">
      <pivotArea outline="0" fieldPosition="0">
        <references count="1">
          <reference field="1" count="1" selected="0">
            <x v="131"/>
          </reference>
        </references>
      </pivotArea>
    </format>
    <format dxfId="66">
      <pivotArea outline="0" fieldPosition="0">
        <references count="1">
          <reference field="1" count="1" selected="0">
            <x v="163"/>
          </reference>
        </references>
      </pivotArea>
    </format>
    <format dxfId="65">
      <pivotArea outline="0" fieldPosition="0"/>
    </format>
    <format dxfId="64">
      <pivotArea field="1" type="button" dataOnly="0" labelOnly="1" outline="0" axis="axisRow" fieldPosition="0"/>
    </format>
    <format dxfId="6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6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9">
      <pivotArea dataOnly="0" labelOnly="1" grandRow="1" outline="0" fieldPosition="0"/>
    </format>
    <format dxfId="58">
      <pivotArea outline="0" fieldPosition="0">
        <references count="1">
          <reference field="1" count="1" selected="0">
            <x v="65"/>
          </reference>
        </references>
      </pivotArea>
    </format>
    <format dxfId="57">
      <pivotArea dataOnly="0" labelOnly="1" outline="0" fieldPosition="0">
        <references count="1">
          <reference field="1" count="1">
            <x v="65"/>
          </reference>
        </references>
      </pivotArea>
    </format>
    <format dxfId="56">
      <pivotArea type="origin" dataOnly="0" labelOnly="1" outline="0" fieldPosition="0"/>
    </format>
    <format dxfId="55">
      <pivotArea field="1" type="button" dataOnly="0" labelOnly="1" outline="0" axis="axisRow" fieldPosition="0"/>
    </format>
    <format dxfId="54">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3">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2">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1">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0">
      <pivotArea dataOnly="0" labelOnly="1" grandRow="1" outline="0" fieldPosition="0"/>
    </format>
    <format dxfId="49">
      <pivotArea outline="0" fieldPosition="0"/>
    </format>
    <format dxfId="48">
      <pivotArea field="1" type="button" dataOnly="0" labelOnly="1" outline="0" axis="axisRow" fieldPosition="0"/>
    </format>
    <format dxfId="47">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6">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5">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4">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3">
      <pivotArea dataOnly="0" labelOnly="1" grandRow="1" outline="0" fieldPosition="0"/>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1"/>
          </reference>
        </references>
      </pivotArea>
    </format>
    <format dxfId="40">
      <pivotArea field="1" type="button" dataOnly="0" labelOnly="1" outline="0" axis="axisRow" fieldPosition="0"/>
    </format>
    <format dxfId="39">
      <pivotArea dataOnly="0" labelOnly="1" outline="0" fieldPosition="0">
        <references count="1">
          <reference field="4294967294" count="3">
            <x v="0"/>
            <x v="1"/>
            <x v="4"/>
          </reference>
        </references>
      </pivotArea>
    </format>
    <format dxfId="38">
      <pivotArea dataOnly="0" labelOnly="1" grandRow="1" outline="0" fieldPosition="0"/>
    </format>
    <format dxfId="37">
      <pivotArea dataOnly="0" labelOnly="1" outline="0" fieldPosition="0">
        <references count="1">
          <reference field="1" count="1">
            <x v="82"/>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1" cacheId="12"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1:E28" firstHeaderRow="1" firstDataRow="2" firstDataCol="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B1:B20"/>
  <sheetViews>
    <sheetView showZeros="0" zoomScaleNormal="100" workbookViewId="0"/>
  </sheetViews>
  <sheetFormatPr baseColWidth="10" defaultColWidth="9.1640625" defaultRowHeight="15" x14ac:dyDescent="0.2"/>
  <cols>
    <col min="1" max="1" width="5" style="93" customWidth="1"/>
    <col min="2" max="2" width="133.83203125" style="93" customWidth="1"/>
    <col min="3" max="16384" width="9.1640625" style="93"/>
  </cols>
  <sheetData>
    <row r="1" spans="2:2" ht="21.75" customHeight="1" x14ac:dyDescent="0.2">
      <c r="B1" s="92" t="s">
        <v>449</v>
      </c>
    </row>
    <row r="2" spans="2:2" ht="62.25" customHeight="1" x14ac:dyDescent="0.2">
      <c r="B2" s="259" t="s">
        <v>551</v>
      </c>
    </row>
    <row r="3" spans="2:2" ht="64.5" customHeight="1" x14ac:dyDescent="0.2">
      <c r="B3" s="94" t="s">
        <v>523</v>
      </c>
    </row>
    <row r="4" spans="2:2" ht="34.5" customHeight="1" x14ac:dyDescent="0.2">
      <c r="B4" s="94" t="s">
        <v>538</v>
      </c>
    </row>
    <row r="5" spans="2:2" ht="48" customHeight="1" x14ac:dyDescent="0.2">
      <c r="B5" s="93" t="s">
        <v>450</v>
      </c>
    </row>
    <row r="6" spans="2:2" ht="19.5" customHeight="1" x14ac:dyDescent="0.2">
      <c r="B6" s="93" t="s">
        <v>448</v>
      </c>
    </row>
    <row r="7" spans="2:2" ht="33.75" customHeight="1" x14ac:dyDescent="0.2">
      <c r="B7" s="94" t="s">
        <v>451</v>
      </c>
    </row>
    <row r="8" spans="2:2" ht="33.75" customHeight="1" x14ac:dyDescent="0.2">
      <c r="B8" s="93" t="s">
        <v>469</v>
      </c>
    </row>
    <row r="9" spans="2:2" ht="36" customHeight="1" x14ac:dyDescent="0.2">
      <c r="B9" s="93" t="s">
        <v>539</v>
      </c>
    </row>
    <row r="10" spans="2:2" ht="34.5" customHeight="1" x14ac:dyDescent="0.2">
      <c r="B10" s="93" t="s">
        <v>540</v>
      </c>
    </row>
    <row r="11" spans="2:2" ht="9.75" customHeight="1" x14ac:dyDescent="0.2"/>
    <row r="12" spans="2:2" ht="18" customHeight="1" x14ac:dyDescent="0.2">
      <c r="B12" s="95" t="s">
        <v>468</v>
      </c>
    </row>
    <row r="13" spans="2:2" ht="16" x14ac:dyDescent="0.2">
      <c r="B13" s="95" t="s">
        <v>486</v>
      </c>
    </row>
    <row r="14" spans="2:2" ht="46.5" customHeight="1" x14ac:dyDescent="0.2">
      <c r="B14" s="93" t="s">
        <v>487</v>
      </c>
    </row>
    <row r="15" spans="2:2" ht="9" customHeight="1" x14ac:dyDescent="0.2"/>
    <row r="16" spans="2:2" ht="16" x14ac:dyDescent="0.2">
      <c r="B16" s="95" t="s">
        <v>488</v>
      </c>
    </row>
    <row r="17" spans="2:2" ht="33" customHeight="1" x14ac:dyDescent="0.2">
      <c r="B17" s="93" t="s">
        <v>541</v>
      </c>
    </row>
    <row r="18" spans="2:2" ht="33.75" customHeight="1" x14ac:dyDescent="0.2">
      <c r="B18" s="93" t="s">
        <v>489</v>
      </c>
    </row>
    <row r="20" spans="2:2" ht="32" x14ac:dyDescent="0.2">
      <c r="B20" s="93" t="s">
        <v>522</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99"/>
  </sheetPr>
  <dimension ref="A1:S1713"/>
  <sheetViews>
    <sheetView showZeros="0" tabSelected="1" zoomScaleNormal="100" zoomScaleSheetLayoutView="100" workbookViewId="0">
      <pane ySplit="1" topLeftCell="A2" activePane="bottomLeft" state="frozen"/>
      <selection pane="bottomLeft" activeCell="I1" sqref="I1:O1"/>
    </sheetView>
  </sheetViews>
  <sheetFormatPr baseColWidth="10" defaultColWidth="8.83203125" defaultRowHeight="15" x14ac:dyDescent="0.2"/>
  <cols>
    <col min="1" max="1" width="16.33203125" style="164" customWidth="1"/>
    <col min="2" max="2" width="18.6640625" customWidth="1"/>
    <col min="3" max="3" width="16.33203125" customWidth="1"/>
    <col min="4" max="7" width="10.6640625" customWidth="1"/>
    <col min="8" max="8" width="9.33203125" customWidth="1"/>
    <col min="9" max="9" width="17.6640625" customWidth="1"/>
    <col min="10" max="10" width="16.1640625" customWidth="1"/>
    <col min="11" max="11" width="15" customWidth="1"/>
    <col min="12" max="13" width="11.6640625" customWidth="1"/>
    <col min="14" max="14" width="14.1640625" customWidth="1"/>
    <col min="15" max="15" width="11.6640625" customWidth="1"/>
    <col min="16" max="16" width="15" customWidth="1"/>
    <col min="17" max="17" width="17.6640625" customWidth="1"/>
    <col min="18" max="18" width="15.6640625" customWidth="1"/>
    <col min="19" max="19" width="12.6640625" customWidth="1"/>
  </cols>
  <sheetData>
    <row r="1" spans="1:19" ht="131.25" customHeight="1" x14ac:dyDescent="0.2">
      <c r="A1" s="196" t="s">
        <v>236</v>
      </c>
      <c r="B1" s="197" t="s">
        <v>237</v>
      </c>
      <c r="C1" s="207" t="s">
        <v>238</v>
      </c>
      <c r="D1" s="208" t="s">
        <v>470</v>
      </c>
      <c r="E1" s="198" t="s">
        <v>471</v>
      </c>
      <c r="F1" s="198" t="s">
        <v>472</v>
      </c>
      <c r="G1" s="198" t="s">
        <v>473</v>
      </c>
      <c r="H1" s="209" t="s">
        <v>474</v>
      </c>
      <c r="I1" s="270" t="s">
        <v>475</v>
      </c>
      <c r="J1" s="271" t="s">
        <v>567</v>
      </c>
      <c r="K1" s="271" t="s">
        <v>527</v>
      </c>
      <c r="L1" s="271" t="s">
        <v>476</v>
      </c>
      <c r="M1" s="271" t="s">
        <v>568</v>
      </c>
      <c r="N1" s="271" t="s">
        <v>477</v>
      </c>
      <c r="O1" s="272" t="s">
        <v>478</v>
      </c>
      <c r="P1" s="213" t="s">
        <v>479</v>
      </c>
      <c r="Q1" s="199" t="s">
        <v>480</v>
      </c>
      <c r="R1" s="199" t="s">
        <v>481</v>
      </c>
      <c r="S1" s="200" t="s">
        <v>482</v>
      </c>
    </row>
    <row r="2" spans="1:19" x14ac:dyDescent="0.2">
      <c r="A2" s="201" t="s">
        <v>423</v>
      </c>
      <c r="B2" s="188" t="s">
        <v>2</v>
      </c>
      <c r="C2" s="189" t="s">
        <v>3</v>
      </c>
      <c r="D2" s="175"/>
      <c r="E2" s="176"/>
      <c r="F2" s="176"/>
      <c r="G2" s="176"/>
      <c r="H2" s="210" t="str">
        <f t="shared" ref="H2:H65" si="0">IF((E2+G2)&lt;&gt;0,G2/(E2+G2),"")</f>
        <v/>
      </c>
      <c r="I2" s="221">
        <v>14</v>
      </c>
      <c r="J2" s="27">
        <v>9</v>
      </c>
      <c r="K2" s="27">
        <v>9</v>
      </c>
      <c r="L2" s="193">
        <f t="shared" ref="L2:L65" si="1">IF(J2&lt;&gt;0,K2/J2,"")</f>
        <v>1</v>
      </c>
      <c r="M2" s="225">
        <v>5</v>
      </c>
      <c r="N2" s="27">
        <v>0</v>
      </c>
      <c r="O2" s="214">
        <f t="shared" ref="O2:O65" si="2">IF((J2+M2+N2)&lt;&gt;0,N2/(J2+M2+N2),"")</f>
        <v>0</v>
      </c>
      <c r="P2" s="177">
        <f t="shared" ref="P2:P65" si="3">IF(SUM(D2,I2)&gt;0,SUM(D2,I2),"")</f>
        <v>14</v>
      </c>
      <c r="Q2" s="178">
        <f t="shared" ref="Q2:Q65" si="4">IF(SUM(E2,J2, M2)&gt;0,SUM(E2,J2, M2),"")</f>
        <v>14</v>
      </c>
      <c r="R2" s="178" t="str">
        <f t="shared" ref="R2:R65" si="5">IF(SUM(G2,N2)&gt;0,SUM(G2,N2),"")</f>
        <v/>
      </c>
      <c r="S2" s="202" t="str">
        <f t="shared" ref="S2:S65" si="6">IFERROR(IF((Q2+R2)&lt;&gt;0,R2/(Q2+R2),""),"")</f>
        <v/>
      </c>
    </row>
    <row r="3" spans="1:19" x14ac:dyDescent="0.2">
      <c r="A3" s="201" t="s">
        <v>423</v>
      </c>
      <c r="B3" s="188" t="s">
        <v>4</v>
      </c>
      <c r="C3" s="189" t="s">
        <v>5</v>
      </c>
      <c r="D3" s="175"/>
      <c r="E3" s="176"/>
      <c r="F3" s="176"/>
      <c r="G3" s="176"/>
      <c r="H3" s="210" t="str">
        <f t="shared" si="0"/>
        <v/>
      </c>
      <c r="I3" s="221">
        <v>457</v>
      </c>
      <c r="J3" s="27">
        <v>358</v>
      </c>
      <c r="K3" s="27">
        <v>253</v>
      </c>
      <c r="L3" s="193">
        <f t="shared" si="1"/>
        <v>0.70670391061452509</v>
      </c>
      <c r="M3" s="225"/>
      <c r="N3" s="27">
        <v>99</v>
      </c>
      <c r="O3" s="214">
        <f t="shared" si="2"/>
        <v>0.21663019693654267</v>
      </c>
      <c r="P3" s="177">
        <f t="shared" si="3"/>
        <v>457</v>
      </c>
      <c r="Q3" s="178">
        <f t="shared" si="4"/>
        <v>358</v>
      </c>
      <c r="R3" s="178">
        <f t="shared" si="5"/>
        <v>99</v>
      </c>
      <c r="S3" s="202">
        <f t="shared" si="6"/>
        <v>0.21663019693654267</v>
      </c>
    </row>
    <row r="4" spans="1:19" x14ac:dyDescent="0.2">
      <c r="A4" s="201" t="s">
        <v>423</v>
      </c>
      <c r="B4" s="188" t="s">
        <v>8</v>
      </c>
      <c r="C4" s="189" t="s">
        <v>9</v>
      </c>
      <c r="D4" s="175"/>
      <c r="E4" s="176"/>
      <c r="F4" s="176"/>
      <c r="G4" s="176"/>
      <c r="H4" s="210" t="str">
        <f t="shared" si="0"/>
        <v/>
      </c>
      <c r="I4" s="221">
        <v>4</v>
      </c>
      <c r="J4" s="27">
        <v>4</v>
      </c>
      <c r="K4" s="27">
        <v>3</v>
      </c>
      <c r="L4" s="193">
        <f t="shared" si="1"/>
        <v>0.75</v>
      </c>
      <c r="M4" s="225"/>
      <c r="N4" s="27"/>
      <c r="O4" s="214">
        <f t="shared" si="2"/>
        <v>0</v>
      </c>
      <c r="P4" s="177">
        <f t="shared" si="3"/>
        <v>4</v>
      </c>
      <c r="Q4" s="178">
        <f t="shared" si="4"/>
        <v>4</v>
      </c>
      <c r="R4" s="178" t="str">
        <f t="shared" si="5"/>
        <v/>
      </c>
      <c r="S4" s="202" t="str">
        <f t="shared" si="6"/>
        <v/>
      </c>
    </row>
    <row r="5" spans="1:19" x14ac:dyDescent="0.2">
      <c r="A5" s="201" t="s">
        <v>423</v>
      </c>
      <c r="B5" s="188" t="s">
        <v>10</v>
      </c>
      <c r="C5" s="189" t="s">
        <v>11</v>
      </c>
      <c r="D5" s="175"/>
      <c r="E5" s="176"/>
      <c r="F5" s="176"/>
      <c r="G5" s="176"/>
      <c r="H5" s="210" t="str">
        <f t="shared" si="0"/>
        <v/>
      </c>
      <c r="I5" s="221">
        <v>372</v>
      </c>
      <c r="J5" s="27">
        <v>371</v>
      </c>
      <c r="K5" s="27">
        <v>371</v>
      </c>
      <c r="L5" s="193">
        <f t="shared" si="1"/>
        <v>1</v>
      </c>
      <c r="M5" s="225"/>
      <c r="N5" s="27">
        <v>1</v>
      </c>
      <c r="O5" s="214">
        <f t="shared" si="2"/>
        <v>2.6881720430107529E-3</v>
      </c>
      <c r="P5" s="177">
        <f t="shared" si="3"/>
        <v>372</v>
      </c>
      <c r="Q5" s="178">
        <f t="shared" si="4"/>
        <v>371</v>
      </c>
      <c r="R5" s="178">
        <f t="shared" si="5"/>
        <v>1</v>
      </c>
      <c r="S5" s="202">
        <f t="shared" si="6"/>
        <v>2.6881720430107529E-3</v>
      </c>
    </row>
    <row r="6" spans="1:19" x14ac:dyDescent="0.2">
      <c r="A6" s="201" t="s">
        <v>423</v>
      </c>
      <c r="B6" s="188" t="s">
        <v>15</v>
      </c>
      <c r="C6" s="189" t="s">
        <v>16</v>
      </c>
      <c r="D6" s="175"/>
      <c r="E6" s="176"/>
      <c r="F6" s="176"/>
      <c r="G6" s="176"/>
      <c r="H6" s="210" t="str">
        <f t="shared" si="0"/>
        <v/>
      </c>
      <c r="I6" s="221">
        <v>343</v>
      </c>
      <c r="J6" s="27">
        <v>323</v>
      </c>
      <c r="K6" s="27">
        <v>278</v>
      </c>
      <c r="L6" s="193">
        <f t="shared" si="1"/>
        <v>0.86068111455108354</v>
      </c>
      <c r="M6" s="225">
        <v>6</v>
      </c>
      <c r="N6" s="27">
        <v>14</v>
      </c>
      <c r="O6" s="214">
        <f t="shared" si="2"/>
        <v>4.0816326530612242E-2</v>
      </c>
      <c r="P6" s="177">
        <f t="shared" si="3"/>
        <v>343</v>
      </c>
      <c r="Q6" s="178">
        <f t="shared" si="4"/>
        <v>329</v>
      </c>
      <c r="R6" s="178">
        <f t="shared" si="5"/>
        <v>14</v>
      </c>
      <c r="S6" s="202">
        <f t="shared" si="6"/>
        <v>4.0816326530612242E-2</v>
      </c>
    </row>
    <row r="7" spans="1:19" ht="29" x14ac:dyDescent="0.2">
      <c r="A7" s="201" t="s">
        <v>423</v>
      </c>
      <c r="B7" s="188" t="s">
        <v>26</v>
      </c>
      <c r="C7" s="189" t="s">
        <v>27</v>
      </c>
      <c r="D7" s="175"/>
      <c r="E7" s="176"/>
      <c r="F7" s="176"/>
      <c r="G7" s="176"/>
      <c r="H7" s="210" t="str">
        <f t="shared" si="0"/>
        <v/>
      </c>
      <c r="I7" s="221">
        <v>876</v>
      </c>
      <c r="J7" s="27">
        <v>874</v>
      </c>
      <c r="K7" s="27">
        <v>544</v>
      </c>
      <c r="L7" s="193">
        <f t="shared" si="1"/>
        <v>0.62242562929061784</v>
      </c>
      <c r="M7" s="225"/>
      <c r="N7" s="27">
        <v>2</v>
      </c>
      <c r="O7" s="214">
        <f t="shared" si="2"/>
        <v>2.2831050228310501E-3</v>
      </c>
      <c r="P7" s="177">
        <f t="shared" si="3"/>
        <v>876</v>
      </c>
      <c r="Q7" s="178">
        <f t="shared" si="4"/>
        <v>874</v>
      </c>
      <c r="R7" s="178">
        <f t="shared" si="5"/>
        <v>2</v>
      </c>
      <c r="S7" s="202">
        <f t="shared" si="6"/>
        <v>2.2831050228310501E-3</v>
      </c>
    </row>
    <row r="8" spans="1:19" x14ac:dyDescent="0.2">
      <c r="A8" s="201" t="s">
        <v>423</v>
      </c>
      <c r="B8" s="188" t="s">
        <v>28</v>
      </c>
      <c r="C8" s="189" t="s">
        <v>29</v>
      </c>
      <c r="D8" s="175"/>
      <c r="E8" s="176"/>
      <c r="F8" s="176"/>
      <c r="G8" s="176"/>
      <c r="H8" s="210" t="str">
        <f t="shared" si="0"/>
        <v/>
      </c>
      <c r="I8" s="221">
        <v>15</v>
      </c>
      <c r="J8" s="27">
        <v>15</v>
      </c>
      <c r="K8" s="27">
        <v>15</v>
      </c>
      <c r="L8" s="193">
        <f t="shared" si="1"/>
        <v>1</v>
      </c>
      <c r="M8" s="225"/>
      <c r="N8" s="27"/>
      <c r="O8" s="214">
        <f t="shared" si="2"/>
        <v>0</v>
      </c>
      <c r="P8" s="177">
        <f t="shared" si="3"/>
        <v>15</v>
      </c>
      <c r="Q8" s="178">
        <f t="shared" si="4"/>
        <v>15</v>
      </c>
      <c r="R8" s="178" t="str">
        <f t="shared" si="5"/>
        <v/>
      </c>
      <c r="S8" s="202" t="str">
        <f t="shared" si="6"/>
        <v/>
      </c>
    </row>
    <row r="9" spans="1:19" x14ac:dyDescent="0.2">
      <c r="A9" s="201" t="s">
        <v>423</v>
      </c>
      <c r="B9" s="188" t="s">
        <v>32</v>
      </c>
      <c r="C9" s="189" t="s">
        <v>33</v>
      </c>
      <c r="D9" s="175"/>
      <c r="E9" s="176"/>
      <c r="F9" s="176"/>
      <c r="G9" s="176"/>
      <c r="H9" s="210" t="str">
        <f t="shared" si="0"/>
        <v/>
      </c>
      <c r="I9" s="221">
        <v>123</v>
      </c>
      <c r="J9" s="27">
        <v>121</v>
      </c>
      <c r="K9" s="27">
        <v>89</v>
      </c>
      <c r="L9" s="193">
        <f t="shared" si="1"/>
        <v>0.73553719008264462</v>
      </c>
      <c r="M9" s="225">
        <v>2</v>
      </c>
      <c r="N9" s="27"/>
      <c r="O9" s="214">
        <f t="shared" si="2"/>
        <v>0</v>
      </c>
      <c r="P9" s="177">
        <f t="shared" si="3"/>
        <v>123</v>
      </c>
      <c r="Q9" s="178">
        <f t="shared" si="4"/>
        <v>123</v>
      </c>
      <c r="R9" s="178" t="str">
        <f t="shared" si="5"/>
        <v/>
      </c>
      <c r="S9" s="202" t="str">
        <f t="shared" si="6"/>
        <v/>
      </c>
    </row>
    <row r="10" spans="1:19" x14ac:dyDescent="0.2">
      <c r="A10" s="201" t="s">
        <v>423</v>
      </c>
      <c r="B10" s="188" t="s">
        <v>35</v>
      </c>
      <c r="C10" s="189" t="s">
        <v>36</v>
      </c>
      <c r="D10" s="175"/>
      <c r="E10" s="176"/>
      <c r="F10" s="176"/>
      <c r="G10" s="176"/>
      <c r="H10" s="210" t="str">
        <f t="shared" si="0"/>
        <v/>
      </c>
      <c r="I10" s="221">
        <v>128</v>
      </c>
      <c r="J10" s="27">
        <v>128</v>
      </c>
      <c r="K10" s="27">
        <v>15</v>
      </c>
      <c r="L10" s="193">
        <f t="shared" si="1"/>
        <v>0.1171875</v>
      </c>
      <c r="M10" s="225"/>
      <c r="N10" s="27"/>
      <c r="O10" s="214">
        <f t="shared" si="2"/>
        <v>0</v>
      </c>
      <c r="P10" s="177">
        <f t="shared" si="3"/>
        <v>128</v>
      </c>
      <c r="Q10" s="178">
        <f t="shared" si="4"/>
        <v>128</v>
      </c>
      <c r="R10" s="178" t="str">
        <f t="shared" si="5"/>
        <v/>
      </c>
      <c r="S10" s="202" t="str">
        <f t="shared" si="6"/>
        <v/>
      </c>
    </row>
    <row r="11" spans="1:19" ht="29" x14ac:dyDescent="0.2">
      <c r="A11" s="201" t="s">
        <v>423</v>
      </c>
      <c r="B11" s="188" t="s">
        <v>40</v>
      </c>
      <c r="C11" s="189" t="s">
        <v>41</v>
      </c>
      <c r="D11" s="175"/>
      <c r="E11" s="176"/>
      <c r="F11" s="176"/>
      <c r="G11" s="176"/>
      <c r="H11" s="210" t="str">
        <f t="shared" si="0"/>
        <v/>
      </c>
      <c r="I11" s="221">
        <v>1</v>
      </c>
      <c r="J11" s="27">
        <v>1</v>
      </c>
      <c r="K11" s="27">
        <v>1</v>
      </c>
      <c r="L11" s="193">
        <f t="shared" si="1"/>
        <v>1</v>
      </c>
      <c r="M11" s="225"/>
      <c r="N11" s="27"/>
      <c r="O11" s="214">
        <f t="shared" si="2"/>
        <v>0</v>
      </c>
      <c r="P11" s="177">
        <f t="shared" si="3"/>
        <v>1</v>
      </c>
      <c r="Q11" s="178">
        <f t="shared" si="4"/>
        <v>1</v>
      </c>
      <c r="R11" s="178" t="str">
        <f t="shared" si="5"/>
        <v/>
      </c>
      <c r="S11" s="202" t="str">
        <f t="shared" si="6"/>
        <v/>
      </c>
    </row>
    <row r="12" spans="1:19" x14ac:dyDescent="0.2">
      <c r="A12" s="201" t="s">
        <v>423</v>
      </c>
      <c r="B12" s="188" t="s">
        <v>42</v>
      </c>
      <c r="C12" s="189" t="s">
        <v>43</v>
      </c>
      <c r="D12" s="175">
        <v>1</v>
      </c>
      <c r="E12" s="176">
        <v>1</v>
      </c>
      <c r="F12" s="176"/>
      <c r="G12" s="176"/>
      <c r="H12" s="210">
        <f t="shared" si="0"/>
        <v>0</v>
      </c>
      <c r="I12" s="221">
        <v>2451</v>
      </c>
      <c r="J12" s="27">
        <v>2321</v>
      </c>
      <c r="K12" s="27">
        <v>116</v>
      </c>
      <c r="L12" s="193">
        <f t="shared" si="1"/>
        <v>4.9978457561395948E-2</v>
      </c>
      <c r="M12" s="225"/>
      <c r="N12" s="27">
        <v>130</v>
      </c>
      <c r="O12" s="214">
        <f t="shared" si="2"/>
        <v>5.3039575683394534E-2</v>
      </c>
      <c r="P12" s="177">
        <f t="shared" si="3"/>
        <v>2452</v>
      </c>
      <c r="Q12" s="178">
        <f t="shared" si="4"/>
        <v>2322</v>
      </c>
      <c r="R12" s="178">
        <f t="shared" si="5"/>
        <v>130</v>
      </c>
      <c r="S12" s="202">
        <f t="shared" si="6"/>
        <v>5.3017944535073407E-2</v>
      </c>
    </row>
    <row r="13" spans="1:19" x14ac:dyDescent="0.2">
      <c r="A13" s="201" t="s">
        <v>423</v>
      </c>
      <c r="B13" s="188" t="s">
        <v>42</v>
      </c>
      <c r="C13" s="189" t="s">
        <v>46</v>
      </c>
      <c r="D13" s="175"/>
      <c r="E13" s="176"/>
      <c r="F13" s="176"/>
      <c r="G13" s="176"/>
      <c r="H13" s="210" t="str">
        <f t="shared" si="0"/>
        <v/>
      </c>
      <c r="I13" s="221">
        <v>2638</v>
      </c>
      <c r="J13" s="27">
        <v>2588</v>
      </c>
      <c r="K13" s="27">
        <v>85</v>
      </c>
      <c r="L13" s="193">
        <f t="shared" si="1"/>
        <v>3.2843894899536319E-2</v>
      </c>
      <c r="M13" s="225"/>
      <c r="N13" s="27">
        <v>50</v>
      </c>
      <c r="O13" s="214">
        <f t="shared" si="2"/>
        <v>1.8953752843062926E-2</v>
      </c>
      <c r="P13" s="177">
        <f t="shared" si="3"/>
        <v>2638</v>
      </c>
      <c r="Q13" s="178">
        <f t="shared" si="4"/>
        <v>2588</v>
      </c>
      <c r="R13" s="178">
        <f t="shared" si="5"/>
        <v>50</v>
      </c>
      <c r="S13" s="202">
        <f t="shared" si="6"/>
        <v>1.8953752843062926E-2</v>
      </c>
    </row>
    <row r="14" spans="1:19" x14ac:dyDescent="0.2">
      <c r="A14" s="201" t="s">
        <v>423</v>
      </c>
      <c r="B14" s="188" t="s">
        <v>47</v>
      </c>
      <c r="C14" s="189" t="s">
        <v>48</v>
      </c>
      <c r="D14" s="175"/>
      <c r="E14" s="176"/>
      <c r="F14" s="176"/>
      <c r="G14" s="176"/>
      <c r="H14" s="210" t="str">
        <f t="shared" si="0"/>
        <v/>
      </c>
      <c r="I14" s="221">
        <v>1</v>
      </c>
      <c r="J14" s="27">
        <v>1</v>
      </c>
      <c r="K14" s="27">
        <v>1</v>
      </c>
      <c r="L14" s="193">
        <f t="shared" si="1"/>
        <v>1</v>
      </c>
      <c r="M14" s="225"/>
      <c r="N14" s="27"/>
      <c r="O14" s="214">
        <f t="shared" si="2"/>
        <v>0</v>
      </c>
      <c r="P14" s="177">
        <f t="shared" si="3"/>
        <v>1</v>
      </c>
      <c r="Q14" s="178">
        <f t="shared" si="4"/>
        <v>1</v>
      </c>
      <c r="R14" s="178" t="str">
        <f t="shared" si="5"/>
        <v/>
      </c>
      <c r="S14" s="202" t="str">
        <f t="shared" si="6"/>
        <v/>
      </c>
    </row>
    <row r="15" spans="1:19" x14ac:dyDescent="0.2">
      <c r="A15" s="201" t="s">
        <v>423</v>
      </c>
      <c r="B15" s="188" t="s">
        <v>53</v>
      </c>
      <c r="C15" s="189" t="s">
        <v>54</v>
      </c>
      <c r="D15" s="175"/>
      <c r="E15" s="176"/>
      <c r="F15" s="176"/>
      <c r="G15" s="176"/>
      <c r="H15" s="210" t="str">
        <f t="shared" si="0"/>
        <v/>
      </c>
      <c r="I15" s="221">
        <v>102</v>
      </c>
      <c r="J15" s="27">
        <v>87</v>
      </c>
      <c r="K15" s="27">
        <v>87</v>
      </c>
      <c r="L15" s="193">
        <f t="shared" si="1"/>
        <v>1</v>
      </c>
      <c r="M15" s="225">
        <v>9</v>
      </c>
      <c r="N15" s="27">
        <v>6</v>
      </c>
      <c r="O15" s="214">
        <f t="shared" si="2"/>
        <v>5.8823529411764705E-2</v>
      </c>
      <c r="P15" s="177">
        <f t="shared" si="3"/>
        <v>102</v>
      </c>
      <c r="Q15" s="178">
        <f t="shared" si="4"/>
        <v>96</v>
      </c>
      <c r="R15" s="178">
        <f t="shared" si="5"/>
        <v>6</v>
      </c>
      <c r="S15" s="202">
        <f t="shared" si="6"/>
        <v>5.8823529411764705E-2</v>
      </c>
    </row>
    <row r="16" spans="1:19" x14ac:dyDescent="0.2">
      <c r="A16" s="201" t="s">
        <v>423</v>
      </c>
      <c r="B16" s="188" t="s">
        <v>55</v>
      </c>
      <c r="C16" s="189" t="s">
        <v>56</v>
      </c>
      <c r="D16" s="175"/>
      <c r="E16" s="176"/>
      <c r="F16" s="176"/>
      <c r="G16" s="176"/>
      <c r="H16" s="210" t="str">
        <f t="shared" si="0"/>
        <v/>
      </c>
      <c r="I16" s="221">
        <v>79</v>
      </c>
      <c r="J16" s="27">
        <v>70</v>
      </c>
      <c r="K16" s="27">
        <v>19</v>
      </c>
      <c r="L16" s="193">
        <f t="shared" si="1"/>
        <v>0.27142857142857141</v>
      </c>
      <c r="M16" s="225"/>
      <c r="N16" s="27">
        <v>9</v>
      </c>
      <c r="O16" s="214">
        <f t="shared" si="2"/>
        <v>0.11392405063291139</v>
      </c>
      <c r="P16" s="177">
        <f t="shared" si="3"/>
        <v>79</v>
      </c>
      <c r="Q16" s="178">
        <f t="shared" si="4"/>
        <v>70</v>
      </c>
      <c r="R16" s="178">
        <f t="shared" si="5"/>
        <v>9</v>
      </c>
      <c r="S16" s="202">
        <f t="shared" si="6"/>
        <v>0.11392405063291139</v>
      </c>
    </row>
    <row r="17" spans="1:19" x14ac:dyDescent="0.2">
      <c r="A17" s="201" t="s">
        <v>423</v>
      </c>
      <c r="B17" s="188" t="s">
        <v>57</v>
      </c>
      <c r="C17" s="189" t="s">
        <v>58</v>
      </c>
      <c r="D17" s="175"/>
      <c r="E17" s="176"/>
      <c r="F17" s="176"/>
      <c r="G17" s="176"/>
      <c r="H17" s="210" t="str">
        <f t="shared" si="0"/>
        <v/>
      </c>
      <c r="I17" s="221">
        <v>316</v>
      </c>
      <c r="J17" s="27">
        <v>314</v>
      </c>
      <c r="K17" s="27">
        <v>248</v>
      </c>
      <c r="L17" s="193">
        <f t="shared" si="1"/>
        <v>0.78980891719745228</v>
      </c>
      <c r="M17" s="225"/>
      <c r="N17" s="27">
        <v>2</v>
      </c>
      <c r="O17" s="214">
        <f t="shared" si="2"/>
        <v>6.3291139240506328E-3</v>
      </c>
      <c r="P17" s="177">
        <f t="shared" si="3"/>
        <v>316</v>
      </c>
      <c r="Q17" s="178">
        <f t="shared" si="4"/>
        <v>314</v>
      </c>
      <c r="R17" s="178">
        <f t="shared" si="5"/>
        <v>2</v>
      </c>
      <c r="S17" s="202">
        <f t="shared" si="6"/>
        <v>6.3291139240506328E-3</v>
      </c>
    </row>
    <row r="18" spans="1:19" x14ac:dyDescent="0.2">
      <c r="A18" s="201" t="s">
        <v>423</v>
      </c>
      <c r="B18" s="188" t="s">
        <v>65</v>
      </c>
      <c r="C18" s="189" t="s">
        <v>66</v>
      </c>
      <c r="D18" s="175"/>
      <c r="E18" s="176"/>
      <c r="F18" s="176"/>
      <c r="G18" s="176"/>
      <c r="H18" s="210" t="str">
        <f t="shared" si="0"/>
        <v/>
      </c>
      <c r="I18" s="221">
        <v>983</v>
      </c>
      <c r="J18" s="27">
        <v>846</v>
      </c>
      <c r="K18" s="27">
        <v>707</v>
      </c>
      <c r="L18" s="193">
        <f t="shared" si="1"/>
        <v>0.8356973995271868</v>
      </c>
      <c r="M18" s="225"/>
      <c r="N18" s="27">
        <v>137</v>
      </c>
      <c r="O18" s="214">
        <f t="shared" si="2"/>
        <v>0.13936927772126145</v>
      </c>
      <c r="P18" s="177">
        <f t="shared" si="3"/>
        <v>983</v>
      </c>
      <c r="Q18" s="178">
        <f t="shared" si="4"/>
        <v>846</v>
      </c>
      <c r="R18" s="178">
        <f t="shared" si="5"/>
        <v>137</v>
      </c>
      <c r="S18" s="202">
        <f t="shared" si="6"/>
        <v>0.13936927772126145</v>
      </c>
    </row>
    <row r="19" spans="1:19" x14ac:dyDescent="0.2">
      <c r="A19" s="201" t="s">
        <v>423</v>
      </c>
      <c r="B19" s="188" t="s">
        <v>69</v>
      </c>
      <c r="C19" s="189" t="s">
        <v>70</v>
      </c>
      <c r="D19" s="175">
        <v>2</v>
      </c>
      <c r="E19" s="176">
        <v>2</v>
      </c>
      <c r="F19" s="176"/>
      <c r="G19" s="176"/>
      <c r="H19" s="210">
        <f t="shared" si="0"/>
        <v>0</v>
      </c>
      <c r="I19" s="221">
        <v>201</v>
      </c>
      <c r="J19" s="27">
        <v>193</v>
      </c>
      <c r="K19" s="27">
        <v>20</v>
      </c>
      <c r="L19" s="193">
        <f t="shared" si="1"/>
        <v>0.10362694300518134</v>
      </c>
      <c r="M19" s="225">
        <v>3</v>
      </c>
      <c r="N19" s="27">
        <v>5</v>
      </c>
      <c r="O19" s="214">
        <f t="shared" si="2"/>
        <v>2.4875621890547265E-2</v>
      </c>
      <c r="P19" s="177">
        <f t="shared" si="3"/>
        <v>203</v>
      </c>
      <c r="Q19" s="178">
        <f t="shared" si="4"/>
        <v>198</v>
      </c>
      <c r="R19" s="178">
        <f t="shared" si="5"/>
        <v>5</v>
      </c>
      <c r="S19" s="202">
        <f t="shared" si="6"/>
        <v>2.4630541871921183E-2</v>
      </c>
    </row>
    <row r="20" spans="1:19" x14ac:dyDescent="0.2">
      <c r="A20" s="201" t="s">
        <v>423</v>
      </c>
      <c r="B20" s="188" t="s">
        <v>78</v>
      </c>
      <c r="C20" s="189" t="s">
        <v>281</v>
      </c>
      <c r="D20" s="175"/>
      <c r="E20" s="176"/>
      <c r="F20" s="176"/>
      <c r="G20" s="176"/>
      <c r="H20" s="210" t="str">
        <f t="shared" si="0"/>
        <v/>
      </c>
      <c r="I20" s="221">
        <v>41</v>
      </c>
      <c r="J20" s="27">
        <v>41</v>
      </c>
      <c r="K20" s="27">
        <v>40</v>
      </c>
      <c r="L20" s="193">
        <f t="shared" si="1"/>
        <v>0.97560975609756095</v>
      </c>
      <c r="M20" s="225"/>
      <c r="N20" s="27"/>
      <c r="O20" s="214">
        <f t="shared" si="2"/>
        <v>0</v>
      </c>
      <c r="P20" s="177">
        <f t="shared" si="3"/>
        <v>41</v>
      </c>
      <c r="Q20" s="178">
        <f t="shared" si="4"/>
        <v>41</v>
      </c>
      <c r="R20" s="178" t="str">
        <f t="shared" si="5"/>
        <v/>
      </c>
      <c r="S20" s="202" t="str">
        <f t="shared" si="6"/>
        <v/>
      </c>
    </row>
    <row r="21" spans="1:19" x14ac:dyDescent="0.2">
      <c r="A21" s="201" t="s">
        <v>423</v>
      </c>
      <c r="B21" s="262" t="s">
        <v>556</v>
      </c>
      <c r="C21" s="189" t="s">
        <v>89</v>
      </c>
      <c r="D21" s="175"/>
      <c r="E21" s="176"/>
      <c r="F21" s="176"/>
      <c r="G21" s="176"/>
      <c r="H21" s="210" t="str">
        <f t="shared" si="0"/>
        <v/>
      </c>
      <c r="I21" s="221">
        <v>56</v>
      </c>
      <c r="J21" s="27">
        <v>56</v>
      </c>
      <c r="K21" s="27">
        <v>46</v>
      </c>
      <c r="L21" s="193">
        <f t="shared" si="1"/>
        <v>0.8214285714285714</v>
      </c>
      <c r="M21" s="225"/>
      <c r="N21" s="27"/>
      <c r="O21" s="214">
        <f t="shared" si="2"/>
        <v>0</v>
      </c>
      <c r="P21" s="177">
        <f t="shared" si="3"/>
        <v>56</v>
      </c>
      <c r="Q21" s="178">
        <f t="shared" si="4"/>
        <v>56</v>
      </c>
      <c r="R21" s="178" t="str">
        <f t="shared" si="5"/>
        <v/>
      </c>
      <c r="S21" s="202" t="str">
        <f t="shared" si="6"/>
        <v/>
      </c>
    </row>
    <row r="22" spans="1:19" x14ac:dyDescent="0.2">
      <c r="A22" s="201" t="s">
        <v>423</v>
      </c>
      <c r="B22" s="188" t="s">
        <v>92</v>
      </c>
      <c r="C22" s="189" t="s">
        <v>93</v>
      </c>
      <c r="D22" s="175">
        <v>2</v>
      </c>
      <c r="E22" s="176">
        <v>2</v>
      </c>
      <c r="F22" s="176">
        <v>2</v>
      </c>
      <c r="G22" s="176"/>
      <c r="H22" s="210">
        <f t="shared" si="0"/>
        <v>0</v>
      </c>
      <c r="I22" s="221">
        <v>4251</v>
      </c>
      <c r="J22" s="27">
        <v>3611</v>
      </c>
      <c r="K22" s="27">
        <v>3593</v>
      </c>
      <c r="L22" s="193">
        <f t="shared" si="1"/>
        <v>0.99501523123788427</v>
      </c>
      <c r="M22" s="225"/>
      <c r="N22" s="27">
        <v>640</v>
      </c>
      <c r="O22" s="214">
        <f t="shared" si="2"/>
        <v>0.15055281110326982</v>
      </c>
      <c r="P22" s="177">
        <f t="shared" si="3"/>
        <v>4253</v>
      </c>
      <c r="Q22" s="178">
        <f t="shared" si="4"/>
        <v>3613</v>
      </c>
      <c r="R22" s="178">
        <f t="shared" si="5"/>
        <v>640</v>
      </c>
      <c r="S22" s="202">
        <f t="shared" si="6"/>
        <v>0.15048201269691983</v>
      </c>
    </row>
    <row r="23" spans="1:19" x14ac:dyDescent="0.2">
      <c r="A23" s="201" t="s">
        <v>423</v>
      </c>
      <c r="B23" s="188" t="s">
        <v>98</v>
      </c>
      <c r="C23" s="189" t="s">
        <v>99</v>
      </c>
      <c r="D23" s="175"/>
      <c r="E23" s="176"/>
      <c r="F23" s="176"/>
      <c r="G23" s="176"/>
      <c r="H23" s="210" t="str">
        <f t="shared" si="0"/>
        <v/>
      </c>
      <c r="I23" s="221">
        <v>1348</v>
      </c>
      <c r="J23" s="27">
        <v>1335</v>
      </c>
      <c r="K23" s="27">
        <v>38</v>
      </c>
      <c r="L23" s="193">
        <f t="shared" si="1"/>
        <v>2.8464419475655429E-2</v>
      </c>
      <c r="M23" s="225"/>
      <c r="N23" s="27">
        <v>13</v>
      </c>
      <c r="O23" s="214">
        <f t="shared" si="2"/>
        <v>9.6439169139465875E-3</v>
      </c>
      <c r="P23" s="177">
        <f t="shared" si="3"/>
        <v>1348</v>
      </c>
      <c r="Q23" s="178">
        <f t="shared" si="4"/>
        <v>1335</v>
      </c>
      <c r="R23" s="178">
        <f t="shared" si="5"/>
        <v>13</v>
      </c>
      <c r="S23" s="202">
        <f t="shared" si="6"/>
        <v>9.6439169139465875E-3</v>
      </c>
    </row>
    <row r="24" spans="1:19" x14ac:dyDescent="0.2">
      <c r="A24" s="201" t="s">
        <v>423</v>
      </c>
      <c r="B24" s="188" t="s">
        <v>558</v>
      </c>
      <c r="C24" s="189" t="s">
        <v>100</v>
      </c>
      <c r="D24" s="175"/>
      <c r="E24" s="176"/>
      <c r="F24" s="176"/>
      <c r="G24" s="176"/>
      <c r="H24" s="210" t="str">
        <f t="shared" si="0"/>
        <v/>
      </c>
      <c r="I24" s="221">
        <v>540</v>
      </c>
      <c r="J24" s="27">
        <v>509</v>
      </c>
      <c r="K24" s="27">
        <v>191</v>
      </c>
      <c r="L24" s="193">
        <f t="shared" si="1"/>
        <v>0.37524557956777999</v>
      </c>
      <c r="M24" s="225">
        <v>23</v>
      </c>
      <c r="N24" s="27">
        <v>8</v>
      </c>
      <c r="O24" s="214">
        <f t="shared" si="2"/>
        <v>1.4814814814814815E-2</v>
      </c>
      <c r="P24" s="177">
        <f t="shared" si="3"/>
        <v>540</v>
      </c>
      <c r="Q24" s="178">
        <f t="shared" si="4"/>
        <v>532</v>
      </c>
      <c r="R24" s="178">
        <f t="shared" si="5"/>
        <v>8</v>
      </c>
      <c r="S24" s="202">
        <f t="shared" si="6"/>
        <v>1.4814814814814815E-2</v>
      </c>
    </row>
    <row r="25" spans="1:19" x14ac:dyDescent="0.2">
      <c r="A25" s="201" t="s">
        <v>423</v>
      </c>
      <c r="B25" s="188" t="s">
        <v>103</v>
      </c>
      <c r="C25" s="189" t="s">
        <v>104</v>
      </c>
      <c r="D25" s="175"/>
      <c r="E25" s="176"/>
      <c r="F25" s="176"/>
      <c r="G25" s="176"/>
      <c r="H25" s="210" t="str">
        <f t="shared" si="0"/>
        <v/>
      </c>
      <c r="I25" s="221">
        <v>122</v>
      </c>
      <c r="J25" s="27">
        <v>120</v>
      </c>
      <c r="K25" s="27">
        <v>20</v>
      </c>
      <c r="L25" s="193">
        <f t="shared" si="1"/>
        <v>0.16666666666666666</v>
      </c>
      <c r="M25" s="225"/>
      <c r="N25" s="27">
        <v>2</v>
      </c>
      <c r="O25" s="214">
        <f t="shared" si="2"/>
        <v>1.6393442622950821E-2</v>
      </c>
      <c r="P25" s="177">
        <f t="shared" si="3"/>
        <v>122</v>
      </c>
      <c r="Q25" s="178">
        <f t="shared" si="4"/>
        <v>120</v>
      </c>
      <c r="R25" s="178">
        <f t="shared" si="5"/>
        <v>2</v>
      </c>
      <c r="S25" s="202">
        <f t="shared" si="6"/>
        <v>1.6393442622950821E-2</v>
      </c>
    </row>
    <row r="26" spans="1:19" x14ac:dyDescent="0.2">
      <c r="A26" s="201" t="s">
        <v>423</v>
      </c>
      <c r="B26" s="188" t="s">
        <v>105</v>
      </c>
      <c r="C26" s="189" t="s">
        <v>106</v>
      </c>
      <c r="D26" s="175"/>
      <c r="E26" s="176"/>
      <c r="F26" s="176"/>
      <c r="G26" s="176"/>
      <c r="H26" s="210" t="str">
        <f t="shared" si="0"/>
        <v/>
      </c>
      <c r="I26" s="221">
        <v>129</v>
      </c>
      <c r="J26" s="27">
        <v>110</v>
      </c>
      <c r="K26" s="27">
        <v>23</v>
      </c>
      <c r="L26" s="193">
        <f t="shared" si="1"/>
        <v>0.20909090909090908</v>
      </c>
      <c r="M26" s="225">
        <v>7</v>
      </c>
      <c r="N26" s="27">
        <v>12</v>
      </c>
      <c r="O26" s="214">
        <f t="shared" si="2"/>
        <v>9.3023255813953487E-2</v>
      </c>
      <c r="P26" s="177">
        <f t="shared" si="3"/>
        <v>129</v>
      </c>
      <c r="Q26" s="178">
        <f t="shared" si="4"/>
        <v>117</v>
      </c>
      <c r="R26" s="178">
        <f t="shared" si="5"/>
        <v>12</v>
      </c>
      <c r="S26" s="202">
        <f t="shared" si="6"/>
        <v>9.3023255813953487E-2</v>
      </c>
    </row>
    <row r="27" spans="1:19" x14ac:dyDescent="0.2">
      <c r="A27" s="201" t="s">
        <v>423</v>
      </c>
      <c r="B27" s="188" t="s">
        <v>110</v>
      </c>
      <c r="C27" s="189" t="s">
        <v>111</v>
      </c>
      <c r="D27" s="175"/>
      <c r="E27" s="176"/>
      <c r="F27" s="176"/>
      <c r="G27" s="176"/>
      <c r="H27" s="210" t="str">
        <f t="shared" si="0"/>
        <v/>
      </c>
      <c r="I27" s="221">
        <v>74</v>
      </c>
      <c r="J27" s="27">
        <v>74</v>
      </c>
      <c r="K27" s="27">
        <v>6</v>
      </c>
      <c r="L27" s="193">
        <f t="shared" si="1"/>
        <v>8.1081081081081086E-2</v>
      </c>
      <c r="M27" s="225"/>
      <c r="N27" s="27"/>
      <c r="O27" s="214">
        <f t="shared" si="2"/>
        <v>0</v>
      </c>
      <c r="P27" s="177">
        <f t="shared" si="3"/>
        <v>74</v>
      </c>
      <c r="Q27" s="178">
        <f t="shared" si="4"/>
        <v>74</v>
      </c>
      <c r="R27" s="178" t="str">
        <f t="shared" si="5"/>
        <v/>
      </c>
      <c r="S27" s="202" t="str">
        <f t="shared" si="6"/>
        <v/>
      </c>
    </row>
    <row r="28" spans="1:19" x14ac:dyDescent="0.2">
      <c r="A28" s="201" t="s">
        <v>423</v>
      </c>
      <c r="B28" s="188" t="s">
        <v>112</v>
      </c>
      <c r="C28" s="189" t="s">
        <v>113</v>
      </c>
      <c r="D28" s="175">
        <v>1</v>
      </c>
      <c r="E28" s="176">
        <v>1</v>
      </c>
      <c r="F28" s="176"/>
      <c r="G28" s="176"/>
      <c r="H28" s="210">
        <f t="shared" si="0"/>
        <v>0</v>
      </c>
      <c r="I28" s="221">
        <v>524</v>
      </c>
      <c r="J28" s="27">
        <v>420</v>
      </c>
      <c r="K28" s="27">
        <v>194</v>
      </c>
      <c r="L28" s="193">
        <f t="shared" si="1"/>
        <v>0.46190476190476193</v>
      </c>
      <c r="M28" s="225">
        <v>12</v>
      </c>
      <c r="N28" s="27">
        <v>92</v>
      </c>
      <c r="O28" s="214">
        <f t="shared" si="2"/>
        <v>0.17557251908396945</v>
      </c>
      <c r="P28" s="177">
        <f t="shared" si="3"/>
        <v>525</v>
      </c>
      <c r="Q28" s="178">
        <f t="shared" si="4"/>
        <v>433</v>
      </c>
      <c r="R28" s="178">
        <f t="shared" si="5"/>
        <v>92</v>
      </c>
      <c r="S28" s="202">
        <f t="shared" si="6"/>
        <v>0.17523809523809525</v>
      </c>
    </row>
    <row r="29" spans="1:19" x14ac:dyDescent="0.2">
      <c r="A29" s="201" t="s">
        <v>423</v>
      </c>
      <c r="B29" s="188" t="s">
        <v>114</v>
      </c>
      <c r="C29" s="189" t="s">
        <v>542</v>
      </c>
      <c r="D29" s="175"/>
      <c r="E29" s="176"/>
      <c r="F29" s="176"/>
      <c r="G29" s="176"/>
      <c r="H29" s="210" t="str">
        <f t="shared" si="0"/>
        <v/>
      </c>
      <c r="I29" s="221">
        <v>1202</v>
      </c>
      <c r="J29" s="27">
        <v>1190</v>
      </c>
      <c r="K29" s="27">
        <v>465</v>
      </c>
      <c r="L29" s="193">
        <f t="shared" si="1"/>
        <v>0.3907563025210084</v>
      </c>
      <c r="M29" s="225"/>
      <c r="N29" s="27">
        <v>12</v>
      </c>
      <c r="O29" s="214">
        <f t="shared" si="2"/>
        <v>9.9833610648918467E-3</v>
      </c>
      <c r="P29" s="177">
        <f t="shared" si="3"/>
        <v>1202</v>
      </c>
      <c r="Q29" s="178">
        <f t="shared" si="4"/>
        <v>1190</v>
      </c>
      <c r="R29" s="178">
        <f t="shared" si="5"/>
        <v>12</v>
      </c>
      <c r="S29" s="202">
        <f t="shared" si="6"/>
        <v>9.9833610648918467E-3</v>
      </c>
    </row>
    <row r="30" spans="1:19" x14ac:dyDescent="0.2">
      <c r="A30" s="201" t="s">
        <v>423</v>
      </c>
      <c r="B30" s="188" t="s">
        <v>116</v>
      </c>
      <c r="C30" s="189" t="s">
        <v>117</v>
      </c>
      <c r="D30" s="175"/>
      <c r="E30" s="176"/>
      <c r="F30" s="176"/>
      <c r="G30" s="176"/>
      <c r="H30" s="210" t="str">
        <f t="shared" si="0"/>
        <v/>
      </c>
      <c r="I30" s="221">
        <v>202</v>
      </c>
      <c r="J30" s="27">
        <v>181</v>
      </c>
      <c r="K30" s="27">
        <v>33</v>
      </c>
      <c r="L30" s="193">
        <f t="shared" si="1"/>
        <v>0.18232044198895028</v>
      </c>
      <c r="M30" s="225"/>
      <c r="N30" s="27">
        <v>21</v>
      </c>
      <c r="O30" s="214">
        <f t="shared" si="2"/>
        <v>0.10396039603960396</v>
      </c>
      <c r="P30" s="177">
        <f t="shared" si="3"/>
        <v>202</v>
      </c>
      <c r="Q30" s="178">
        <f t="shared" si="4"/>
        <v>181</v>
      </c>
      <c r="R30" s="178">
        <f t="shared" si="5"/>
        <v>21</v>
      </c>
      <c r="S30" s="202">
        <f t="shared" si="6"/>
        <v>0.10396039603960396</v>
      </c>
    </row>
    <row r="31" spans="1:19" x14ac:dyDescent="0.2">
      <c r="A31" s="201" t="s">
        <v>423</v>
      </c>
      <c r="B31" s="188" t="s">
        <v>121</v>
      </c>
      <c r="C31" s="189" t="s">
        <v>121</v>
      </c>
      <c r="D31" s="175"/>
      <c r="E31" s="176"/>
      <c r="F31" s="176"/>
      <c r="G31" s="176"/>
      <c r="H31" s="210" t="str">
        <f t="shared" si="0"/>
        <v/>
      </c>
      <c r="I31" s="221">
        <v>549</v>
      </c>
      <c r="J31" s="27">
        <v>515</v>
      </c>
      <c r="K31" s="27">
        <v>293</v>
      </c>
      <c r="L31" s="193">
        <f t="shared" si="1"/>
        <v>0.56893203883495147</v>
      </c>
      <c r="M31" s="225">
        <v>6</v>
      </c>
      <c r="N31" s="27">
        <v>28</v>
      </c>
      <c r="O31" s="214">
        <f t="shared" si="2"/>
        <v>5.1001821493624776E-2</v>
      </c>
      <c r="P31" s="177">
        <f t="shared" si="3"/>
        <v>549</v>
      </c>
      <c r="Q31" s="178">
        <f t="shared" si="4"/>
        <v>521</v>
      </c>
      <c r="R31" s="178">
        <f t="shared" si="5"/>
        <v>28</v>
      </c>
      <c r="S31" s="202">
        <f t="shared" si="6"/>
        <v>5.1001821493624776E-2</v>
      </c>
    </row>
    <row r="32" spans="1:19" x14ac:dyDescent="0.2">
      <c r="A32" s="201" t="s">
        <v>423</v>
      </c>
      <c r="B32" s="188" t="s">
        <v>122</v>
      </c>
      <c r="C32" s="189" t="s">
        <v>123</v>
      </c>
      <c r="D32" s="175"/>
      <c r="E32" s="176"/>
      <c r="F32" s="176"/>
      <c r="G32" s="176"/>
      <c r="H32" s="210" t="str">
        <f t="shared" si="0"/>
        <v/>
      </c>
      <c r="I32" s="221">
        <v>171</v>
      </c>
      <c r="J32" s="27">
        <v>134</v>
      </c>
      <c r="K32" s="27">
        <v>61</v>
      </c>
      <c r="L32" s="193">
        <f t="shared" si="1"/>
        <v>0.45522388059701491</v>
      </c>
      <c r="M32" s="225"/>
      <c r="N32" s="27">
        <v>37</v>
      </c>
      <c r="O32" s="214">
        <f t="shared" si="2"/>
        <v>0.21637426900584794</v>
      </c>
      <c r="P32" s="177">
        <f t="shared" si="3"/>
        <v>171</v>
      </c>
      <c r="Q32" s="178">
        <f t="shared" si="4"/>
        <v>134</v>
      </c>
      <c r="R32" s="178">
        <f t="shared" si="5"/>
        <v>37</v>
      </c>
      <c r="S32" s="202">
        <f t="shared" si="6"/>
        <v>0.21637426900584794</v>
      </c>
    </row>
    <row r="33" spans="1:19" x14ac:dyDescent="0.2">
      <c r="A33" s="201" t="s">
        <v>423</v>
      </c>
      <c r="B33" s="188" t="s">
        <v>125</v>
      </c>
      <c r="C33" s="189" t="s">
        <v>126</v>
      </c>
      <c r="D33" s="175"/>
      <c r="E33" s="176"/>
      <c r="F33" s="176"/>
      <c r="G33" s="176"/>
      <c r="H33" s="210" t="str">
        <f t="shared" si="0"/>
        <v/>
      </c>
      <c r="I33" s="221">
        <v>88</v>
      </c>
      <c r="J33" s="27">
        <v>82</v>
      </c>
      <c r="K33" s="27">
        <v>50</v>
      </c>
      <c r="L33" s="193">
        <f t="shared" si="1"/>
        <v>0.6097560975609756</v>
      </c>
      <c r="M33" s="225"/>
      <c r="N33" s="27">
        <v>6</v>
      </c>
      <c r="O33" s="214">
        <f t="shared" si="2"/>
        <v>6.8181818181818177E-2</v>
      </c>
      <c r="P33" s="177">
        <f t="shared" si="3"/>
        <v>88</v>
      </c>
      <c r="Q33" s="178">
        <f t="shared" si="4"/>
        <v>82</v>
      </c>
      <c r="R33" s="178">
        <f t="shared" si="5"/>
        <v>6</v>
      </c>
      <c r="S33" s="202">
        <f t="shared" si="6"/>
        <v>6.8181818181818177E-2</v>
      </c>
    </row>
    <row r="34" spans="1:19" x14ac:dyDescent="0.2">
      <c r="A34" s="201" t="s">
        <v>423</v>
      </c>
      <c r="B34" s="188" t="s">
        <v>130</v>
      </c>
      <c r="C34" s="189" t="s">
        <v>131</v>
      </c>
      <c r="D34" s="175"/>
      <c r="E34" s="176"/>
      <c r="F34" s="176"/>
      <c r="G34" s="176"/>
      <c r="H34" s="210" t="str">
        <f t="shared" si="0"/>
        <v/>
      </c>
      <c r="I34" s="221">
        <v>17</v>
      </c>
      <c r="J34" s="27">
        <v>17</v>
      </c>
      <c r="K34" s="27">
        <v>9</v>
      </c>
      <c r="L34" s="193">
        <f t="shared" si="1"/>
        <v>0.52941176470588236</v>
      </c>
      <c r="M34" s="225"/>
      <c r="N34" s="27"/>
      <c r="O34" s="214">
        <f t="shared" si="2"/>
        <v>0</v>
      </c>
      <c r="P34" s="177">
        <f t="shared" si="3"/>
        <v>17</v>
      </c>
      <c r="Q34" s="178">
        <f t="shared" si="4"/>
        <v>17</v>
      </c>
      <c r="R34" s="178" t="str">
        <f t="shared" si="5"/>
        <v/>
      </c>
      <c r="S34" s="202" t="str">
        <f t="shared" si="6"/>
        <v/>
      </c>
    </row>
    <row r="35" spans="1:19" x14ac:dyDescent="0.2">
      <c r="A35" s="201" t="s">
        <v>423</v>
      </c>
      <c r="B35" s="188" t="s">
        <v>133</v>
      </c>
      <c r="C35" s="189" t="s">
        <v>134</v>
      </c>
      <c r="D35" s="175"/>
      <c r="E35" s="176"/>
      <c r="F35" s="176"/>
      <c r="G35" s="176"/>
      <c r="H35" s="210" t="str">
        <f t="shared" si="0"/>
        <v/>
      </c>
      <c r="I35" s="221">
        <v>279</v>
      </c>
      <c r="J35" s="27">
        <v>213</v>
      </c>
      <c r="K35" s="27">
        <v>146</v>
      </c>
      <c r="L35" s="193">
        <f t="shared" si="1"/>
        <v>0.68544600938967137</v>
      </c>
      <c r="M35" s="225"/>
      <c r="N35" s="27">
        <v>66</v>
      </c>
      <c r="O35" s="214">
        <f t="shared" si="2"/>
        <v>0.23655913978494625</v>
      </c>
      <c r="P35" s="177">
        <f t="shared" si="3"/>
        <v>279</v>
      </c>
      <c r="Q35" s="178">
        <f t="shared" si="4"/>
        <v>213</v>
      </c>
      <c r="R35" s="178">
        <f t="shared" si="5"/>
        <v>66</v>
      </c>
      <c r="S35" s="202">
        <f t="shared" si="6"/>
        <v>0.23655913978494625</v>
      </c>
    </row>
    <row r="36" spans="1:19" x14ac:dyDescent="0.2">
      <c r="A36" s="201" t="s">
        <v>423</v>
      </c>
      <c r="B36" s="188" t="s">
        <v>147</v>
      </c>
      <c r="C36" s="189" t="s">
        <v>148</v>
      </c>
      <c r="D36" s="175"/>
      <c r="E36" s="176"/>
      <c r="F36" s="176"/>
      <c r="G36" s="176"/>
      <c r="H36" s="210" t="str">
        <f t="shared" si="0"/>
        <v/>
      </c>
      <c r="I36" s="221">
        <v>266</v>
      </c>
      <c r="J36" s="27">
        <v>162</v>
      </c>
      <c r="K36" s="27">
        <v>38</v>
      </c>
      <c r="L36" s="193">
        <f t="shared" si="1"/>
        <v>0.23456790123456789</v>
      </c>
      <c r="M36" s="225">
        <v>22</v>
      </c>
      <c r="N36" s="27">
        <v>82</v>
      </c>
      <c r="O36" s="214">
        <f t="shared" si="2"/>
        <v>0.30827067669172931</v>
      </c>
      <c r="P36" s="177">
        <f t="shared" si="3"/>
        <v>266</v>
      </c>
      <c r="Q36" s="178">
        <f t="shared" si="4"/>
        <v>184</v>
      </c>
      <c r="R36" s="178">
        <f t="shared" si="5"/>
        <v>82</v>
      </c>
      <c r="S36" s="202">
        <f t="shared" si="6"/>
        <v>0.30827067669172931</v>
      </c>
    </row>
    <row r="37" spans="1:19" x14ac:dyDescent="0.2">
      <c r="A37" s="201" t="s">
        <v>423</v>
      </c>
      <c r="B37" s="188" t="s">
        <v>550</v>
      </c>
      <c r="C37" s="189" t="s">
        <v>73</v>
      </c>
      <c r="D37" s="175"/>
      <c r="E37" s="176"/>
      <c r="F37" s="176"/>
      <c r="G37" s="176"/>
      <c r="H37" s="210" t="str">
        <f t="shared" si="0"/>
        <v/>
      </c>
      <c r="I37" s="221">
        <v>294</v>
      </c>
      <c r="J37" s="27">
        <v>43</v>
      </c>
      <c r="K37" s="27">
        <v>43</v>
      </c>
      <c r="L37" s="193">
        <f t="shared" si="1"/>
        <v>1</v>
      </c>
      <c r="M37" s="225">
        <v>219</v>
      </c>
      <c r="N37" s="27">
        <v>32</v>
      </c>
      <c r="O37" s="214">
        <f t="shared" si="2"/>
        <v>0.10884353741496598</v>
      </c>
      <c r="P37" s="177">
        <f t="shared" si="3"/>
        <v>294</v>
      </c>
      <c r="Q37" s="178">
        <f t="shared" si="4"/>
        <v>262</v>
      </c>
      <c r="R37" s="178">
        <f t="shared" si="5"/>
        <v>32</v>
      </c>
      <c r="S37" s="202">
        <f t="shared" si="6"/>
        <v>0.10884353741496598</v>
      </c>
    </row>
    <row r="38" spans="1:19" x14ac:dyDescent="0.2">
      <c r="A38" s="201" t="s">
        <v>423</v>
      </c>
      <c r="B38" s="188" t="s">
        <v>153</v>
      </c>
      <c r="C38" s="189" t="s">
        <v>154</v>
      </c>
      <c r="D38" s="175"/>
      <c r="E38" s="176"/>
      <c r="F38" s="176"/>
      <c r="G38" s="176"/>
      <c r="H38" s="210" t="str">
        <f t="shared" si="0"/>
        <v/>
      </c>
      <c r="I38" s="221">
        <v>77</v>
      </c>
      <c r="J38" s="27">
        <v>53</v>
      </c>
      <c r="K38" s="27">
        <v>12</v>
      </c>
      <c r="L38" s="193">
        <f t="shared" si="1"/>
        <v>0.22641509433962265</v>
      </c>
      <c r="M38" s="225">
        <v>5</v>
      </c>
      <c r="N38" s="27">
        <v>19</v>
      </c>
      <c r="O38" s="214">
        <f t="shared" si="2"/>
        <v>0.24675324675324675</v>
      </c>
      <c r="P38" s="177">
        <f t="shared" si="3"/>
        <v>77</v>
      </c>
      <c r="Q38" s="178">
        <f t="shared" si="4"/>
        <v>58</v>
      </c>
      <c r="R38" s="178">
        <f t="shared" si="5"/>
        <v>19</v>
      </c>
      <c r="S38" s="202">
        <f t="shared" si="6"/>
        <v>0.24675324675324675</v>
      </c>
    </row>
    <row r="39" spans="1:19" x14ac:dyDescent="0.2">
      <c r="A39" s="201" t="s">
        <v>423</v>
      </c>
      <c r="B39" s="188" t="s">
        <v>158</v>
      </c>
      <c r="C39" s="189" t="s">
        <v>159</v>
      </c>
      <c r="D39" s="175"/>
      <c r="E39" s="176"/>
      <c r="F39" s="176"/>
      <c r="G39" s="176"/>
      <c r="H39" s="210" t="str">
        <f t="shared" si="0"/>
        <v/>
      </c>
      <c r="I39" s="221">
        <v>2</v>
      </c>
      <c r="J39" s="27">
        <v>2</v>
      </c>
      <c r="K39" s="27">
        <v>1</v>
      </c>
      <c r="L39" s="193">
        <f t="shared" si="1"/>
        <v>0.5</v>
      </c>
      <c r="M39" s="225"/>
      <c r="N39" s="27"/>
      <c r="O39" s="214">
        <f t="shared" si="2"/>
        <v>0</v>
      </c>
      <c r="P39" s="177">
        <f t="shared" si="3"/>
        <v>2</v>
      </c>
      <c r="Q39" s="178">
        <f t="shared" si="4"/>
        <v>2</v>
      </c>
      <c r="R39" s="178" t="str">
        <f t="shared" si="5"/>
        <v/>
      </c>
      <c r="S39" s="202" t="str">
        <f t="shared" si="6"/>
        <v/>
      </c>
    </row>
    <row r="40" spans="1:19" x14ac:dyDescent="0.2">
      <c r="A40" s="201" t="s">
        <v>423</v>
      </c>
      <c r="B40" s="188" t="s">
        <v>160</v>
      </c>
      <c r="C40" s="189" t="s">
        <v>161</v>
      </c>
      <c r="D40" s="175"/>
      <c r="E40" s="176"/>
      <c r="F40" s="176"/>
      <c r="G40" s="176"/>
      <c r="H40" s="210" t="str">
        <f t="shared" si="0"/>
        <v/>
      </c>
      <c r="I40" s="221">
        <v>671</v>
      </c>
      <c r="J40" s="27">
        <v>639</v>
      </c>
      <c r="K40" s="27">
        <v>639</v>
      </c>
      <c r="L40" s="193">
        <f t="shared" si="1"/>
        <v>1</v>
      </c>
      <c r="M40" s="225"/>
      <c r="N40" s="27">
        <v>32</v>
      </c>
      <c r="O40" s="214">
        <f t="shared" si="2"/>
        <v>4.7690014903129657E-2</v>
      </c>
      <c r="P40" s="177">
        <f t="shared" si="3"/>
        <v>671</v>
      </c>
      <c r="Q40" s="178">
        <f t="shared" si="4"/>
        <v>639</v>
      </c>
      <c r="R40" s="178">
        <f t="shared" si="5"/>
        <v>32</v>
      </c>
      <c r="S40" s="202">
        <f t="shared" si="6"/>
        <v>4.7690014903129657E-2</v>
      </c>
    </row>
    <row r="41" spans="1:19" x14ac:dyDescent="0.2">
      <c r="A41" s="201" t="s">
        <v>423</v>
      </c>
      <c r="B41" s="188" t="s">
        <v>166</v>
      </c>
      <c r="C41" s="189" t="s">
        <v>167</v>
      </c>
      <c r="D41" s="175"/>
      <c r="E41" s="176"/>
      <c r="F41" s="176"/>
      <c r="G41" s="176"/>
      <c r="H41" s="210" t="str">
        <f t="shared" si="0"/>
        <v/>
      </c>
      <c r="I41" s="221">
        <v>40</v>
      </c>
      <c r="J41" s="27">
        <v>38</v>
      </c>
      <c r="K41" s="27">
        <v>20</v>
      </c>
      <c r="L41" s="193">
        <f t="shared" si="1"/>
        <v>0.52631578947368418</v>
      </c>
      <c r="M41" s="225">
        <v>2</v>
      </c>
      <c r="N41" s="27"/>
      <c r="O41" s="214">
        <f t="shared" si="2"/>
        <v>0</v>
      </c>
      <c r="P41" s="177">
        <f t="shared" si="3"/>
        <v>40</v>
      </c>
      <c r="Q41" s="178">
        <f t="shared" si="4"/>
        <v>40</v>
      </c>
      <c r="R41" s="178" t="str">
        <f t="shared" si="5"/>
        <v/>
      </c>
      <c r="S41" s="202" t="str">
        <f t="shared" si="6"/>
        <v/>
      </c>
    </row>
    <row r="42" spans="1:19" ht="29" x14ac:dyDescent="0.2">
      <c r="A42" s="201" t="s">
        <v>423</v>
      </c>
      <c r="B42" s="188" t="s">
        <v>168</v>
      </c>
      <c r="C42" s="189" t="s">
        <v>170</v>
      </c>
      <c r="D42" s="175">
        <v>2</v>
      </c>
      <c r="E42" s="176">
        <v>2</v>
      </c>
      <c r="F42" s="176"/>
      <c r="G42" s="176"/>
      <c r="H42" s="210">
        <f t="shared" si="0"/>
        <v>0</v>
      </c>
      <c r="I42" s="221">
        <v>10529</v>
      </c>
      <c r="J42" s="27">
        <v>10337</v>
      </c>
      <c r="K42" s="27">
        <v>5765</v>
      </c>
      <c r="L42" s="193">
        <f t="shared" si="1"/>
        <v>0.55770533036664405</v>
      </c>
      <c r="M42" s="225">
        <v>50</v>
      </c>
      <c r="N42" s="27">
        <v>142</v>
      </c>
      <c r="O42" s="214">
        <f t="shared" si="2"/>
        <v>1.3486560926963624E-2</v>
      </c>
      <c r="P42" s="177">
        <f t="shared" si="3"/>
        <v>10531</v>
      </c>
      <c r="Q42" s="178">
        <f t="shared" si="4"/>
        <v>10389</v>
      </c>
      <c r="R42" s="178">
        <f t="shared" si="5"/>
        <v>142</v>
      </c>
      <c r="S42" s="202">
        <f t="shared" si="6"/>
        <v>1.3483999620169025E-2</v>
      </c>
    </row>
    <row r="43" spans="1:19" x14ac:dyDescent="0.2">
      <c r="A43" s="201" t="s">
        <v>423</v>
      </c>
      <c r="B43" s="188" t="s">
        <v>174</v>
      </c>
      <c r="C43" s="189" t="s">
        <v>175</v>
      </c>
      <c r="D43" s="175"/>
      <c r="E43" s="176"/>
      <c r="F43" s="176"/>
      <c r="G43" s="176"/>
      <c r="H43" s="210" t="str">
        <f t="shared" si="0"/>
        <v/>
      </c>
      <c r="I43" s="221">
        <v>1119</v>
      </c>
      <c r="J43" s="27">
        <v>982</v>
      </c>
      <c r="K43" s="27">
        <v>972</v>
      </c>
      <c r="L43" s="193">
        <f t="shared" si="1"/>
        <v>0.98981670061099791</v>
      </c>
      <c r="M43" s="225">
        <v>80</v>
      </c>
      <c r="N43" s="27">
        <v>57</v>
      </c>
      <c r="O43" s="214">
        <f t="shared" si="2"/>
        <v>5.0938337801608578E-2</v>
      </c>
      <c r="P43" s="177">
        <f t="shared" si="3"/>
        <v>1119</v>
      </c>
      <c r="Q43" s="178">
        <f t="shared" si="4"/>
        <v>1062</v>
      </c>
      <c r="R43" s="178">
        <f t="shared" si="5"/>
        <v>57</v>
      </c>
      <c r="S43" s="202">
        <f t="shared" si="6"/>
        <v>5.0938337801608578E-2</v>
      </c>
    </row>
    <row r="44" spans="1:19" x14ac:dyDescent="0.2">
      <c r="A44" s="201" t="s">
        <v>423</v>
      </c>
      <c r="B44" s="188" t="s">
        <v>176</v>
      </c>
      <c r="C44" s="189" t="s">
        <v>177</v>
      </c>
      <c r="D44" s="175"/>
      <c r="E44" s="176"/>
      <c r="F44" s="176"/>
      <c r="G44" s="176"/>
      <c r="H44" s="210" t="str">
        <f t="shared" si="0"/>
        <v/>
      </c>
      <c r="I44" s="221">
        <v>125</v>
      </c>
      <c r="J44" s="27">
        <v>78</v>
      </c>
      <c r="K44" s="27">
        <v>32</v>
      </c>
      <c r="L44" s="193">
        <f t="shared" si="1"/>
        <v>0.41025641025641024</v>
      </c>
      <c r="M44" s="225"/>
      <c r="N44" s="27">
        <v>47</v>
      </c>
      <c r="O44" s="214">
        <f t="shared" si="2"/>
        <v>0.376</v>
      </c>
      <c r="P44" s="177">
        <f t="shared" si="3"/>
        <v>125</v>
      </c>
      <c r="Q44" s="178">
        <f t="shared" si="4"/>
        <v>78</v>
      </c>
      <c r="R44" s="178">
        <f t="shared" si="5"/>
        <v>47</v>
      </c>
      <c r="S44" s="202">
        <f t="shared" si="6"/>
        <v>0.376</v>
      </c>
    </row>
    <row r="45" spans="1:19" x14ac:dyDescent="0.2">
      <c r="A45" s="201" t="s">
        <v>423</v>
      </c>
      <c r="B45" s="188" t="s">
        <v>178</v>
      </c>
      <c r="C45" s="189" t="s">
        <v>506</v>
      </c>
      <c r="D45" s="175"/>
      <c r="E45" s="176"/>
      <c r="F45" s="176"/>
      <c r="G45" s="176"/>
      <c r="H45" s="210" t="str">
        <f t="shared" si="0"/>
        <v/>
      </c>
      <c r="I45" s="221">
        <v>268</v>
      </c>
      <c r="J45" s="27">
        <v>264</v>
      </c>
      <c r="K45" s="27">
        <v>152</v>
      </c>
      <c r="L45" s="193">
        <f t="shared" si="1"/>
        <v>0.5757575757575758</v>
      </c>
      <c r="M45" s="225"/>
      <c r="N45" s="27">
        <v>4</v>
      </c>
      <c r="O45" s="214">
        <f t="shared" si="2"/>
        <v>1.4925373134328358E-2</v>
      </c>
      <c r="P45" s="177">
        <f t="shared" si="3"/>
        <v>268</v>
      </c>
      <c r="Q45" s="178">
        <f t="shared" si="4"/>
        <v>264</v>
      </c>
      <c r="R45" s="178">
        <f t="shared" si="5"/>
        <v>4</v>
      </c>
      <c r="S45" s="202">
        <f t="shared" si="6"/>
        <v>1.4925373134328358E-2</v>
      </c>
    </row>
    <row r="46" spans="1:19" x14ac:dyDescent="0.2">
      <c r="A46" s="201" t="s">
        <v>423</v>
      </c>
      <c r="B46" s="188" t="s">
        <v>388</v>
      </c>
      <c r="C46" s="189" t="s">
        <v>389</v>
      </c>
      <c r="D46" s="175"/>
      <c r="E46" s="176"/>
      <c r="F46" s="176"/>
      <c r="G46" s="176"/>
      <c r="H46" s="210" t="str">
        <f t="shared" si="0"/>
        <v/>
      </c>
      <c r="I46" s="221">
        <v>14</v>
      </c>
      <c r="J46" s="27">
        <v>12</v>
      </c>
      <c r="K46" s="27">
        <v>12</v>
      </c>
      <c r="L46" s="193">
        <f t="shared" si="1"/>
        <v>1</v>
      </c>
      <c r="M46" s="225">
        <v>2</v>
      </c>
      <c r="N46" s="27"/>
      <c r="O46" s="214">
        <f t="shared" si="2"/>
        <v>0</v>
      </c>
      <c r="P46" s="177">
        <f t="shared" si="3"/>
        <v>14</v>
      </c>
      <c r="Q46" s="178">
        <f t="shared" si="4"/>
        <v>14</v>
      </c>
      <c r="R46" s="178" t="str">
        <f t="shared" si="5"/>
        <v/>
      </c>
      <c r="S46" s="202" t="str">
        <f t="shared" si="6"/>
        <v/>
      </c>
    </row>
    <row r="47" spans="1:19" x14ac:dyDescent="0.2">
      <c r="A47" s="201" t="s">
        <v>423</v>
      </c>
      <c r="B47" s="188" t="s">
        <v>181</v>
      </c>
      <c r="C47" s="189" t="s">
        <v>305</v>
      </c>
      <c r="D47" s="175"/>
      <c r="E47" s="176"/>
      <c r="F47" s="176"/>
      <c r="G47" s="176"/>
      <c r="H47" s="210" t="str">
        <f t="shared" si="0"/>
        <v/>
      </c>
      <c r="I47" s="221">
        <v>7</v>
      </c>
      <c r="J47" s="27">
        <v>7</v>
      </c>
      <c r="K47" s="27">
        <v>7</v>
      </c>
      <c r="L47" s="193">
        <f t="shared" si="1"/>
        <v>1</v>
      </c>
      <c r="M47" s="225"/>
      <c r="N47" s="27"/>
      <c r="O47" s="214">
        <f t="shared" si="2"/>
        <v>0</v>
      </c>
      <c r="P47" s="177">
        <f t="shared" si="3"/>
        <v>7</v>
      </c>
      <c r="Q47" s="178">
        <f t="shared" si="4"/>
        <v>7</v>
      </c>
      <c r="R47" s="178" t="str">
        <f t="shared" si="5"/>
        <v/>
      </c>
      <c r="S47" s="202" t="str">
        <f t="shared" si="6"/>
        <v/>
      </c>
    </row>
    <row r="48" spans="1:19" x14ac:dyDescent="0.2">
      <c r="A48" s="201" t="s">
        <v>423</v>
      </c>
      <c r="B48" s="188" t="s">
        <v>182</v>
      </c>
      <c r="C48" s="189" t="s">
        <v>184</v>
      </c>
      <c r="D48" s="175"/>
      <c r="E48" s="176"/>
      <c r="F48" s="176"/>
      <c r="G48" s="176"/>
      <c r="H48" s="210" t="str">
        <f t="shared" si="0"/>
        <v/>
      </c>
      <c r="I48" s="221">
        <v>1103</v>
      </c>
      <c r="J48" s="27">
        <v>1010</v>
      </c>
      <c r="K48" s="27">
        <v>997</v>
      </c>
      <c r="L48" s="193">
        <f t="shared" si="1"/>
        <v>0.98712871287128712</v>
      </c>
      <c r="M48" s="225">
        <v>81</v>
      </c>
      <c r="N48" s="27">
        <v>12</v>
      </c>
      <c r="O48" s="214">
        <f t="shared" si="2"/>
        <v>1.0879419764279238E-2</v>
      </c>
      <c r="P48" s="177">
        <f t="shared" si="3"/>
        <v>1103</v>
      </c>
      <c r="Q48" s="178">
        <f t="shared" si="4"/>
        <v>1091</v>
      </c>
      <c r="R48" s="178">
        <f t="shared" si="5"/>
        <v>12</v>
      </c>
      <c r="S48" s="202">
        <f t="shared" si="6"/>
        <v>1.0879419764279238E-2</v>
      </c>
    </row>
    <row r="49" spans="1:19" x14ac:dyDescent="0.2">
      <c r="A49" s="201" t="s">
        <v>423</v>
      </c>
      <c r="B49" s="188" t="s">
        <v>562</v>
      </c>
      <c r="C49" s="189" t="s">
        <v>118</v>
      </c>
      <c r="D49" s="175"/>
      <c r="E49" s="176"/>
      <c r="F49" s="176"/>
      <c r="G49" s="176"/>
      <c r="H49" s="210" t="str">
        <f t="shared" si="0"/>
        <v/>
      </c>
      <c r="I49" s="221">
        <v>25</v>
      </c>
      <c r="J49" s="27">
        <v>23</v>
      </c>
      <c r="K49" s="27">
        <v>14</v>
      </c>
      <c r="L49" s="193">
        <f t="shared" si="1"/>
        <v>0.60869565217391308</v>
      </c>
      <c r="M49" s="225"/>
      <c r="N49" s="27">
        <v>2</v>
      </c>
      <c r="O49" s="214">
        <f t="shared" si="2"/>
        <v>0.08</v>
      </c>
      <c r="P49" s="177">
        <f t="shared" si="3"/>
        <v>25</v>
      </c>
      <c r="Q49" s="178">
        <f t="shared" si="4"/>
        <v>23</v>
      </c>
      <c r="R49" s="178">
        <f t="shared" si="5"/>
        <v>2</v>
      </c>
      <c r="S49" s="202">
        <f t="shared" si="6"/>
        <v>0.08</v>
      </c>
    </row>
    <row r="50" spans="1:19" x14ac:dyDescent="0.2">
      <c r="A50" s="201" t="s">
        <v>423</v>
      </c>
      <c r="B50" s="188" t="s">
        <v>499</v>
      </c>
      <c r="C50" s="189" t="s">
        <v>407</v>
      </c>
      <c r="D50" s="175"/>
      <c r="E50" s="176"/>
      <c r="F50" s="176"/>
      <c r="G50" s="176"/>
      <c r="H50" s="210" t="str">
        <f t="shared" si="0"/>
        <v/>
      </c>
      <c r="I50" s="221">
        <v>32</v>
      </c>
      <c r="J50" s="27">
        <v>30</v>
      </c>
      <c r="K50" s="27">
        <v>6</v>
      </c>
      <c r="L50" s="193">
        <f t="shared" si="1"/>
        <v>0.2</v>
      </c>
      <c r="M50" s="225">
        <v>1</v>
      </c>
      <c r="N50" s="27">
        <v>1</v>
      </c>
      <c r="O50" s="214">
        <f t="shared" si="2"/>
        <v>3.125E-2</v>
      </c>
      <c r="P50" s="177">
        <f t="shared" si="3"/>
        <v>32</v>
      </c>
      <c r="Q50" s="178">
        <f t="shared" si="4"/>
        <v>31</v>
      </c>
      <c r="R50" s="178">
        <f t="shared" si="5"/>
        <v>1</v>
      </c>
      <c r="S50" s="202">
        <f t="shared" si="6"/>
        <v>3.125E-2</v>
      </c>
    </row>
    <row r="51" spans="1:19" x14ac:dyDescent="0.2">
      <c r="A51" s="201" t="s">
        <v>423</v>
      </c>
      <c r="B51" s="188" t="s">
        <v>565</v>
      </c>
      <c r="C51" s="189" t="s">
        <v>196</v>
      </c>
      <c r="D51" s="175"/>
      <c r="E51" s="176"/>
      <c r="F51" s="176"/>
      <c r="G51" s="176"/>
      <c r="H51" s="210" t="str">
        <f t="shared" si="0"/>
        <v/>
      </c>
      <c r="I51" s="221">
        <v>31</v>
      </c>
      <c r="J51" s="27">
        <v>31</v>
      </c>
      <c r="K51" s="27">
        <v>19</v>
      </c>
      <c r="L51" s="193">
        <f t="shared" si="1"/>
        <v>0.61290322580645162</v>
      </c>
      <c r="M51" s="225"/>
      <c r="N51" s="27"/>
      <c r="O51" s="214">
        <f t="shared" si="2"/>
        <v>0</v>
      </c>
      <c r="P51" s="177">
        <f t="shared" si="3"/>
        <v>31</v>
      </c>
      <c r="Q51" s="178">
        <f t="shared" si="4"/>
        <v>31</v>
      </c>
      <c r="R51" s="178" t="str">
        <f t="shared" si="5"/>
        <v/>
      </c>
      <c r="S51" s="202" t="str">
        <f t="shared" si="6"/>
        <v/>
      </c>
    </row>
    <row r="52" spans="1:19" x14ac:dyDescent="0.2">
      <c r="A52" s="201" t="s">
        <v>423</v>
      </c>
      <c r="B52" s="188" t="s">
        <v>198</v>
      </c>
      <c r="C52" s="189" t="s">
        <v>199</v>
      </c>
      <c r="D52" s="175"/>
      <c r="E52" s="176"/>
      <c r="F52" s="176"/>
      <c r="G52" s="176"/>
      <c r="H52" s="210" t="str">
        <f t="shared" si="0"/>
        <v/>
      </c>
      <c r="I52" s="221">
        <v>3986</v>
      </c>
      <c r="J52" s="27">
        <v>3941</v>
      </c>
      <c r="K52" s="27">
        <v>3939</v>
      </c>
      <c r="L52" s="193">
        <f t="shared" si="1"/>
        <v>0.99949251459020549</v>
      </c>
      <c r="M52" s="225"/>
      <c r="N52" s="27">
        <v>45</v>
      </c>
      <c r="O52" s="214">
        <f t="shared" si="2"/>
        <v>1.1289513296537882E-2</v>
      </c>
      <c r="P52" s="177">
        <f t="shared" si="3"/>
        <v>3986</v>
      </c>
      <c r="Q52" s="178">
        <f t="shared" si="4"/>
        <v>3941</v>
      </c>
      <c r="R52" s="178">
        <f t="shared" si="5"/>
        <v>45</v>
      </c>
      <c r="S52" s="202">
        <f t="shared" si="6"/>
        <v>1.1289513296537882E-2</v>
      </c>
    </row>
    <row r="53" spans="1:19" x14ac:dyDescent="0.2">
      <c r="A53" s="201" t="s">
        <v>423</v>
      </c>
      <c r="B53" s="188" t="s">
        <v>202</v>
      </c>
      <c r="C53" s="189" t="s">
        <v>203</v>
      </c>
      <c r="D53" s="175"/>
      <c r="E53" s="176"/>
      <c r="F53" s="176"/>
      <c r="G53" s="176"/>
      <c r="H53" s="210" t="str">
        <f t="shared" si="0"/>
        <v/>
      </c>
      <c r="I53" s="221">
        <v>294</v>
      </c>
      <c r="J53" s="27">
        <v>256</v>
      </c>
      <c r="K53" s="27">
        <v>104</v>
      </c>
      <c r="L53" s="193">
        <f t="shared" si="1"/>
        <v>0.40625</v>
      </c>
      <c r="M53" s="225">
        <v>1</v>
      </c>
      <c r="N53" s="27">
        <v>37</v>
      </c>
      <c r="O53" s="214">
        <f t="shared" si="2"/>
        <v>0.12585034013605442</v>
      </c>
      <c r="P53" s="177">
        <f t="shared" si="3"/>
        <v>294</v>
      </c>
      <c r="Q53" s="178">
        <f t="shared" si="4"/>
        <v>257</v>
      </c>
      <c r="R53" s="178">
        <f t="shared" si="5"/>
        <v>37</v>
      </c>
      <c r="S53" s="202">
        <f t="shared" si="6"/>
        <v>0.12585034013605442</v>
      </c>
    </row>
    <row r="54" spans="1:19" x14ac:dyDescent="0.2">
      <c r="A54" s="201" t="s">
        <v>423</v>
      </c>
      <c r="B54" s="188" t="s">
        <v>204</v>
      </c>
      <c r="C54" s="189" t="s">
        <v>206</v>
      </c>
      <c r="D54" s="175"/>
      <c r="E54" s="176"/>
      <c r="F54" s="176"/>
      <c r="G54" s="176"/>
      <c r="H54" s="210" t="str">
        <f t="shared" si="0"/>
        <v/>
      </c>
      <c r="I54" s="221">
        <v>4421</v>
      </c>
      <c r="J54" s="27">
        <v>3886</v>
      </c>
      <c r="K54" s="27">
        <v>2742</v>
      </c>
      <c r="L54" s="193">
        <f t="shared" si="1"/>
        <v>0.70560988162635097</v>
      </c>
      <c r="M54" s="225">
        <v>2</v>
      </c>
      <c r="N54" s="27">
        <v>533</v>
      </c>
      <c r="O54" s="214">
        <f t="shared" si="2"/>
        <v>0.12056095905903642</v>
      </c>
      <c r="P54" s="177">
        <f t="shared" si="3"/>
        <v>4421</v>
      </c>
      <c r="Q54" s="178">
        <f t="shared" si="4"/>
        <v>3888</v>
      </c>
      <c r="R54" s="178">
        <f t="shared" si="5"/>
        <v>533</v>
      </c>
      <c r="S54" s="202">
        <f t="shared" si="6"/>
        <v>0.12056095905903642</v>
      </c>
    </row>
    <row r="55" spans="1:19" x14ac:dyDescent="0.2">
      <c r="A55" s="201" t="s">
        <v>423</v>
      </c>
      <c r="B55" s="188" t="s">
        <v>209</v>
      </c>
      <c r="C55" s="189" t="s">
        <v>502</v>
      </c>
      <c r="D55" s="175"/>
      <c r="E55" s="176"/>
      <c r="F55" s="176"/>
      <c r="G55" s="176"/>
      <c r="H55" s="210" t="str">
        <f t="shared" si="0"/>
        <v/>
      </c>
      <c r="I55" s="221">
        <v>606</v>
      </c>
      <c r="J55" s="27">
        <v>603</v>
      </c>
      <c r="K55" s="27">
        <v>551</v>
      </c>
      <c r="L55" s="193">
        <f t="shared" si="1"/>
        <v>0.9137645107794361</v>
      </c>
      <c r="M55" s="225"/>
      <c r="N55" s="27">
        <v>3</v>
      </c>
      <c r="O55" s="214">
        <f t="shared" si="2"/>
        <v>4.9504950495049506E-3</v>
      </c>
      <c r="P55" s="177">
        <f t="shared" si="3"/>
        <v>606</v>
      </c>
      <c r="Q55" s="178">
        <f t="shared" si="4"/>
        <v>603</v>
      </c>
      <c r="R55" s="178">
        <f t="shared" si="5"/>
        <v>3</v>
      </c>
      <c r="S55" s="202">
        <f t="shared" si="6"/>
        <v>4.9504950495049506E-3</v>
      </c>
    </row>
    <row r="56" spans="1:19" ht="29" x14ac:dyDescent="0.2">
      <c r="A56" s="201" t="s">
        <v>423</v>
      </c>
      <c r="B56" s="188" t="s">
        <v>212</v>
      </c>
      <c r="C56" s="189" t="s">
        <v>213</v>
      </c>
      <c r="D56" s="175"/>
      <c r="E56" s="176"/>
      <c r="F56" s="176"/>
      <c r="G56" s="176"/>
      <c r="H56" s="210" t="str">
        <f t="shared" si="0"/>
        <v/>
      </c>
      <c r="I56" s="221">
        <v>830</v>
      </c>
      <c r="J56" s="27">
        <v>754</v>
      </c>
      <c r="K56" s="27">
        <v>554</v>
      </c>
      <c r="L56" s="193">
        <f t="shared" si="1"/>
        <v>0.73474801061007955</v>
      </c>
      <c r="M56" s="225">
        <v>19</v>
      </c>
      <c r="N56" s="27">
        <v>57</v>
      </c>
      <c r="O56" s="214">
        <f t="shared" si="2"/>
        <v>6.8674698795180719E-2</v>
      </c>
      <c r="P56" s="177">
        <f t="shared" si="3"/>
        <v>830</v>
      </c>
      <c r="Q56" s="178">
        <f t="shared" si="4"/>
        <v>773</v>
      </c>
      <c r="R56" s="178">
        <f t="shared" si="5"/>
        <v>57</v>
      </c>
      <c r="S56" s="202">
        <f t="shared" si="6"/>
        <v>6.8674698795180719E-2</v>
      </c>
    </row>
    <row r="57" spans="1:19" x14ac:dyDescent="0.2">
      <c r="A57" s="201" t="s">
        <v>423</v>
      </c>
      <c r="B57" s="188" t="s">
        <v>215</v>
      </c>
      <c r="C57" s="189" t="s">
        <v>217</v>
      </c>
      <c r="D57" s="175"/>
      <c r="E57" s="176"/>
      <c r="F57" s="176"/>
      <c r="G57" s="176"/>
      <c r="H57" s="210" t="str">
        <f t="shared" si="0"/>
        <v/>
      </c>
      <c r="I57" s="221">
        <v>909</v>
      </c>
      <c r="J57" s="27">
        <v>897</v>
      </c>
      <c r="K57" s="27">
        <v>535</v>
      </c>
      <c r="L57" s="193">
        <f t="shared" si="1"/>
        <v>0.59643255295429209</v>
      </c>
      <c r="M57" s="225">
        <v>11</v>
      </c>
      <c r="N57" s="27">
        <v>1</v>
      </c>
      <c r="O57" s="214">
        <f t="shared" si="2"/>
        <v>1.1001100110011001E-3</v>
      </c>
      <c r="P57" s="177">
        <f t="shared" si="3"/>
        <v>909</v>
      </c>
      <c r="Q57" s="178">
        <f t="shared" si="4"/>
        <v>908</v>
      </c>
      <c r="R57" s="178">
        <f t="shared" si="5"/>
        <v>1</v>
      </c>
      <c r="S57" s="202">
        <f t="shared" si="6"/>
        <v>1.1001100110011001E-3</v>
      </c>
    </row>
    <row r="58" spans="1:19" ht="29" x14ac:dyDescent="0.2">
      <c r="A58" s="201" t="s">
        <v>423</v>
      </c>
      <c r="B58" s="188" t="s">
        <v>220</v>
      </c>
      <c r="C58" s="189" t="s">
        <v>222</v>
      </c>
      <c r="D58" s="175"/>
      <c r="E58" s="176"/>
      <c r="F58" s="176"/>
      <c r="G58" s="176"/>
      <c r="H58" s="210" t="str">
        <f t="shared" si="0"/>
        <v/>
      </c>
      <c r="I58" s="221">
        <v>147</v>
      </c>
      <c r="J58" s="27">
        <v>146</v>
      </c>
      <c r="K58" s="27">
        <v>146</v>
      </c>
      <c r="L58" s="193">
        <f t="shared" si="1"/>
        <v>1</v>
      </c>
      <c r="M58" s="225"/>
      <c r="N58" s="27">
        <v>1</v>
      </c>
      <c r="O58" s="214">
        <f t="shared" si="2"/>
        <v>6.8027210884353739E-3</v>
      </c>
      <c r="P58" s="177">
        <f t="shared" si="3"/>
        <v>147</v>
      </c>
      <c r="Q58" s="178">
        <f t="shared" si="4"/>
        <v>146</v>
      </c>
      <c r="R58" s="178">
        <f t="shared" si="5"/>
        <v>1</v>
      </c>
      <c r="S58" s="202">
        <f t="shared" si="6"/>
        <v>6.8027210884353739E-3</v>
      </c>
    </row>
    <row r="59" spans="1:19" x14ac:dyDescent="0.2">
      <c r="A59" s="201" t="s">
        <v>423</v>
      </c>
      <c r="B59" s="188" t="s">
        <v>220</v>
      </c>
      <c r="C59" s="189" t="s">
        <v>224</v>
      </c>
      <c r="D59" s="175"/>
      <c r="E59" s="176"/>
      <c r="F59" s="176"/>
      <c r="G59" s="176"/>
      <c r="H59" s="210" t="str">
        <f t="shared" si="0"/>
        <v/>
      </c>
      <c r="I59" s="221">
        <v>177</v>
      </c>
      <c r="J59" s="27">
        <v>173</v>
      </c>
      <c r="K59" s="27">
        <v>97</v>
      </c>
      <c r="L59" s="193">
        <f t="shared" si="1"/>
        <v>0.56069364161849711</v>
      </c>
      <c r="M59" s="225"/>
      <c r="N59" s="27">
        <v>4</v>
      </c>
      <c r="O59" s="214">
        <f t="shared" si="2"/>
        <v>2.2598870056497175E-2</v>
      </c>
      <c r="P59" s="177">
        <f t="shared" si="3"/>
        <v>177</v>
      </c>
      <c r="Q59" s="178">
        <f t="shared" si="4"/>
        <v>173</v>
      </c>
      <c r="R59" s="178">
        <f t="shared" si="5"/>
        <v>4</v>
      </c>
      <c r="S59" s="202">
        <f t="shared" si="6"/>
        <v>2.2598870056497175E-2</v>
      </c>
    </row>
    <row r="60" spans="1:19" x14ac:dyDescent="0.2">
      <c r="A60" s="201" t="s">
        <v>423</v>
      </c>
      <c r="B60" s="188" t="s">
        <v>220</v>
      </c>
      <c r="C60" s="189" t="s">
        <v>226</v>
      </c>
      <c r="D60" s="175"/>
      <c r="E60" s="176"/>
      <c r="F60" s="176"/>
      <c r="G60" s="176"/>
      <c r="H60" s="210" t="str">
        <f t="shared" si="0"/>
        <v/>
      </c>
      <c r="I60" s="221">
        <v>135</v>
      </c>
      <c r="J60" s="27">
        <v>135</v>
      </c>
      <c r="K60" s="27">
        <v>134</v>
      </c>
      <c r="L60" s="193">
        <f t="shared" si="1"/>
        <v>0.99259259259259258</v>
      </c>
      <c r="M60" s="225"/>
      <c r="N60" s="27"/>
      <c r="O60" s="214">
        <f t="shared" si="2"/>
        <v>0</v>
      </c>
      <c r="P60" s="177">
        <f t="shared" si="3"/>
        <v>135</v>
      </c>
      <c r="Q60" s="178">
        <f t="shared" si="4"/>
        <v>135</v>
      </c>
      <c r="R60" s="178" t="str">
        <f t="shared" si="5"/>
        <v/>
      </c>
      <c r="S60" s="202" t="str">
        <f t="shared" si="6"/>
        <v/>
      </c>
    </row>
    <row r="61" spans="1:19" x14ac:dyDescent="0.2">
      <c r="A61" s="201" t="s">
        <v>423</v>
      </c>
      <c r="B61" s="188" t="s">
        <v>566</v>
      </c>
      <c r="C61" s="189" t="s">
        <v>231</v>
      </c>
      <c r="D61" s="175"/>
      <c r="E61" s="176"/>
      <c r="F61" s="176"/>
      <c r="G61" s="176"/>
      <c r="H61" s="210" t="str">
        <f t="shared" si="0"/>
        <v/>
      </c>
      <c r="I61" s="221">
        <v>209</v>
      </c>
      <c r="J61" s="27">
        <v>200</v>
      </c>
      <c r="K61" s="27">
        <v>62</v>
      </c>
      <c r="L61" s="193">
        <f t="shared" si="1"/>
        <v>0.31</v>
      </c>
      <c r="M61" s="225"/>
      <c r="N61" s="27">
        <v>9</v>
      </c>
      <c r="O61" s="214">
        <f t="shared" si="2"/>
        <v>4.3062200956937802E-2</v>
      </c>
      <c r="P61" s="177">
        <f t="shared" si="3"/>
        <v>209</v>
      </c>
      <c r="Q61" s="178">
        <f t="shared" si="4"/>
        <v>200</v>
      </c>
      <c r="R61" s="178">
        <f t="shared" si="5"/>
        <v>9</v>
      </c>
      <c r="S61" s="202">
        <f t="shared" si="6"/>
        <v>4.3062200956937802E-2</v>
      </c>
    </row>
    <row r="62" spans="1:19" x14ac:dyDescent="0.2">
      <c r="A62" s="201" t="s">
        <v>399</v>
      </c>
      <c r="B62" s="188" t="s">
        <v>4</v>
      </c>
      <c r="C62" s="189" t="s">
        <v>5</v>
      </c>
      <c r="D62" s="175"/>
      <c r="E62" s="176"/>
      <c r="F62" s="176"/>
      <c r="G62" s="176"/>
      <c r="H62" s="210" t="str">
        <f t="shared" si="0"/>
        <v/>
      </c>
      <c r="I62" s="221">
        <v>1592</v>
      </c>
      <c r="J62" s="27">
        <v>591</v>
      </c>
      <c r="K62" s="27">
        <v>394</v>
      </c>
      <c r="L62" s="193">
        <f t="shared" si="1"/>
        <v>0.66666666666666663</v>
      </c>
      <c r="M62" s="27">
        <v>25</v>
      </c>
      <c r="N62" s="27">
        <v>708</v>
      </c>
      <c r="O62" s="214">
        <f t="shared" si="2"/>
        <v>0.53474320241691842</v>
      </c>
      <c r="P62" s="177">
        <f t="shared" si="3"/>
        <v>1592</v>
      </c>
      <c r="Q62" s="178">
        <f t="shared" si="4"/>
        <v>616</v>
      </c>
      <c r="R62" s="178">
        <f t="shared" si="5"/>
        <v>708</v>
      </c>
      <c r="S62" s="202">
        <f t="shared" si="6"/>
        <v>0.53474320241691842</v>
      </c>
    </row>
    <row r="63" spans="1:19" x14ac:dyDescent="0.2">
      <c r="A63" s="201" t="s">
        <v>399</v>
      </c>
      <c r="B63" s="188" t="s">
        <v>6</v>
      </c>
      <c r="C63" s="189" t="s">
        <v>7</v>
      </c>
      <c r="D63" s="175"/>
      <c r="E63" s="176"/>
      <c r="F63" s="176"/>
      <c r="G63" s="176"/>
      <c r="H63" s="210" t="str">
        <f t="shared" si="0"/>
        <v/>
      </c>
      <c r="I63" s="221">
        <v>276</v>
      </c>
      <c r="J63" s="27">
        <v>99</v>
      </c>
      <c r="K63" s="27">
        <v>54</v>
      </c>
      <c r="L63" s="193">
        <f t="shared" si="1"/>
        <v>0.54545454545454541</v>
      </c>
      <c r="M63" s="27"/>
      <c r="N63" s="27">
        <v>140</v>
      </c>
      <c r="O63" s="214">
        <f t="shared" si="2"/>
        <v>0.58577405857740583</v>
      </c>
      <c r="P63" s="177">
        <f t="shared" si="3"/>
        <v>276</v>
      </c>
      <c r="Q63" s="178">
        <f t="shared" si="4"/>
        <v>99</v>
      </c>
      <c r="R63" s="178">
        <f t="shared" si="5"/>
        <v>140</v>
      </c>
      <c r="S63" s="202">
        <f t="shared" si="6"/>
        <v>0.58577405857740583</v>
      </c>
    </row>
    <row r="64" spans="1:19" x14ac:dyDescent="0.2">
      <c r="A64" s="201" t="s">
        <v>399</v>
      </c>
      <c r="B64" s="188" t="s">
        <v>8</v>
      </c>
      <c r="C64" s="189" t="s">
        <v>9</v>
      </c>
      <c r="D64" s="175"/>
      <c r="E64" s="176"/>
      <c r="F64" s="176"/>
      <c r="G64" s="176"/>
      <c r="H64" s="210" t="str">
        <f t="shared" si="0"/>
        <v/>
      </c>
      <c r="I64" s="221">
        <v>8</v>
      </c>
      <c r="J64" s="27">
        <v>3</v>
      </c>
      <c r="K64" s="27">
        <v>1</v>
      </c>
      <c r="L64" s="193">
        <f t="shared" si="1"/>
        <v>0.33333333333333331</v>
      </c>
      <c r="M64" s="27"/>
      <c r="N64" s="27">
        <v>1</v>
      </c>
      <c r="O64" s="214">
        <f t="shared" si="2"/>
        <v>0.25</v>
      </c>
      <c r="P64" s="177">
        <f t="shared" si="3"/>
        <v>8</v>
      </c>
      <c r="Q64" s="178">
        <f t="shared" si="4"/>
        <v>3</v>
      </c>
      <c r="R64" s="178">
        <f t="shared" si="5"/>
        <v>1</v>
      </c>
      <c r="S64" s="202">
        <f t="shared" si="6"/>
        <v>0.25</v>
      </c>
    </row>
    <row r="65" spans="1:19" x14ac:dyDescent="0.2">
      <c r="A65" s="201" t="s">
        <v>399</v>
      </c>
      <c r="B65" s="188" t="s">
        <v>10</v>
      </c>
      <c r="C65" s="189" t="s">
        <v>11</v>
      </c>
      <c r="D65" s="175"/>
      <c r="E65" s="176"/>
      <c r="F65" s="176"/>
      <c r="G65" s="176"/>
      <c r="H65" s="210" t="str">
        <f t="shared" si="0"/>
        <v/>
      </c>
      <c r="I65" s="221">
        <v>33</v>
      </c>
      <c r="J65" s="27">
        <v>27</v>
      </c>
      <c r="K65" s="27">
        <v>4</v>
      </c>
      <c r="L65" s="193">
        <f t="shared" si="1"/>
        <v>0.14814814814814814</v>
      </c>
      <c r="M65" s="27"/>
      <c r="N65" s="27">
        <v>1</v>
      </c>
      <c r="O65" s="214">
        <f t="shared" si="2"/>
        <v>3.5714285714285712E-2</v>
      </c>
      <c r="P65" s="177">
        <f t="shared" si="3"/>
        <v>33</v>
      </c>
      <c r="Q65" s="178">
        <f t="shared" si="4"/>
        <v>27</v>
      </c>
      <c r="R65" s="178">
        <f t="shared" si="5"/>
        <v>1</v>
      </c>
      <c r="S65" s="202">
        <f t="shared" si="6"/>
        <v>3.5714285714285712E-2</v>
      </c>
    </row>
    <row r="66" spans="1:19" x14ac:dyDescent="0.2">
      <c r="A66" s="201" t="s">
        <v>399</v>
      </c>
      <c r="B66" s="188" t="s">
        <v>13</v>
      </c>
      <c r="C66" s="189" t="s">
        <v>14</v>
      </c>
      <c r="D66" s="175"/>
      <c r="E66" s="176"/>
      <c r="F66" s="176"/>
      <c r="G66" s="176"/>
      <c r="H66" s="210" t="str">
        <f t="shared" ref="H66:H129" si="7">IF((E66+G66)&lt;&gt;0,G66/(E66+G66),"")</f>
        <v/>
      </c>
      <c r="I66" s="221">
        <v>2</v>
      </c>
      <c r="J66" s="27"/>
      <c r="K66" s="27"/>
      <c r="L66" s="193" t="str">
        <f t="shared" ref="L66:L129" si="8">IF(J66&lt;&gt;0,K66/J66,"")</f>
        <v/>
      </c>
      <c r="M66" s="27"/>
      <c r="N66" s="27"/>
      <c r="O66" s="214" t="str">
        <f t="shared" ref="O66:O129" si="9">IF((J66+M66+N66)&lt;&gt;0,N66/(J66+M66+N66),"")</f>
        <v/>
      </c>
      <c r="P66" s="177">
        <f t="shared" ref="P66:P129" si="10">IF(SUM(D66,I66)&gt;0,SUM(D66,I66),"")</f>
        <v>2</v>
      </c>
      <c r="Q66" s="178" t="str">
        <f t="shared" ref="Q66:Q129" si="11">IF(SUM(E66,J66, M66)&gt;0,SUM(E66,J66, M66),"")</f>
        <v/>
      </c>
      <c r="R66" s="178" t="str">
        <f t="shared" ref="R66:R129" si="12">IF(SUM(G66,N66)&gt;0,SUM(G66,N66),"")</f>
        <v/>
      </c>
      <c r="S66" s="202" t="str">
        <f t="shared" ref="S66:S129" si="13">IFERROR(IF((Q66+R66)&lt;&gt;0,R66/(Q66+R66),""),"")</f>
        <v/>
      </c>
    </row>
    <row r="67" spans="1:19" x14ac:dyDescent="0.2">
      <c r="A67" s="201" t="s">
        <v>399</v>
      </c>
      <c r="B67" s="188" t="s">
        <v>21</v>
      </c>
      <c r="C67" s="189" t="s">
        <v>22</v>
      </c>
      <c r="D67" s="175"/>
      <c r="E67" s="176"/>
      <c r="F67" s="176"/>
      <c r="G67" s="176"/>
      <c r="H67" s="210" t="str">
        <f t="shared" si="7"/>
        <v/>
      </c>
      <c r="I67" s="221">
        <v>6</v>
      </c>
      <c r="J67" s="27">
        <v>2</v>
      </c>
      <c r="K67" s="27">
        <v>2</v>
      </c>
      <c r="L67" s="193">
        <f t="shared" si="8"/>
        <v>1</v>
      </c>
      <c r="M67" s="27"/>
      <c r="N67" s="27"/>
      <c r="O67" s="214">
        <f t="shared" si="9"/>
        <v>0</v>
      </c>
      <c r="P67" s="177">
        <f t="shared" si="10"/>
        <v>6</v>
      </c>
      <c r="Q67" s="178">
        <f t="shared" si="11"/>
        <v>2</v>
      </c>
      <c r="R67" s="178" t="str">
        <f t="shared" si="12"/>
        <v/>
      </c>
      <c r="S67" s="202" t="str">
        <f t="shared" si="13"/>
        <v/>
      </c>
    </row>
    <row r="68" spans="1:19" x14ac:dyDescent="0.2">
      <c r="A68" s="201" t="s">
        <v>399</v>
      </c>
      <c r="B68" s="188" t="s">
        <v>28</v>
      </c>
      <c r="C68" s="189" t="s">
        <v>31</v>
      </c>
      <c r="D68" s="175"/>
      <c r="E68" s="176"/>
      <c r="F68" s="176"/>
      <c r="G68" s="176"/>
      <c r="H68" s="210" t="str">
        <f t="shared" si="7"/>
        <v/>
      </c>
      <c r="I68" s="221">
        <v>9</v>
      </c>
      <c r="J68" s="27">
        <v>6</v>
      </c>
      <c r="K68" s="27">
        <v>3</v>
      </c>
      <c r="L68" s="193">
        <f t="shared" si="8"/>
        <v>0.5</v>
      </c>
      <c r="M68" s="27"/>
      <c r="N68" s="27">
        <v>3</v>
      </c>
      <c r="O68" s="214">
        <f t="shared" si="9"/>
        <v>0.33333333333333331</v>
      </c>
      <c r="P68" s="177">
        <f t="shared" si="10"/>
        <v>9</v>
      </c>
      <c r="Q68" s="178">
        <f t="shared" si="11"/>
        <v>6</v>
      </c>
      <c r="R68" s="178">
        <f t="shared" si="12"/>
        <v>3</v>
      </c>
      <c r="S68" s="202">
        <f t="shared" si="13"/>
        <v>0.33333333333333331</v>
      </c>
    </row>
    <row r="69" spans="1:19" x14ac:dyDescent="0.2">
      <c r="A69" s="201" t="s">
        <v>399</v>
      </c>
      <c r="B69" s="188" t="s">
        <v>32</v>
      </c>
      <c r="C69" s="189" t="s">
        <v>33</v>
      </c>
      <c r="D69" s="175"/>
      <c r="E69" s="176"/>
      <c r="F69" s="176"/>
      <c r="G69" s="176"/>
      <c r="H69" s="210" t="str">
        <f t="shared" si="7"/>
        <v/>
      </c>
      <c r="I69" s="221">
        <v>29</v>
      </c>
      <c r="J69" s="27">
        <v>26</v>
      </c>
      <c r="K69" s="27">
        <v>17</v>
      </c>
      <c r="L69" s="193">
        <f t="shared" si="8"/>
        <v>0.65384615384615385</v>
      </c>
      <c r="M69" s="27"/>
      <c r="N69" s="27">
        <v>1</v>
      </c>
      <c r="O69" s="214">
        <f t="shared" si="9"/>
        <v>3.7037037037037035E-2</v>
      </c>
      <c r="P69" s="177">
        <f t="shared" si="10"/>
        <v>29</v>
      </c>
      <c r="Q69" s="178">
        <f t="shared" si="11"/>
        <v>26</v>
      </c>
      <c r="R69" s="178">
        <f t="shared" si="12"/>
        <v>1</v>
      </c>
      <c r="S69" s="202">
        <f t="shared" si="13"/>
        <v>3.7037037037037035E-2</v>
      </c>
    </row>
    <row r="70" spans="1:19" x14ac:dyDescent="0.2">
      <c r="A70" s="201" t="s">
        <v>399</v>
      </c>
      <c r="B70" s="188" t="s">
        <v>318</v>
      </c>
      <c r="C70" s="189" t="s">
        <v>319</v>
      </c>
      <c r="D70" s="175"/>
      <c r="E70" s="176"/>
      <c r="F70" s="176"/>
      <c r="G70" s="176"/>
      <c r="H70" s="210" t="str">
        <f t="shared" si="7"/>
        <v/>
      </c>
      <c r="I70" s="221">
        <v>428</v>
      </c>
      <c r="J70" s="27">
        <v>212</v>
      </c>
      <c r="K70" s="27">
        <v>128</v>
      </c>
      <c r="L70" s="193">
        <f t="shared" si="8"/>
        <v>0.60377358490566035</v>
      </c>
      <c r="M70" s="27"/>
      <c r="N70" s="27">
        <v>87</v>
      </c>
      <c r="O70" s="214">
        <f t="shared" si="9"/>
        <v>0.29096989966555181</v>
      </c>
      <c r="P70" s="177">
        <f t="shared" si="10"/>
        <v>428</v>
      </c>
      <c r="Q70" s="178">
        <f t="shared" si="11"/>
        <v>212</v>
      </c>
      <c r="R70" s="178">
        <f t="shared" si="12"/>
        <v>87</v>
      </c>
      <c r="S70" s="202">
        <f t="shared" si="13"/>
        <v>0.29096989966555181</v>
      </c>
    </row>
    <row r="71" spans="1:19" x14ac:dyDescent="0.2">
      <c r="A71" s="201" t="s">
        <v>399</v>
      </c>
      <c r="B71" s="188" t="s">
        <v>320</v>
      </c>
      <c r="C71" s="189" t="s">
        <v>321</v>
      </c>
      <c r="D71" s="175"/>
      <c r="E71" s="176"/>
      <c r="F71" s="176"/>
      <c r="G71" s="176"/>
      <c r="H71" s="210" t="str">
        <f t="shared" si="7"/>
        <v/>
      </c>
      <c r="I71" s="221">
        <v>637</v>
      </c>
      <c r="J71" s="27">
        <v>254</v>
      </c>
      <c r="K71" s="27">
        <v>67</v>
      </c>
      <c r="L71" s="193">
        <f t="shared" si="8"/>
        <v>0.26377952755905509</v>
      </c>
      <c r="M71" s="27"/>
      <c r="N71" s="27">
        <v>234</v>
      </c>
      <c r="O71" s="214">
        <f t="shared" si="9"/>
        <v>0.47950819672131145</v>
      </c>
      <c r="P71" s="177">
        <f t="shared" si="10"/>
        <v>637</v>
      </c>
      <c r="Q71" s="178">
        <f t="shared" si="11"/>
        <v>254</v>
      </c>
      <c r="R71" s="178">
        <f t="shared" si="12"/>
        <v>234</v>
      </c>
      <c r="S71" s="202">
        <f t="shared" si="13"/>
        <v>0.47950819672131145</v>
      </c>
    </row>
    <row r="72" spans="1:19" x14ac:dyDescent="0.2">
      <c r="A72" s="201" t="s">
        <v>399</v>
      </c>
      <c r="B72" s="188" t="s">
        <v>34</v>
      </c>
      <c r="C72" s="189" t="s">
        <v>266</v>
      </c>
      <c r="D72" s="175"/>
      <c r="E72" s="176"/>
      <c r="F72" s="176"/>
      <c r="G72" s="176"/>
      <c r="H72" s="210" t="str">
        <f t="shared" si="7"/>
        <v/>
      </c>
      <c r="I72" s="221">
        <v>882</v>
      </c>
      <c r="J72" s="27">
        <v>433</v>
      </c>
      <c r="K72" s="27">
        <v>210</v>
      </c>
      <c r="L72" s="193">
        <f t="shared" si="8"/>
        <v>0.48498845265588914</v>
      </c>
      <c r="M72" s="27"/>
      <c r="N72" s="27">
        <v>351</v>
      </c>
      <c r="O72" s="214">
        <f t="shared" si="9"/>
        <v>0.44770408163265307</v>
      </c>
      <c r="P72" s="177">
        <f t="shared" si="10"/>
        <v>882</v>
      </c>
      <c r="Q72" s="178">
        <f t="shared" si="11"/>
        <v>433</v>
      </c>
      <c r="R72" s="178">
        <f t="shared" si="12"/>
        <v>351</v>
      </c>
      <c r="S72" s="202">
        <f t="shared" si="13"/>
        <v>0.44770408163265307</v>
      </c>
    </row>
    <row r="73" spans="1:19" x14ac:dyDescent="0.2">
      <c r="A73" s="201" t="s">
        <v>399</v>
      </c>
      <c r="B73" s="188" t="s">
        <v>35</v>
      </c>
      <c r="C73" s="189" t="s">
        <v>267</v>
      </c>
      <c r="D73" s="175"/>
      <c r="E73" s="176"/>
      <c r="F73" s="176"/>
      <c r="G73" s="176"/>
      <c r="H73" s="210" t="str">
        <f t="shared" si="7"/>
        <v/>
      </c>
      <c r="I73" s="221">
        <v>162</v>
      </c>
      <c r="J73" s="27">
        <v>111</v>
      </c>
      <c r="K73" s="27">
        <v>44</v>
      </c>
      <c r="L73" s="193">
        <f t="shared" si="8"/>
        <v>0.3963963963963964</v>
      </c>
      <c r="M73" s="27"/>
      <c r="N73" s="27">
        <v>36</v>
      </c>
      <c r="O73" s="214">
        <f t="shared" si="9"/>
        <v>0.24489795918367346</v>
      </c>
      <c r="P73" s="177">
        <f t="shared" si="10"/>
        <v>162</v>
      </c>
      <c r="Q73" s="178">
        <f t="shared" si="11"/>
        <v>111</v>
      </c>
      <c r="R73" s="178">
        <f t="shared" si="12"/>
        <v>36</v>
      </c>
      <c r="S73" s="202">
        <f t="shared" si="13"/>
        <v>0.24489795918367346</v>
      </c>
    </row>
    <row r="74" spans="1:19" ht="29" x14ac:dyDescent="0.2">
      <c r="A74" s="201" t="s">
        <v>399</v>
      </c>
      <c r="B74" s="188" t="s">
        <v>40</v>
      </c>
      <c r="C74" s="189" t="s">
        <v>41</v>
      </c>
      <c r="D74" s="175"/>
      <c r="E74" s="176"/>
      <c r="F74" s="176"/>
      <c r="G74" s="176"/>
      <c r="H74" s="210" t="str">
        <f t="shared" si="7"/>
        <v/>
      </c>
      <c r="I74" s="221">
        <v>11</v>
      </c>
      <c r="J74" s="27">
        <v>5</v>
      </c>
      <c r="K74" s="27">
        <v>2</v>
      </c>
      <c r="L74" s="193">
        <f t="shared" si="8"/>
        <v>0.4</v>
      </c>
      <c r="M74" s="27"/>
      <c r="N74" s="27">
        <v>2</v>
      </c>
      <c r="O74" s="214">
        <f t="shared" si="9"/>
        <v>0.2857142857142857</v>
      </c>
      <c r="P74" s="177">
        <f t="shared" si="10"/>
        <v>11</v>
      </c>
      <c r="Q74" s="178">
        <f t="shared" si="11"/>
        <v>5</v>
      </c>
      <c r="R74" s="178">
        <f t="shared" si="12"/>
        <v>2</v>
      </c>
      <c r="S74" s="202">
        <f t="shared" si="13"/>
        <v>0.2857142857142857</v>
      </c>
    </row>
    <row r="75" spans="1:19" x14ac:dyDescent="0.2">
      <c r="A75" s="201" t="s">
        <v>399</v>
      </c>
      <c r="B75" s="188" t="s">
        <v>42</v>
      </c>
      <c r="C75" s="189" t="s">
        <v>43</v>
      </c>
      <c r="D75" s="175"/>
      <c r="E75" s="176"/>
      <c r="F75" s="176"/>
      <c r="G75" s="176"/>
      <c r="H75" s="210" t="str">
        <f t="shared" si="7"/>
        <v/>
      </c>
      <c r="I75" s="221">
        <v>1931</v>
      </c>
      <c r="J75" s="27">
        <v>1794</v>
      </c>
      <c r="K75" s="27">
        <v>1133</v>
      </c>
      <c r="L75" s="193">
        <f t="shared" si="8"/>
        <v>0.63154960981047936</v>
      </c>
      <c r="M75" s="27">
        <v>1</v>
      </c>
      <c r="N75" s="27">
        <v>23</v>
      </c>
      <c r="O75" s="214">
        <f t="shared" si="9"/>
        <v>1.2651265126512651E-2</v>
      </c>
      <c r="P75" s="177">
        <f t="shared" si="10"/>
        <v>1931</v>
      </c>
      <c r="Q75" s="178">
        <f t="shared" si="11"/>
        <v>1795</v>
      </c>
      <c r="R75" s="178">
        <f t="shared" si="12"/>
        <v>23</v>
      </c>
      <c r="S75" s="202">
        <f t="shared" si="13"/>
        <v>1.2651265126512651E-2</v>
      </c>
    </row>
    <row r="76" spans="1:19" ht="29" x14ac:dyDescent="0.2">
      <c r="A76" s="201" t="s">
        <v>399</v>
      </c>
      <c r="B76" s="188" t="s">
        <v>42</v>
      </c>
      <c r="C76" s="189" t="s">
        <v>45</v>
      </c>
      <c r="D76" s="175"/>
      <c r="E76" s="176"/>
      <c r="F76" s="176"/>
      <c r="G76" s="176"/>
      <c r="H76" s="210" t="str">
        <f t="shared" si="7"/>
        <v/>
      </c>
      <c r="I76" s="221">
        <v>259</v>
      </c>
      <c r="J76" s="27">
        <v>299</v>
      </c>
      <c r="K76" s="27">
        <v>109</v>
      </c>
      <c r="L76" s="193">
        <f t="shared" si="8"/>
        <v>0.36454849498327757</v>
      </c>
      <c r="M76" s="27"/>
      <c r="N76" s="27">
        <v>13</v>
      </c>
      <c r="O76" s="214">
        <f t="shared" si="9"/>
        <v>4.1666666666666664E-2</v>
      </c>
      <c r="P76" s="177">
        <f t="shared" si="10"/>
        <v>259</v>
      </c>
      <c r="Q76" s="178">
        <f t="shared" si="11"/>
        <v>299</v>
      </c>
      <c r="R76" s="178">
        <f t="shared" si="12"/>
        <v>13</v>
      </c>
      <c r="S76" s="202">
        <f t="shared" si="13"/>
        <v>4.1666666666666664E-2</v>
      </c>
    </row>
    <row r="77" spans="1:19" x14ac:dyDescent="0.2">
      <c r="A77" s="201" t="s">
        <v>399</v>
      </c>
      <c r="B77" s="188" t="s">
        <v>42</v>
      </c>
      <c r="C77" s="189" t="s">
        <v>46</v>
      </c>
      <c r="D77" s="175"/>
      <c r="E77" s="176"/>
      <c r="F77" s="176"/>
      <c r="G77" s="176"/>
      <c r="H77" s="210" t="str">
        <f t="shared" si="7"/>
        <v/>
      </c>
      <c r="I77" s="221">
        <v>490</v>
      </c>
      <c r="J77" s="27">
        <v>445</v>
      </c>
      <c r="K77" s="27">
        <v>181</v>
      </c>
      <c r="L77" s="193">
        <f t="shared" si="8"/>
        <v>0.40674157303370789</v>
      </c>
      <c r="M77" s="27"/>
      <c r="N77" s="27">
        <v>6</v>
      </c>
      <c r="O77" s="214">
        <f t="shared" si="9"/>
        <v>1.3303769401330377E-2</v>
      </c>
      <c r="P77" s="177">
        <f t="shared" si="10"/>
        <v>490</v>
      </c>
      <c r="Q77" s="178">
        <f t="shared" si="11"/>
        <v>445</v>
      </c>
      <c r="R77" s="178">
        <f t="shared" si="12"/>
        <v>6</v>
      </c>
      <c r="S77" s="202">
        <f t="shared" si="13"/>
        <v>1.3303769401330377E-2</v>
      </c>
    </row>
    <row r="78" spans="1:19" x14ac:dyDescent="0.2">
      <c r="A78" s="201" t="s">
        <v>399</v>
      </c>
      <c r="B78" s="188" t="s">
        <v>47</v>
      </c>
      <c r="C78" s="189" t="s">
        <v>48</v>
      </c>
      <c r="D78" s="175"/>
      <c r="E78" s="176"/>
      <c r="F78" s="176"/>
      <c r="G78" s="176"/>
      <c r="H78" s="210" t="str">
        <f t="shared" si="7"/>
        <v/>
      </c>
      <c r="I78" s="221">
        <v>34</v>
      </c>
      <c r="J78" s="27">
        <v>31</v>
      </c>
      <c r="K78" s="27">
        <v>30</v>
      </c>
      <c r="L78" s="193">
        <f t="shared" si="8"/>
        <v>0.967741935483871</v>
      </c>
      <c r="M78" s="27"/>
      <c r="N78" s="27"/>
      <c r="O78" s="214">
        <f t="shared" si="9"/>
        <v>0</v>
      </c>
      <c r="P78" s="177">
        <f t="shared" si="10"/>
        <v>34</v>
      </c>
      <c r="Q78" s="178">
        <f t="shared" si="11"/>
        <v>31</v>
      </c>
      <c r="R78" s="178" t="str">
        <f t="shared" si="12"/>
        <v/>
      </c>
      <c r="S78" s="202" t="str">
        <f t="shared" si="13"/>
        <v/>
      </c>
    </row>
    <row r="79" spans="1:19" ht="43" x14ac:dyDescent="0.2">
      <c r="A79" s="201" t="s">
        <v>399</v>
      </c>
      <c r="B79" s="188" t="s">
        <v>559</v>
      </c>
      <c r="C79" s="189" t="s">
        <v>49</v>
      </c>
      <c r="D79" s="175">
        <v>6</v>
      </c>
      <c r="E79" s="176">
        <v>3</v>
      </c>
      <c r="F79" s="176"/>
      <c r="G79" s="176">
        <v>3</v>
      </c>
      <c r="H79" s="210">
        <f t="shared" si="7"/>
        <v>0.5</v>
      </c>
      <c r="I79" s="221">
        <v>5975</v>
      </c>
      <c r="J79" s="27">
        <v>3591</v>
      </c>
      <c r="K79" s="27">
        <v>1773</v>
      </c>
      <c r="L79" s="193">
        <f t="shared" si="8"/>
        <v>0.49373433583959897</v>
      </c>
      <c r="M79" s="27">
        <v>1</v>
      </c>
      <c r="N79" s="27">
        <v>2152</v>
      </c>
      <c r="O79" s="214">
        <f t="shared" si="9"/>
        <v>0.37465181058495822</v>
      </c>
      <c r="P79" s="177">
        <f t="shared" si="10"/>
        <v>5981</v>
      </c>
      <c r="Q79" s="178">
        <f t="shared" si="11"/>
        <v>3595</v>
      </c>
      <c r="R79" s="178">
        <f t="shared" si="12"/>
        <v>2155</v>
      </c>
      <c r="S79" s="202">
        <f t="shared" si="13"/>
        <v>0.37478260869565216</v>
      </c>
    </row>
    <row r="80" spans="1:19" ht="43" x14ac:dyDescent="0.2">
      <c r="A80" s="201" t="s">
        <v>399</v>
      </c>
      <c r="B80" s="188" t="s">
        <v>559</v>
      </c>
      <c r="C80" s="189" t="s">
        <v>546</v>
      </c>
      <c r="D80" s="175">
        <v>1</v>
      </c>
      <c r="E80" s="176"/>
      <c r="F80" s="176"/>
      <c r="G80" s="176">
        <v>1</v>
      </c>
      <c r="H80" s="210">
        <f t="shared" si="7"/>
        <v>1</v>
      </c>
      <c r="I80" s="221">
        <v>329</v>
      </c>
      <c r="J80" s="27">
        <v>238</v>
      </c>
      <c r="K80" s="27">
        <v>86</v>
      </c>
      <c r="L80" s="193">
        <f t="shared" si="8"/>
        <v>0.36134453781512604</v>
      </c>
      <c r="M80" s="27"/>
      <c r="N80" s="27">
        <v>59</v>
      </c>
      <c r="O80" s="214">
        <f t="shared" si="9"/>
        <v>0.19865319865319866</v>
      </c>
      <c r="P80" s="177">
        <f t="shared" si="10"/>
        <v>330</v>
      </c>
      <c r="Q80" s="178">
        <f t="shared" si="11"/>
        <v>238</v>
      </c>
      <c r="R80" s="178">
        <f t="shared" si="12"/>
        <v>60</v>
      </c>
      <c r="S80" s="202">
        <f t="shared" si="13"/>
        <v>0.20134228187919462</v>
      </c>
    </row>
    <row r="81" spans="1:19" x14ac:dyDescent="0.2">
      <c r="A81" s="201" t="s">
        <v>399</v>
      </c>
      <c r="B81" s="188" t="s">
        <v>52</v>
      </c>
      <c r="C81" s="189" t="s">
        <v>404</v>
      </c>
      <c r="D81" s="175"/>
      <c r="E81" s="176"/>
      <c r="F81" s="176"/>
      <c r="G81" s="176"/>
      <c r="H81" s="210" t="str">
        <f t="shared" si="7"/>
        <v/>
      </c>
      <c r="I81" s="221">
        <v>581</v>
      </c>
      <c r="J81" s="27">
        <v>368</v>
      </c>
      <c r="K81" s="27">
        <v>207</v>
      </c>
      <c r="L81" s="193">
        <f t="shared" si="8"/>
        <v>0.5625</v>
      </c>
      <c r="M81" s="27">
        <v>2</v>
      </c>
      <c r="N81" s="27">
        <v>198</v>
      </c>
      <c r="O81" s="214">
        <f t="shared" si="9"/>
        <v>0.34859154929577463</v>
      </c>
      <c r="P81" s="177">
        <f t="shared" si="10"/>
        <v>581</v>
      </c>
      <c r="Q81" s="178">
        <f t="shared" si="11"/>
        <v>370</v>
      </c>
      <c r="R81" s="178">
        <f t="shared" si="12"/>
        <v>198</v>
      </c>
      <c r="S81" s="202">
        <f t="shared" si="13"/>
        <v>0.34859154929577463</v>
      </c>
    </row>
    <row r="82" spans="1:19" x14ac:dyDescent="0.2">
      <c r="A82" s="201" t="s">
        <v>399</v>
      </c>
      <c r="B82" s="188" t="s">
        <v>53</v>
      </c>
      <c r="C82" s="189" t="s">
        <v>54</v>
      </c>
      <c r="D82" s="175"/>
      <c r="E82" s="176"/>
      <c r="F82" s="176"/>
      <c r="G82" s="176"/>
      <c r="H82" s="210" t="str">
        <f t="shared" si="7"/>
        <v/>
      </c>
      <c r="I82" s="221">
        <v>22</v>
      </c>
      <c r="J82" s="27">
        <v>15</v>
      </c>
      <c r="K82" s="27">
        <v>13</v>
      </c>
      <c r="L82" s="193">
        <f t="shared" si="8"/>
        <v>0.8666666666666667</v>
      </c>
      <c r="M82" s="27"/>
      <c r="N82" s="27">
        <v>2</v>
      </c>
      <c r="O82" s="214">
        <f t="shared" si="9"/>
        <v>0.11764705882352941</v>
      </c>
      <c r="P82" s="177">
        <f t="shared" si="10"/>
        <v>22</v>
      </c>
      <c r="Q82" s="178">
        <f t="shared" si="11"/>
        <v>15</v>
      </c>
      <c r="R82" s="178">
        <f t="shared" si="12"/>
        <v>2</v>
      </c>
      <c r="S82" s="202">
        <f t="shared" si="13"/>
        <v>0.11764705882352941</v>
      </c>
    </row>
    <row r="83" spans="1:19" x14ac:dyDescent="0.2">
      <c r="A83" s="201" t="s">
        <v>399</v>
      </c>
      <c r="B83" s="188" t="s">
        <v>55</v>
      </c>
      <c r="C83" s="189" t="s">
        <v>56</v>
      </c>
      <c r="D83" s="175"/>
      <c r="E83" s="176"/>
      <c r="F83" s="176"/>
      <c r="G83" s="176"/>
      <c r="H83" s="210" t="str">
        <f t="shared" si="7"/>
        <v/>
      </c>
      <c r="I83" s="221">
        <v>276</v>
      </c>
      <c r="J83" s="27">
        <v>200</v>
      </c>
      <c r="K83" s="27">
        <v>35</v>
      </c>
      <c r="L83" s="193">
        <f t="shared" si="8"/>
        <v>0.17499999999999999</v>
      </c>
      <c r="M83" s="27"/>
      <c r="N83" s="27">
        <v>48</v>
      </c>
      <c r="O83" s="214">
        <f t="shared" si="9"/>
        <v>0.19354838709677419</v>
      </c>
      <c r="P83" s="177">
        <f t="shared" si="10"/>
        <v>276</v>
      </c>
      <c r="Q83" s="178">
        <f t="shared" si="11"/>
        <v>200</v>
      </c>
      <c r="R83" s="178">
        <f t="shared" si="12"/>
        <v>48</v>
      </c>
      <c r="S83" s="202">
        <f t="shared" si="13"/>
        <v>0.19354838709677419</v>
      </c>
    </row>
    <row r="84" spans="1:19" x14ac:dyDescent="0.2">
      <c r="A84" s="201" t="s">
        <v>399</v>
      </c>
      <c r="B84" s="188" t="s">
        <v>59</v>
      </c>
      <c r="C84" s="189" t="s">
        <v>60</v>
      </c>
      <c r="D84" s="175"/>
      <c r="E84" s="176"/>
      <c r="F84" s="176"/>
      <c r="G84" s="176"/>
      <c r="H84" s="210" t="str">
        <f t="shared" si="7"/>
        <v/>
      </c>
      <c r="I84" s="221">
        <v>2</v>
      </c>
      <c r="J84" s="27"/>
      <c r="K84" s="27"/>
      <c r="L84" s="193" t="str">
        <f t="shared" si="8"/>
        <v/>
      </c>
      <c r="M84" s="27"/>
      <c r="N84" s="27"/>
      <c r="O84" s="214" t="str">
        <f t="shared" si="9"/>
        <v/>
      </c>
      <c r="P84" s="177">
        <f t="shared" si="10"/>
        <v>2</v>
      </c>
      <c r="Q84" s="178" t="str">
        <f t="shared" si="11"/>
        <v/>
      </c>
      <c r="R84" s="178" t="str">
        <f t="shared" si="12"/>
        <v/>
      </c>
      <c r="S84" s="202" t="str">
        <f t="shared" si="13"/>
        <v/>
      </c>
    </row>
    <row r="85" spans="1:19" x14ac:dyDescent="0.2">
      <c r="A85" s="201" t="s">
        <v>399</v>
      </c>
      <c r="B85" s="188" t="s">
        <v>65</v>
      </c>
      <c r="C85" s="189" t="s">
        <v>66</v>
      </c>
      <c r="D85" s="175"/>
      <c r="E85" s="176"/>
      <c r="F85" s="176"/>
      <c r="G85" s="176"/>
      <c r="H85" s="210" t="str">
        <f t="shared" si="7"/>
        <v/>
      </c>
      <c r="I85" s="221">
        <v>613</v>
      </c>
      <c r="J85" s="27">
        <v>331</v>
      </c>
      <c r="K85" s="27">
        <v>118</v>
      </c>
      <c r="L85" s="193">
        <f t="shared" si="8"/>
        <v>0.35649546827794559</v>
      </c>
      <c r="M85" s="27">
        <v>4</v>
      </c>
      <c r="N85" s="27">
        <v>208</v>
      </c>
      <c r="O85" s="214">
        <f t="shared" si="9"/>
        <v>0.3830570902394107</v>
      </c>
      <c r="P85" s="177">
        <f t="shared" si="10"/>
        <v>613</v>
      </c>
      <c r="Q85" s="178">
        <f t="shared" si="11"/>
        <v>335</v>
      </c>
      <c r="R85" s="178">
        <f t="shared" si="12"/>
        <v>208</v>
      </c>
      <c r="S85" s="202">
        <f t="shared" si="13"/>
        <v>0.3830570902394107</v>
      </c>
    </row>
    <row r="86" spans="1:19" x14ac:dyDescent="0.2">
      <c r="A86" s="201" t="s">
        <v>399</v>
      </c>
      <c r="B86" s="188" t="s">
        <v>69</v>
      </c>
      <c r="C86" s="189" t="s">
        <v>70</v>
      </c>
      <c r="D86" s="190">
        <v>1</v>
      </c>
      <c r="E86" s="191">
        <v>1</v>
      </c>
      <c r="F86" s="176"/>
      <c r="G86" s="176"/>
      <c r="H86" s="210">
        <f t="shared" si="7"/>
        <v>0</v>
      </c>
      <c r="I86" s="221">
        <v>225</v>
      </c>
      <c r="J86" s="27">
        <v>155</v>
      </c>
      <c r="K86" s="27">
        <v>74</v>
      </c>
      <c r="L86" s="193">
        <f t="shared" si="8"/>
        <v>0.47741935483870968</v>
      </c>
      <c r="M86" s="27">
        <v>4</v>
      </c>
      <c r="N86" s="27">
        <v>31</v>
      </c>
      <c r="O86" s="214">
        <f t="shared" si="9"/>
        <v>0.16315789473684211</v>
      </c>
      <c r="P86" s="177">
        <f t="shared" si="10"/>
        <v>226</v>
      </c>
      <c r="Q86" s="178">
        <f t="shared" si="11"/>
        <v>160</v>
      </c>
      <c r="R86" s="178">
        <f t="shared" si="12"/>
        <v>31</v>
      </c>
      <c r="S86" s="202">
        <f t="shared" si="13"/>
        <v>0.16230366492146597</v>
      </c>
    </row>
    <row r="87" spans="1:19" x14ac:dyDescent="0.2">
      <c r="A87" s="201" t="s">
        <v>399</v>
      </c>
      <c r="B87" s="188" t="s">
        <v>71</v>
      </c>
      <c r="C87" s="189" t="s">
        <v>72</v>
      </c>
      <c r="D87" s="175"/>
      <c r="E87" s="176"/>
      <c r="F87" s="176"/>
      <c r="G87" s="176"/>
      <c r="H87" s="210" t="str">
        <f t="shared" si="7"/>
        <v/>
      </c>
      <c r="I87" s="221">
        <v>4</v>
      </c>
      <c r="J87" s="27">
        <v>1</v>
      </c>
      <c r="K87" s="27"/>
      <c r="L87" s="193">
        <f t="shared" si="8"/>
        <v>0</v>
      </c>
      <c r="M87" s="27"/>
      <c r="N87" s="27"/>
      <c r="O87" s="214">
        <f t="shared" si="9"/>
        <v>0</v>
      </c>
      <c r="P87" s="177">
        <f t="shared" si="10"/>
        <v>4</v>
      </c>
      <c r="Q87" s="178">
        <f t="shared" si="11"/>
        <v>1</v>
      </c>
      <c r="R87" s="178" t="str">
        <f t="shared" si="12"/>
        <v/>
      </c>
      <c r="S87" s="202" t="str">
        <f t="shared" si="13"/>
        <v/>
      </c>
    </row>
    <row r="88" spans="1:19" x14ac:dyDescent="0.2">
      <c r="A88" s="201" t="s">
        <v>399</v>
      </c>
      <c r="B88" s="188" t="s">
        <v>74</v>
      </c>
      <c r="C88" s="189" t="s">
        <v>247</v>
      </c>
      <c r="D88" s="175"/>
      <c r="E88" s="176"/>
      <c r="F88" s="176"/>
      <c r="G88" s="176"/>
      <c r="H88" s="210" t="str">
        <f t="shared" si="7"/>
        <v/>
      </c>
      <c r="I88" s="221">
        <v>3</v>
      </c>
      <c r="J88" s="27"/>
      <c r="K88" s="27"/>
      <c r="L88" s="193" t="str">
        <f t="shared" si="8"/>
        <v/>
      </c>
      <c r="M88" s="27"/>
      <c r="N88" s="27"/>
      <c r="O88" s="214" t="str">
        <f t="shared" si="9"/>
        <v/>
      </c>
      <c r="P88" s="177">
        <f t="shared" si="10"/>
        <v>3</v>
      </c>
      <c r="Q88" s="178" t="str">
        <f t="shared" si="11"/>
        <v/>
      </c>
      <c r="R88" s="178" t="str">
        <f t="shared" si="12"/>
        <v/>
      </c>
      <c r="S88" s="202" t="str">
        <f t="shared" si="13"/>
        <v/>
      </c>
    </row>
    <row r="89" spans="1:19" x14ac:dyDescent="0.2">
      <c r="A89" s="201" t="s">
        <v>399</v>
      </c>
      <c r="B89" s="188" t="s">
        <v>78</v>
      </c>
      <c r="C89" s="189" t="s">
        <v>79</v>
      </c>
      <c r="D89" s="175"/>
      <c r="E89" s="176"/>
      <c r="F89" s="176"/>
      <c r="G89" s="176"/>
      <c r="H89" s="210" t="str">
        <f t="shared" si="7"/>
        <v/>
      </c>
      <c r="I89" s="221">
        <v>2</v>
      </c>
      <c r="J89" s="27"/>
      <c r="K89" s="27"/>
      <c r="L89" s="193" t="str">
        <f t="shared" si="8"/>
        <v/>
      </c>
      <c r="M89" s="27"/>
      <c r="N89" s="27"/>
      <c r="O89" s="214" t="str">
        <f t="shared" si="9"/>
        <v/>
      </c>
      <c r="P89" s="177">
        <f t="shared" si="10"/>
        <v>2</v>
      </c>
      <c r="Q89" s="178" t="str">
        <f t="shared" si="11"/>
        <v/>
      </c>
      <c r="R89" s="178" t="str">
        <f t="shared" si="12"/>
        <v/>
      </c>
      <c r="S89" s="202" t="str">
        <f t="shared" si="13"/>
        <v/>
      </c>
    </row>
    <row r="90" spans="1:19" x14ac:dyDescent="0.2">
      <c r="A90" s="201" t="s">
        <v>399</v>
      </c>
      <c r="B90" s="188" t="s">
        <v>83</v>
      </c>
      <c r="C90" s="189" t="s">
        <v>84</v>
      </c>
      <c r="D90" s="175"/>
      <c r="E90" s="176"/>
      <c r="F90" s="176"/>
      <c r="G90" s="176"/>
      <c r="H90" s="210" t="str">
        <f t="shared" si="7"/>
        <v/>
      </c>
      <c r="I90" s="221">
        <v>5</v>
      </c>
      <c r="J90" s="27">
        <v>3</v>
      </c>
      <c r="K90" s="27">
        <v>2</v>
      </c>
      <c r="L90" s="193">
        <f t="shared" si="8"/>
        <v>0.66666666666666663</v>
      </c>
      <c r="M90" s="27"/>
      <c r="N90" s="27">
        <v>1</v>
      </c>
      <c r="O90" s="214">
        <f t="shared" si="9"/>
        <v>0.25</v>
      </c>
      <c r="P90" s="177">
        <f t="shared" si="10"/>
        <v>5</v>
      </c>
      <c r="Q90" s="178">
        <f t="shared" si="11"/>
        <v>3</v>
      </c>
      <c r="R90" s="178">
        <f t="shared" si="12"/>
        <v>1</v>
      </c>
      <c r="S90" s="202">
        <f t="shared" si="13"/>
        <v>0.25</v>
      </c>
    </row>
    <row r="91" spans="1:19" x14ac:dyDescent="0.2">
      <c r="A91" s="201" t="s">
        <v>399</v>
      </c>
      <c r="B91" s="262" t="s">
        <v>556</v>
      </c>
      <c r="C91" s="189" t="s">
        <v>89</v>
      </c>
      <c r="D91" s="175"/>
      <c r="E91" s="176"/>
      <c r="F91" s="176"/>
      <c r="G91" s="176"/>
      <c r="H91" s="210" t="str">
        <f t="shared" si="7"/>
        <v/>
      </c>
      <c r="I91" s="221">
        <v>112</v>
      </c>
      <c r="J91" s="27">
        <v>107</v>
      </c>
      <c r="K91" s="27">
        <v>81</v>
      </c>
      <c r="L91" s="193">
        <f t="shared" si="8"/>
        <v>0.7570093457943925</v>
      </c>
      <c r="M91" s="27"/>
      <c r="N91" s="27">
        <v>6</v>
      </c>
      <c r="O91" s="214">
        <f t="shared" si="9"/>
        <v>5.3097345132743362E-2</v>
      </c>
      <c r="P91" s="177">
        <f t="shared" si="10"/>
        <v>112</v>
      </c>
      <c r="Q91" s="178">
        <f t="shared" si="11"/>
        <v>107</v>
      </c>
      <c r="R91" s="178">
        <f t="shared" si="12"/>
        <v>6</v>
      </c>
      <c r="S91" s="202">
        <f t="shared" si="13"/>
        <v>5.3097345132743362E-2</v>
      </c>
    </row>
    <row r="92" spans="1:19" x14ac:dyDescent="0.2">
      <c r="A92" s="201" t="s">
        <v>399</v>
      </c>
      <c r="B92" s="188" t="s">
        <v>90</v>
      </c>
      <c r="C92" s="189" t="s">
        <v>91</v>
      </c>
      <c r="D92" s="175"/>
      <c r="E92" s="176"/>
      <c r="F92" s="176"/>
      <c r="G92" s="176"/>
      <c r="H92" s="210" t="str">
        <f t="shared" si="7"/>
        <v/>
      </c>
      <c r="I92" s="221">
        <v>3</v>
      </c>
      <c r="J92" s="27"/>
      <c r="K92" s="27"/>
      <c r="L92" s="193" t="str">
        <f t="shared" si="8"/>
        <v/>
      </c>
      <c r="M92" s="27"/>
      <c r="N92" s="27"/>
      <c r="O92" s="214" t="str">
        <f t="shared" si="9"/>
        <v/>
      </c>
      <c r="P92" s="177">
        <f t="shared" si="10"/>
        <v>3</v>
      </c>
      <c r="Q92" s="178" t="str">
        <f t="shared" si="11"/>
        <v/>
      </c>
      <c r="R92" s="178" t="str">
        <f t="shared" si="12"/>
        <v/>
      </c>
      <c r="S92" s="202" t="str">
        <f t="shared" si="13"/>
        <v/>
      </c>
    </row>
    <row r="93" spans="1:19" x14ac:dyDescent="0.2">
      <c r="A93" s="201" t="s">
        <v>399</v>
      </c>
      <c r="B93" s="188" t="s">
        <v>92</v>
      </c>
      <c r="C93" s="189" t="s">
        <v>96</v>
      </c>
      <c r="D93" s="175"/>
      <c r="E93" s="176"/>
      <c r="F93" s="176"/>
      <c r="G93" s="176"/>
      <c r="H93" s="210" t="str">
        <f t="shared" si="7"/>
        <v/>
      </c>
      <c r="I93" s="221">
        <v>3399</v>
      </c>
      <c r="J93" s="27">
        <v>3129</v>
      </c>
      <c r="K93" s="27">
        <v>2857</v>
      </c>
      <c r="L93" s="193">
        <f t="shared" si="8"/>
        <v>0.91307126877596678</v>
      </c>
      <c r="M93" s="27"/>
      <c r="N93" s="27">
        <v>184</v>
      </c>
      <c r="O93" s="214">
        <f t="shared" si="9"/>
        <v>5.5538786598249318E-2</v>
      </c>
      <c r="P93" s="177">
        <f t="shared" si="10"/>
        <v>3399</v>
      </c>
      <c r="Q93" s="178">
        <f t="shared" si="11"/>
        <v>3129</v>
      </c>
      <c r="R93" s="178">
        <f t="shared" si="12"/>
        <v>184</v>
      </c>
      <c r="S93" s="202">
        <f t="shared" si="13"/>
        <v>5.5538786598249318E-2</v>
      </c>
    </row>
    <row r="94" spans="1:19" x14ac:dyDescent="0.2">
      <c r="A94" s="201" t="s">
        <v>399</v>
      </c>
      <c r="B94" s="188" t="s">
        <v>92</v>
      </c>
      <c r="C94" s="189" t="s">
        <v>93</v>
      </c>
      <c r="D94" s="175"/>
      <c r="E94" s="176"/>
      <c r="F94" s="176"/>
      <c r="G94" s="176"/>
      <c r="H94" s="210" t="str">
        <f t="shared" si="7"/>
        <v/>
      </c>
      <c r="I94" s="221">
        <v>1595</v>
      </c>
      <c r="J94" s="27">
        <v>1295</v>
      </c>
      <c r="K94" s="27">
        <v>760</v>
      </c>
      <c r="L94" s="193">
        <f t="shared" si="8"/>
        <v>0.58687258687258692</v>
      </c>
      <c r="M94" s="27"/>
      <c r="N94" s="27">
        <v>225</v>
      </c>
      <c r="O94" s="214">
        <f t="shared" si="9"/>
        <v>0.14802631578947367</v>
      </c>
      <c r="P94" s="177">
        <f t="shared" si="10"/>
        <v>1595</v>
      </c>
      <c r="Q94" s="178">
        <f t="shared" si="11"/>
        <v>1295</v>
      </c>
      <c r="R94" s="178">
        <f t="shared" si="12"/>
        <v>225</v>
      </c>
      <c r="S94" s="202">
        <f t="shared" si="13"/>
        <v>0.14802631578947367</v>
      </c>
    </row>
    <row r="95" spans="1:19" x14ac:dyDescent="0.2">
      <c r="A95" s="201" t="s">
        <v>399</v>
      </c>
      <c r="B95" s="188" t="s">
        <v>98</v>
      </c>
      <c r="C95" s="189" t="s">
        <v>99</v>
      </c>
      <c r="D95" s="175"/>
      <c r="E95" s="176"/>
      <c r="F95" s="176"/>
      <c r="G95" s="176"/>
      <c r="H95" s="210" t="str">
        <f t="shared" si="7"/>
        <v/>
      </c>
      <c r="I95" s="221">
        <v>110</v>
      </c>
      <c r="J95" s="27">
        <v>75</v>
      </c>
      <c r="K95" s="27">
        <v>45</v>
      </c>
      <c r="L95" s="193">
        <f t="shared" si="8"/>
        <v>0.6</v>
      </c>
      <c r="M95" s="27"/>
      <c r="N95" s="27">
        <v>10</v>
      </c>
      <c r="O95" s="214">
        <f t="shared" si="9"/>
        <v>0.11764705882352941</v>
      </c>
      <c r="P95" s="177">
        <f t="shared" si="10"/>
        <v>110</v>
      </c>
      <c r="Q95" s="178">
        <f t="shared" si="11"/>
        <v>75</v>
      </c>
      <c r="R95" s="178">
        <f t="shared" si="12"/>
        <v>10</v>
      </c>
      <c r="S95" s="202">
        <f t="shared" si="13"/>
        <v>0.11764705882352941</v>
      </c>
    </row>
    <row r="96" spans="1:19" x14ac:dyDescent="0.2">
      <c r="A96" s="201" t="s">
        <v>399</v>
      </c>
      <c r="B96" s="188" t="s">
        <v>558</v>
      </c>
      <c r="C96" s="189" t="s">
        <v>100</v>
      </c>
      <c r="D96" s="175"/>
      <c r="E96" s="176"/>
      <c r="F96" s="176"/>
      <c r="G96" s="176"/>
      <c r="H96" s="210" t="str">
        <f t="shared" si="7"/>
        <v/>
      </c>
      <c r="I96" s="221">
        <v>579</v>
      </c>
      <c r="J96" s="27">
        <v>331</v>
      </c>
      <c r="K96" s="27">
        <v>124</v>
      </c>
      <c r="L96" s="193">
        <f t="shared" si="8"/>
        <v>0.37462235649546827</v>
      </c>
      <c r="M96" s="27">
        <v>9</v>
      </c>
      <c r="N96" s="27">
        <v>242</v>
      </c>
      <c r="O96" s="214">
        <f t="shared" si="9"/>
        <v>0.41580756013745707</v>
      </c>
      <c r="P96" s="177">
        <f t="shared" si="10"/>
        <v>579</v>
      </c>
      <c r="Q96" s="178">
        <f t="shared" si="11"/>
        <v>340</v>
      </c>
      <c r="R96" s="178">
        <f t="shared" si="12"/>
        <v>242</v>
      </c>
      <c r="S96" s="202">
        <f t="shared" si="13"/>
        <v>0.41580756013745707</v>
      </c>
    </row>
    <row r="97" spans="1:19" x14ac:dyDescent="0.2">
      <c r="A97" s="201" t="s">
        <v>399</v>
      </c>
      <c r="B97" s="188" t="s">
        <v>103</v>
      </c>
      <c r="C97" s="189" t="s">
        <v>104</v>
      </c>
      <c r="D97" s="175"/>
      <c r="E97" s="176"/>
      <c r="F97" s="176"/>
      <c r="G97" s="176"/>
      <c r="H97" s="210" t="str">
        <f t="shared" si="7"/>
        <v/>
      </c>
      <c r="I97" s="221">
        <v>351</v>
      </c>
      <c r="J97" s="27">
        <v>331</v>
      </c>
      <c r="K97" s="27">
        <v>106</v>
      </c>
      <c r="L97" s="193">
        <f t="shared" si="8"/>
        <v>0.3202416918429003</v>
      </c>
      <c r="M97" s="27"/>
      <c r="N97" s="27">
        <v>4</v>
      </c>
      <c r="O97" s="214">
        <f t="shared" si="9"/>
        <v>1.1940298507462687E-2</v>
      </c>
      <c r="P97" s="177">
        <f t="shared" si="10"/>
        <v>351</v>
      </c>
      <c r="Q97" s="178">
        <f t="shared" si="11"/>
        <v>331</v>
      </c>
      <c r="R97" s="178">
        <f t="shared" si="12"/>
        <v>4</v>
      </c>
      <c r="S97" s="202">
        <f t="shared" si="13"/>
        <v>1.1940298507462687E-2</v>
      </c>
    </row>
    <row r="98" spans="1:19" x14ac:dyDescent="0.2">
      <c r="A98" s="201" t="s">
        <v>399</v>
      </c>
      <c r="B98" s="188" t="s">
        <v>105</v>
      </c>
      <c r="C98" s="189" t="s">
        <v>287</v>
      </c>
      <c r="D98" s="175"/>
      <c r="E98" s="176"/>
      <c r="F98" s="176"/>
      <c r="G98" s="176"/>
      <c r="H98" s="210" t="str">
        <f t="shared" si="7"/>
        <v/>
      </c>
      <c r="I98" s="221">
        <v>125</v>
      </c>
      <c r="J98" s="27">
        <v>65</v>
      </c>
      <c r="K98" s="27">
        <v>15</v>
      </c>
      <c r="L98" s="193">
        <f t="shared" si="8"/>
        <v>0.23076923076923078</v>
      </c>
      <c r="M98" s="27"/>
      <c r="N98" s="27">
        <v>31</v>
      </c>
      <c r="O98" s="214">
        <f t="shared" si="9"/>
        <v>0.32291666666666669</v>
      </c>
      <c r="P98" s="177">
        <f t="shared" si="10"/>
        <v>125</v>
      </c>
      <c r="Q98" s="178">
        <f t="shared" si="11"/>
        <v>65</v>
      </c>
      <c r="R98" s="178">
        <f t="shared" si="12"/>
        <v>31</v>
      </c>
      <c r="S98" s="202">
        <f t="shared" si="13"/>
        <v>0.32291666666666669</v>
      </c>
    </row>
    <row r="99" spans="1:19" x14ac:dyDescent="0.2">
      <c r="A99" s="201" t="s">
        <v>399</v>
      </c>
      <c r="B99" s="188" t="s">
        <v>105</v>
      </c>
      <c r="C99" s="189" t="s">
        <v>106</v>
      </c>
      <c r="D99" s="175"/>
      <c r="E99" s="176"/>
      <c r="F99" s="176"/>
      <c r="G99" s="176"/>
      <c r="H99" s="210" t="str">
        <f t="shared" si="7"/>
        <v/>
      </c>
      <c r="I99" s="221">
        <v>17</v>
      </c>
      <c r="J99" s="27">
        <v>15</v>
      </c>
      <c r="K99" s="27">
        <v>14</v>
      </c>
      <c r="L99" s="193">
        <f t="shared" si="8"/>
        <v>0.93333333333333335</v>
      </c>
      <c r="M99" s="27"/>
      <c r="N99" s="27">
        <v>1</v>
      </c>
      <c r="O99" s="214">
        <f t="shared" si="9"/>
        <v>6.25E-2</v>
      </c>
      <c r="P99" s="177">
        <f t="shared" si="10"/>
        <v>17</v>
      </c>
      <c r="Q99" s="178">
        <f t="shared" si="11"/>
        <v>15</v>
      </c>
      <c r="R99" s="178">
        <f t="shared" si="12"/>
        <v>1</v>
      </c>
      <c r="S99" s="202">
        <f t="shared" si="13"/>
        <v>6.25E-2</v>
      </c>
    </row>
    <row r="100" spans="1:19" x14ac:dyDescent="0.2">
      <c r="A100" s="201" t="s">
        <v>399</v>
      </c>
      <c r="B100" s="188" t="s">
        <v>107</v>
      </c>
      <c r="C100" s="189" t="s">
        <v>288</v>
      </c>
      <c r="D100" s="175"/>
      <c r="E100" s="176"/>
      <c r="F100" s="176"/>
      <c r="G100" s="176"/>
      <c r="H100" s="210" t="str">
        <f t="shared" si="7"/>
        <v/>
      </c>
      <c r="I100" s="221">
        <v>2</v>
      </c>
      <c r="J100" s="27"/>
      <c r="K100" s="27"/>
      <c r="L100" s="193" t="str">
        <f t="shared" si="8"/>
        <v/>
      </c>
      <c r="M100" s="27"/>
      <c r="N100" s="27"/>
      <c r="O100" s="214" t="str">
        <f t="shared" si="9"/>
        <v/>
      </c>
      <c r="P100" s="177">
        <f t="shared" si="10"/>
        <v>2</v>
      </c>
      <c r="Q100" s="178" t="str">
        <f t="shared" si="11"/>
        <v/>
      </c>
      <c r="R100" s="178" t="str">
        <f t="shared" si="12"/>
        <v/>
      </c>
      <c r="S100" s="202" t="str">
        <f t="shared" si="13"/>
        <v/>
      </c>
    </row>
    <row r="101" spans="1:19" x14ac:dyDescent="0.2">
      <c r="A101" s="201" t="s">
        <v>399</v>
      </c>
      <c r="B101" s="188" t="s">
        <v>109</v>
      </c>
      <c r="C101" s="189" t="s">
        <v>289</v>
      </c>
      <c r="D101" s="175"/>
      <c r="E101" s="176"/>
      <c r="F101" s="176"/>
      <c r="G101" s="176"/>
      <c r="H101" s="210" t="str">
        <f t="shared" si="7"/>
        <v/>
      </c>
      <c r="I101" s="221">
        <v>269</v>
      </c>
      <c r="J101" s="27">
        <v>196</v>
      </c>
      <c r="K101" s="27">
        <v>112</v>
      </c>
      <c r="L101" s="193">
        <f t="shared" si="8"/>
        <v>0.5714285714285714</v>
      </c>
      <c r="M101" s="27"/>
      <c r="N101" s="27">
        <v>19</v>
      </c>
      <c r="O101" s="214">
        <f t="shared" si="9"/>
        <v>8.8372093023255813E-2</v>
      </c>
      <c r="P101" s="177">
        <f t="shared" si="10"/>
        <v>269</v>
      </c>
      <c r="Q101" s="178">
        <f t="shared" si="11"/>
        <v>196</v>
      </c>
      <c r="R101" s="178">
        <f t="shared" si="12"/>
        <v>19</v>
      </c>
      <c r="S101" s="202">
        <f t="shared" si="13"/>
        <v>8.8372093023255813E-2</v>
      </c>
    </row>
    <row r="102" spans="1:19" x14ac:dyDescent="0.2">
      <c r="A102" s="201" t="s">
        <v>399</v>
      </c>
      <c r="B102" s="188" t="s">
        <v>110</v>
      </c>
      <c r="C102" s="189" t="s">
        <v>111</v>
      </c>
      <c r="D102" s="175"/>
      <c r="E102" s="176"/>
      <c r="F102" s="176"/>
      <c r="G102" s="176"/>
      <c r="H102" s="210" t="str">
        <f t="shared" si="7"/>
        <v/>
      </c>
      <c r="I102" s="221">
        <v>78</v>
      </c>
      <c r="J102" s="27">
        <v>64</v>
      </c>
      <c r="K102" s="27">
        <v>63</v>
      </c>
      <c r="L102" s="193">
        <f t="shared" si="8"/>
        <v>0.984375</v>
      </c>
      <c r="M102" s="27"/>
      <c r="N102" s="27">
        <v>7</v>
      </c>
      <c r="O102" s="214">
        <f t="shared" si="9"/>
        <v>9.8591549295774641E-2</v>
      </c>
      <c r="P102" s="177">
        <f t="shared" si="10"/>
        <v>78</v>
      </c>
      <c r="Q102" s="178">
        <f t="shared" si="11"/>
        <v>64</v>
      </c>
      <c r="R102" s="178">
        <f t="shared" si="12"/>
        <v>7</v>
      </c>
      <c r="S102" s="202">
        <f t="shared" si="13"/>
        <v>9.8591549295774641E-2</v>
      </c>
    </row>
    <row r="103" spans="1:19" x14ac:dyDescent="0.2">
      <c r="A103" s="201" t="s">
        <v>399</v>
      </c>
      <c r="B103" s="188" t="s">
        <v>112</v>
      </c>
      <c r="C103" s="189" t="s">
        <v>113</v>
      </c>
      <c r="D103" s="175"/>
      <c r="E103" s="176"/>
      <c r="F103" s="176"/>
      <c r="G103" s="176"/>
      <c r="H103" s="210" t="str">
        <f t="shared" si="7"/>
        <v/>
      </c>
      <c r="I103" s="221">
        <v>479</v>
      </c>
      <c r="J103" s="27">
        <v>306</v>
      </c>
      <c r="K103" s="27">
        <v>106</v>
      </c>
      <c r="L103" s="193">
        <f t="shared" si="8"/>
        <v>0.34640522875816993</v>
      </c>
      <c r="M103" s="27">
        <v>3</v>
      </c>
      <c r="N103" s="27">
        <v>134</v>
      </c>
      <c r="O103" s="214">
        <f t="shared" si="9"/>
        <v>0.30248306997742663</v>
      </c>
      <c r="P103" s="177">
        <f t="shared" si="10"/>
        <v>479</v>
      </c>
      <c r="Q103" s="178">
        <f t="shared" si="11"/>
        <v>309</v>
      </c>
      <c r="R103" s="178">
        <f t="shared" si="12"/>
        <v>134</v>
      </c>
      <c r="S103" s="202">
        <f t="shared" si="13"/>
        <v>0.30248306997742663</v>
      </c>
    </row>
    <row r="104" spans="1:19" x14ac:dyDescent="0.2">
      <c r="A104" s="201" t="s">
        <v>399</v>
      </c>
      <c r="B104" s="188" t="s">
        <v>116</v>
      </c>
      <c r="C104" s="189" t="s">
        <v>117</v>
      </c>
      <c r="D104" s="175"/>
      <c r="E104" s="176"/>
      <c r="F104" s="176"/>
      <c r="G104" s="176"/>
      <c r="H104" s="210" t="str">
        <f t="shared" si="7"/>
        <v/>
      </c>
      <c r="I104" s="221">
        <v>268</v>
      </c>
      <c r="J104" s="27">
        <v>191</v>
      </c>
      <c r="K104" s="27">
        <v>57</v>
      </c>
      <c r="L104" s="193">
        <f t="shared" si="8"/>
        <v>0.29842931937172773</v>
      </c>
      <c r="M104" s="27">
        <v>3</v>
      </c>
      <c r="N104" s="27">
        <v>62</v>
      </c>
      <c r="O104" s="214">
        <f t="shared" si="9"/>
        <v>0.2421875</v>
      </c>
      <c r="P104" s="177">
        <f t="shared" si="10"/>
        <v>268</v>
      </c>
      <c r="Q104" s="178">
        <f t="shared" si="11"/>
        <v>194</v>
      </c>
      <c r="R104" s="178">
        <f t="shared" si="12"/>
        <v>62</v>
      </c>
      <c r="S104" s="202">
        <f t="shared" si="13"/>
        <v>0.2421875</v>
      </c>
    </row>
    <row r="105" spans="1:19" x14ac:dyDescent="0.2">
      <c r="A105" s="201" t="s">
        <v>399</v>
      </c>
      <c r="B105" s="188" t="s">
        <v>121</v>
      </c>
      <c r="C105" s="189" t="s">
        <v>121</v>
      </c>
      <c r="D105" s="175"/>
      <c r="E105" s="176"/>
      <c r="F105" s="176"/>
      <c r="G105" s="176"/>
      <c r="H105" s="210" t="str">
        <f t="shared" si="7"/>
        <v/>
      </c>
      <c r="I105" s="221">
        <v>359</v>
      </c>
      <c r="J105" s="27">
        <v>295</v>
      </c>
      <c r="K105" s="27">
        <v>221</v>
      </c>
      <c r="L105" s="193">
        <f t="shared" si="8"/>
        <v>0.74915254237288131</v>
      </c>
      <c r="M105" s="27">
        <v>1</v>
      </c>
      <c r="N105" s="27">
        <v>84</v>
      </c>
      <c r="O105" s="214">
        <f t="shared" si="9"/>
        <v>0.22105263157894736</v>
      </c>
      <c r="P105" s="177">
        <f t="shared" si="10"/>
        <v>359</v>
      </c>
      <c r="Q105" s="178">
        <f t="shared" si="11"/>
        <v>296</v>
      </c>
      <c r="R105" s="178">
        <f t="shared" si="12"/>
        <v>84</v>
      </c>
      <c r="S105" s="202">
        <f t="shared" si="13"/>
        <v>0.22105263157894736</v>
      </c>
    </row>
    <row r="106" spans="1:19" x14ac:dyDescent="0.2">
      <c r="A106" s="201" t="s">
        <v>399</v>
      </c>
      <c r="B106" s="188" t="s">
        <v>122</v>
      </c>
      <c r="C106" s="189" t="s">
        <v>123</v>
      </c>
      <c r="D106" s="175"/>
      <c r="E106" s="176"/>
      <c r="F106" s="176"/>
      <c r="G106" s="176"/>
      <c r="H106" s="210" t="str">
        <f t="shared" si="7"/>
        <v/>
      </c>
      <c r="I106" s="221">
        <v>557</v>
      </c>
      <c r="J106" s="27">
        <v>290</v>
      </c>
      <c r="K106" s="27">
        <v>177</v>
      </c>
      <c r="L106" s="193">
        <f t="shared" si="8"/>
        <v>0.6103448275862069</v>
      </c>
      <c r="M106" s="27">
        <v>5</v>
      </c>
      <c r="N106" s="27">
        <v>228</v>
      </c>
      <c r="O106" s="214">
        <f t="shared" si="9"/>
        <v>0.43594646271510518</v>
      </c>
      <c r="P106" s="177">
        <f t="shared" si="10"/>
        <v>557</v>
      </c>
      <c r="Q106" s="178">
        <f t="shared" si="11"/>
        <v>295</v>
      </c>
      <c r="R106" s="178">
        <f t="shared" si="12"/>
        <v>228</v>
      </c>
      <c r="S106" s="202">
        <f t="shared" si="13"/>
        <v>0.43594646271510518</v>
      </c>
    </row>
    <row r="107" spans="1:19" x14ac:dyDescent="0.2">
      <c r="A107" s="201" t="s">
        <v>399</v>
      </c>
      <c r="B107" s="188" t="s">
        <v>125</v>
      </c>
      <c r="C107" s="189" t="s">
        <v>126</v>
      </c>
      <c r="D107" s="175"/>
      <c r="E107" s="176"/>
      <c r="F107" s="176"/>
      <c r="G107" s="176"/>
      <c r="H107" s="210" t="str">
        <f t="shared" si="7"/>
        <v/>
      </c>
      <c r="I107" s="221">
        <v>25</v>
      </c>
      <c r="J107" s="27">
        <v>18</v>
      </c>
      <c r="K107" s="27">
        <v>2</v>
      </c>
      <c r="L107" s="193">
        <f t="shared" si="8"/>
        <v>0.1111111111111111</v>
      </c>
      <c r="M107" s="27"/>
      <c r="N107" s="27">
        <v>2</v>
      </c>
      <c r="O107" s="214">
        <f t="shared" si="9"/>
        <v>0.1</v>
      </c>
      <c r="P107" s="177">
        <f t="shared" si="10"/>
        <v>25</v>
      </c>
      <c r="Q107" s="178">
        <f t="shared" si="11"/>
        <v>18</v>
      </c>
      <c r="R107" s="178">
        <f t="shared" si="12"/>
        <v>2</v>
      </c>
      <c r="S107" s="202">
        <f t="shared" si="13"/>
        <v>0.1</v>
      </c>
    </row>
    <row r="108" spans="1:19" x14ac:dyDescent="0.2">
      <c r="A108" s="201" t="s">
        <v>399</v>
      </c>
      <c r="B108" s="188" t="s">
        <v>130</v>
      </c>
      <c r="C108" s="189" t="s">
        <v>131</v>
      </c>
      <c r="D108" s="175"/>
      <c r="E108" s="176"/>
      <c r="F108" s="176"/>
      <c r="G108" s="176"/>
      <c r="H108" s="210" t="str">
        <f t="shared" si="7"/>
        <v/>
      </c>
      <c r="I108" s="221">
        <v>8</v>
      </c>
      <c r="J108" s="27">
        <v>5</v>
      </c>
      <c r="K108" s="27">
        <v>5</v>
      </c>
      <c r="L108" s="193">
        <f t="shared" si="8"/>
        <v>1</v>
      </c>
      <c r="M108" s="27"/>
      <c r="N108" s="27"/>
      <c r="O108" s="214">
        <f t="shared" si="9"/>
        <v>0</v>
      </c>
      <c r="P108" s="177">
        <f t="shared" si="10"/>
        <v>8</v>
      </c>
      <c r="Q108" s="178">
        <f t="shared" si="11"/>
        <v>5</v>
      </c>
      <c r="R108" s="178" t="str">
        <f t="shared" si="12"/>
        <v/>
      </c>
      <c r="S108" s="202" t="str">
        <f t="shared" si="13"/>
        <v/>
      </c>
    </row>
    <row r="109" spans="1:19" x14ac:dyDescent="0.2">
      <c r="A109" s="201" t="s">
        <v>399</v>
      </c>
      <c r="B109" s="188" t="s">
        <v>133</v>
      </c>
      <c r="C109" s="189" t="s">
        <v>295</v>
      </c>
      <c r="D109" s="175"/>
      <c r="E109" s="176"/>
      <c r="F109" s="176"/>
      <c r="G109" s="176"/>
      <c r="H109" s="210" t="str">
        <f t="shared" si="7"/>
        <v/>
      </c>
      <c r="I109" s="221">
        <v>3745</v>
      </c>
      <c r="J109" s="27">
        <v>1924</v>
      </c>
      <c r="K109" s="27">
        <v>1074</v>
      </c>
      <c r="L109" s="193">
        <f t="shared" si="8"/>
        <v>0.55821205821205822</v>
      </c>
      <c r="M109" s="27">
        <v>3</v>
      </c>
      <c r="N109" s="27">
        <v>1737</v>
      </c>
      <c r="O109" s="214">
        <f t="shared" si="9"/>
        <v>0.47407205240174671</v>
      </c>
      <c r="P109" s="177">
        <f t="shared" si="10"/>
        <v>3745</v>
      </c>
      <c r="Q109" s="178">
        <f t="shared" si="11"/>
        <v>1927</v>
      </c>
      <c r="R109" s="178">
        <f t="shared" si="12"/>
        <v>1737</v>
      </c>
      <c r="S109" s="202">
        <f t="shared" si="13"/>
        <v>0.47407205240174671</v>
      </c>
    </row>
    <row r="110" spans="1:19" x14ac:dyDescent="0.2">
      <c r="A110" s="201" t="s">
        <v>399</v>
      </c>
      <c r="B110" s="188" t="s">
        <v>133</v>
      </c>
      <c r="C110" s="189" t="s">
        <v>134</v>
      </c>
      <c r="D110" s="175"/>
      <c r="E110" s="176"/>
      <c r="F110" s="176"/>
      <c r="G110" s="176"/>
      <c r="H110" s="210" t="str">
        <f t="shared" si="7"/>
        <v/>
      </c>
      <c r="I110" s="221">
        <v>144</v>
      </c>
      <c r="J110" s="27">
        <v>129</v>
      </c>
      <c r="K110" s="27">
        <v>128</v>
      </c>
      <c r="L110" s="193">
        <f t="shared" si="8"/>
        <v>0.99224806201550386</v>
      </c>
      <c r="M110" s="27">
        <v>6</v>
      </c>
      <c r="N110" s="27">
        <v>7</v>
      </c>
      <c r="O110" s="214">
        <f t="shared" si="9"/>
        <v>4.9295774647887321E-2</v>
      </c>
      <c r="P110" s="177">
        <f t="shared" si="10"/>
        <v>144</v>
      </c>
      <c r="Q110" s="178">
        <f t="shared" si="11"/>
        <v>135</v>
      </c>
      <c r="R110" s="178">
        <f t="shared" si="12"/>
        <v>7</v>
      </c>
      <c r="S110" s="202">
        <f t="shared" si="13"/>
        <v>4.9295774647887321E-2</v>
      </c>
    </row>
    <row r="111" spans="1:19" x14ac:dyDescent="0.2">
      <c r="A111" s="201" t="s">
        <v>399</v>
      </c>
      <c r="B111" s="188" t="s">
        <v>140</v>
      </c>
      <c r="C111" s="189" t="s">
        <v>142</v>
      </c>
      <c r="D111" s="175"/>
      <c r="E111" s="176"/>
      <c r="F111" s="176"/>
      <c r="G111" s="176"/>
      <c r="H111" s="210" t="str">
        <f t="shared" si="7"/>
        <v/>
      </c>
      <c r="I111" s="221">
        <v>9</v>
      </c>
      <c r="J111" s="27">
        <v>6</v>
      </c>
      <c r="K111" s="27">
        <v>5</v>
      </c>
      <c r="L111" s="193">
        <f t="shared" si="8"/>
        <v>0.83333333333333337</v>
      </c>
      <c r="M111" s="27"/>
      <c r="N111" s="27"/>
      <c r="O111" s="214">
        <f t="shared" si="9"/>
        <v>0</v>
      </c>
      <c r="P111" s="177">
        <f t="shared" si="10"/>
        <v>9</v>
      </c>
      <c r="Q111" s="178">
        <f t="shared" si="11"/>
        <v>6</v>
      </c>
      <c r="R111" s="178" t="str">
        <f t="shared" si="12"/>
        <v/>
      </c>
      <c r="S111" s="202" t="str">
        <f t="shared" si="13"/>
        <v/>
      </c>
    </row>
    <row r="112" spans="1:19" x14ac:dyDescent="0.2">
      <c r="A112" s="201" t="s">
        <v>399</v>
      </c>
      <c r="B112" s="188" t="s">
        <v>147</v>
      </c>
      <c r="C112" s="189" t="s">
        <v>148</v>
      </c>
      <c r="D112" s="190">
        <v>2</v>
      </c>
      <c r="E112" s="191">
        <v>1</v>
      </c>
      <c r="F112" s="176"/>
      <c r="G112" s="176"/>
      <c r="H112" s="210">
        <f t="shared" si="7"/>
        <v>0</v>
      </c>
      <c r="I112" s="221">
        <v>1195</v>
      </c>
      <c r="J112" s="27">
        <v>616</v>
      </c>
      <c r="K112" s="27">
        <v>580</v>
      </c>
      <c r="L112" s="193">
        <f t="shared" si="8"/>
        <v>0.94155844155844159</v>
      </c>
      <c r="M112" s="27">
        <v>13</v>
      </c>
      <c r="N112" s="27">
        <v>528</v>
      </c>
      <c r="O112" s="214">
        <f t="shared" si="9"/>
        <v>0.45635263612791704</v>
      </c>
      <c r="P112" s="177">
        <f t="shared" si="10"/>
        <v>1197</v>
      </c>
      <c r="Q112" s="178">
        <f t="shared" si="11"/>
        <v>630</v>
      </c>
      <c r="R112" s="178">
        <f t="shared" si="12"/>
        <v>528</v>
      </c>
      <c r="S112" s="202">
        <f t="shared" si="13"/>
        <v>0.45595854922279794</v>
      </c>
    </row>
    <row r="113" spans="1:19" x14ac:dyDescent="0.2">
      <c r="A113" s="201" t="s">
        <v>399</v>
      </c>
      <c r="B113" s="188" t="s">
        <v>153</v>
      </c>
      <c r="C113" s="189" t="s">
        <v>154</v>
      </c>
      <c r="D113" s="175"/>
      <c r="E113" s="176"/>
      <c r="F113" s="176"/>
      <c r="G113" s="176"/>
      <c r="H113" s="210" t="str">
        <f t="shared" si="7"/>
        <v/>
      </c>
      <c r="I113" s="221">
        <v>695</v>
      </c>
      <c r="J113" s="27">
        <v>313</v>
      </c>
      <c r="K113" s="27">
        <v>30</v>
      </c>
      <c r="L113" s="193">
        <f t="shared" si="8"/>
        <v>9.5846645367412137E-2</v>
      </c>
      <c r="M113" s="27">
        <v>1</v>
      </c>
      <c r="N113" s="27">
        <v>320</v>
      </c>
      <c r="O113" s="214">
        <f t="shared" si="9"/>
        <v>0.50473186119873814</v>
      </c>
      <c r="P113" s="177">
        <f t="shared" si="10"/>
        <v>695</v>
      </c>
      <c r="Q113" s="178">
        <f t="shared" si="11"/>
        <v>314</v>
      </c>
      <c r="R113" s="178">
        <f t="shared" si="12"/>
        <v>320</v>
      </c>
      <c r="S113" s="202">
        <f t="shared" si="13"/>
        <v>0.50473186119873814</v>
      </c>
    </row>
    <row r="114" spans="1:19" x14ac:dyDescent="0.2">
      <c r="A114" s="201" t="s">
        <v>399</v>
      </c>
      <c r="B114" s="188" t="s">
        <v>156</v>
      </c>
      <c r="C114" s="189" t="s">
        <v>303</v>
      </c>
      <c r="D114" s="175"/>
      <c r="E114" s="176"/>
      <c r="F114" s="176"/>
      <c r="G114" s="176"/>
      <c r="H114" s="210" t="str">
        <f t="shared" si="7"/>
        <v/>
      </c>
      <c r="I114" s="221">
        <v>3</v>
      </c>
      <c r="J114" s="27"/>
      <c r="K114" s="27"/>
      <c r="L114" s="193" t="str">
        <f t="shared" si="8"/>
        <v/>
      </c>
      <c r="M114" s="27"/>
      <c r="N114" s="27">
        <v>1</v>
      </c>
      <c r="O114" s="214">
        <f t="shared" si="9"/>
        <v>1</v>
      </c>
      <c r="P114" s="177">
        <f t="shared" si="10"/>
        <v>3</v>
      </c>
      <c r="Q114" s="178" t="str">
        <f t="shared" si="11"/>
        <v/>
      </c>
      <c r="R114" s="178">
        <f t="shared" si="12"/>
        <v>1</v>
      </c>
      <c r="S114" s="202" t="str">
        <f t="shared" si="13"/>
        <v/>
      </c>
    </row>
    <row r="115" spans="1:19" x14ac:dyDescent="0.2">
      <c r="A115" s="201" t="s">
        <v>399</v>
      </c>
      <c r="B115" s="188" t="s">
        <v>158</v>
      </c>
      <c r="C115" s="189" t="s">
        <v>159</v>
      </c>
      <c r="D115" s="175"/>
      <c r="E115" s="176"/>
      <c r="F115" s="176"/>
      <c r="G115" s="176"/>
      <c r="H115" s="210" t="str">
        <f t="shared" si="7"/>
        <v/>
      </c>
      <c r="I115" s="221">
        <v>48</v>
      </c>
      <c r="J115" s="27">
        <v>29</v>
      </c>
      <c r="K115" s="27">
        <v>16</v>
      </c>
      <c r="L115" s="193">
        <f t="shared" si="8"/>
        <v>0.55172413793103448</v>
      </c>
      <c r="M115" s="27"/>
      <c r="N115" s="27">
        <v>4</v>
      </c>
      <c r="O115" s="214">
        <f t="shared" si="9"/>
        <v>0.12121212121212122</v>
      </c>
      <c r="P115" s="177">
        <f t="shared" si="10"/>
        <v>48</v>
      </c>
      <c r="Q115" s="178">
        <f t="shared" si="11"/>
        <v>29</v>
      </c>
      <c r="R115" s="178">
        <f t="shared" si="12"/>
        <v>4</v>
      </c>
      <c r="S115" s="202">
        <f t="shared" si="13"/>
        <v>0.12121212121212122</v>
      </c>
    </row>
    <row r="116" spans="1:19" x14ac:dyDescent="0.2">
      <c r="A116" s="201" t="s">
        <v>399</v>
      </c>
      <c r="B116" s="188" t="s">
        <v>160</v>
      </c>
      <c r="C116" s="189" t="s">
        <v>161</v>
      </c>
      <c r="D116" s="175"/>
      <c r="E116" s="176"/>
      <c r="F116" s="176"/>
      <c r="G116" s="176"/>
      <c r="H116" s="210" t="str">
        <f t="shared" si="7"/>
        <v/>
      </c>
      <c r="I116" s="221">
        <v>3739</v>
      </c>
      <c r="J116" s="27">
        <v>3365</v>
      </c>
      <c r="K116" s="27">
        <v>2169</v>
      </c>
      <c r="L116" s="193">
        <f t="shared" si="8"/>
        <v>0.64457652303120361</v>
      </c>
      <c r="M116" s="27"/>
      <c r="N116" s="27">
        <v>177</v>
      </c>
      <c r="O116" s="214">
        <f t="shared" si="9"/>
        <v>4.9971767363071712E-2</v>
      </c>
      <c r="P116" s="177">
        <f t="shared" si="10"/>
        <v>3739</v>
      </c>
      <c r="Q116" s="178">
        <f t="shared" si="11"/>
        <v>3365</v>
      </c>
      <c r="R116" s="178">
        <f t="shared" si="12"/>
        <v>177</v>
      </c>
      <c r="S116" s="202">
        <f t="shared" si="13"/>
        <v>4.9971767363071712E-2</v>
      </c>
    </row>
    <row r="117" spans="1:19" x14ac:dyDescent="0.2">
      <c r="A117" s="201" t="s">
        <v>399</v>
      </c>
      <c r="B117" s="188" t="s">
        <v>162</v>
      </c>
      <c r="C117" s="189" t="s">
        <v>249</v>
      </c>
      <c r="D117" s="175">
        <v>1</v>
      </c>
      <c r="E117" s="176">
        <v>1</v>
      </c>
      <c r="F117" s="176"/>
      <c r="G117" s="176"/>
      <c r="H117" s="210">
        <f t="shared" si="7"/>
        <v>0</v>
      </c>
      <c r="I117" s="221">
        <v>9</v>
      </c>
      <c r="J117" s="27">
        <v>5</v>
      </c>
      <c r="K117" s="27">
        <v>4</v>
      </c>
      <c r="L117" s="193">
        <f t="shared" si="8"/>
        <v>0.8</v>
      </c>
      <c r="M117" s="27">
        <v>1</v>
      </c>
      <c r="N117" s="27">
        <v>1</v>
      </c>
      <c r="O117" s="214">
        <f t="shared" si="9"/>
        <v>0.14285714285714285</v>
      </c>
      <c r="P117" s="177">
        <f t="shared" si="10"/>
        <v>10</v>
      </c>
      <c r="Q117" s="178">
        <f t="shared" si="11"/>
        <v>7</v>
      </c>
      <c r="R117" s="178">
        <f t="shared" si="12"/>
        <v>1</v>
      </c>
      <c r="S117" s="202">
        <f t="shared" si="13"/>
        <v>0.125</v>
      </c>
    </row>
    <row r="118" spans="1:19" x14ac:dyDescent="0.2">
      <c r="A118" s="201" t="s">
        <v>399</v>
      </c>
      <c r="B118" s="188" t="s">
        <v>163</v>
      </c>
      <c r="C118" s="189" t="s">
        <v>250</v>
      </c>
      <c r="D118" s="175"/>
      <c r="E118" s="176"/>
      <c r="F118" s="176"/>
      <c r="G118" s="176"/>
      <c r="H118" s="210" t="str">
        <f t="shared" si="7"/>
        <v/>
      </c>
      <c r="I118" s="221">
        <v>4</v>
      </c>
      <c r="J118" s="27">
        <v>1</v>
      </c>
      <c r="K118" s="27"/>
      <c r="L118" s="193">
        <f t="shared" si="8"/>
        <v>0</v>
      </c>
      <c r="M118" s="27"/>
      <c r="N118" s="27">
        <v>1</v>
      </c>
      <c r="O118" s="214">
        <f t="shared" si="9"/>
        <v>0.5</v>
      </c>
      <c r="P118" s="177">
        <f t="shared" si="10"/>
        <v>4</v>
      </c>
      <c r="Q118" s="178">
        <f t="shared" si="11"/>
        <v>1</v>
      </c>
      <c r="R118" s="178">
        <f t="shared" si="12"/>
        <v>1</v>
      </c>
      <c r="S118" s="202">
        <f t="shared" si="13"/>
        <v>0.5</v>
      </c>
    </row>
    <row r="119" spans="1:19" x14ac:dyDescent="0.2">
      <c r="A119" s="201" t="s">
        <v>399</v>
      </c>
      <c r="B119" s="188" t="s">
        <v>164</v>
      </c>
      <c r="C119" s="189" t="s">
        <v>165</v>
      </c>
      <c r="D119" s="175"/>
      <c r="E119" s="176"/>
      <c r="F119" s="176"/>
      <c r="G119" s="176"/>
      <c r="H119" s="210" t="str">
        <f t="shared" si="7"/>
        <v/>
      </c>
      <c r="I119" s="221">
        <v>220</v>
      </c>
      <c r="J119" s="27">
        <v>182</v>
      </c>
      <c r="K119" s="27">
        <v>71</v>
      </c>
      <c r="L119" s="193">
        <f t="shared" si="8"/>
        <v>0.39010989010989011</v>
      </c>
      <c r="M119" s="27"/>
      <c r="N119" s="27">
        <v>32</v>
      </c>
      <c r="O119" s="214">
        <f t="shared" si="9"/>
        <v>0.14953271028037382</v>
      </c>
      <c r="P119" s="177">
        <f t="shared" si="10"/>
        <v>220</v>
      </c>
      <c r="Q119" s="178">
        <f t="shared" si="11"/>
        <v>182</v>
      </c>
      <c r="R119" s="178">
        <f t="shared" si="12"/>
        <v>32</v>
      </c>
      <c r="S119" s="202">
        <f t="shared" si="13"/>
        <v>0.14953271028037382</v>
      </c>
    </row>
    <row r="120" spans="1:19" x14ac:dyDescent="0.2">
      <c r="A120" s="201" t="s">
        <v>399</v>
      </c>
      <c r="B120" s="188" t="s">
        <v>166</v>
      </c>
      <c r="C120" s="189" t="s">
        <v>167</v>
      </c>
      <c r="D120" s="175"/>
      <c r="E120" s="176"/>
      <c r="F120" s="176"/>
      <c r="G120" s="176"/>
      <c r="H120" s="210" t="str">
        <f t="shared" si="7"/>
        <v/>
      </c>
      <c r="I120" s="221">
        <v>45</v>
      </c>
      <c r="J120" s="27">
        <v>32</v>
      </c>
      <c r="K120" s="27">
        <v>15</v>
      </c>
      <c r="L120" s="193">
        <f t="shared" si="8"/>
        <v>0.46875</v>
      </c>
      <c r="M120" s="27"/>
      <c r="N120" s="27">
        <v>9</v>
      </c>
      <c r="O120" s="214">
        <f t="shared" si="9"/>
        <v>0.21951219512195122</v>
      </c>
      <c r="P120" s="177">
        <f t="shared" si="10"/>
        <v>45</v>
      </c>
      <c r="Q120" s="178">
        <f t="shared" si="11"/>
        <v>32</v>
      </c>
      <c r="R120" s="178">
        <f t="shared" si="12"/>
        <v>9</v>
      </c>
      <c r="S120" s="202">
        <f t="shared" si="13"/>
        <v>0.21951219512195122</v>
      </c>
    </row>
    <row r="121" spans="1:19" ht="29" x14ac:dyDescent="0.2">
      <c r="A121" s="201" t="s">
        <v>399</v>
      </c>
      <c r="B121" s="188" t="s">
        <v>168</v>
      </c>
      <c r="C121" s="189" t="s">
        <v>170</v>
      </c>
      <c r="D121" s="175"/>
      <c r="E121" s="176"/>
      <c r="F121" s="176"/>
      <c r="G121" s="176"/>
      <c r="H121" s="210" t="str">
        <f t="shared" si="7"/>
        <v/>
      </c>
      <c r="I121" s="221">
        <v>3653</v>
      </c>
      <c r="J121" s="27">
        <v>3404</v>
      </c>
      <c r="K121" s="27">
        <v>2526</v>
      </c>
      <c r="L121" s="193">
        <f t="shared" si="8"/>
        <v>0.74206815511163338</v>
      </c>
      <c r="M121" s="27">
        <v>1</v>
      </c>
      <c r="N121" s="27">
        <v>160</v>
      </c>
      <c r="O121" s="214">
        <f t="shared" si="9"/>
        <v>4.4880785413744739E-2</v>
      </c>
      <c r="P121" s="177">
        <f t="shared" si="10"/>
        <v>3653</v>
      </c>
      <c r="Q121" s="178">
        <f t="shared" si="11"/>
        <v>3405</v>
      </c>
      <c r="R121" s="178">
        <f t="shared" si="12"/>
        <v>160</v>
      </c>
      <c r="S121" s="202">
        <f t="shared" si="13"/>
        <v>4.4880785413744739E-2</v>
      </c>
    </row>
    <row r="122" spans="1:19" x14ac:dyDescent="0.2">
      <c r="A122" s="201" t="s">
        <v>399</v>
      </c>
      <c r="B122" s="188" t="s">
        <v>172</v>
      </c>
      <c r="C122" s="189" t="s">
        <v>173</v>
      </c>
      <c r="D122" s="175">
        <v>1</v>
      </c>
      <c r="E122" s="176">
        <v>1</v>
      </c>
      <c r="F122" s="176">
        <v>1</v>
      </c>
      <c r="G122" s="176"/>
      <c r="H122" s="210">
        <f t="shared" si="7"/>
        <v>0</v>
      </c>
      <c r="I122" s="221">
        <v>2021</v>
      </c>
      <c r="J122" s="27">
        <v>1526</v>
      </c>
      <c r="K122" s="27">
        <v>516</v>
      </c>
      <c r="L122" s="193">
        <f t="shared" si="8"/>
        <v>0.33813892529488859</v>
      </c>
      <c r="M122" s="27">
        <v>1</v>
      </c>
      <c r="N122" s="27">
        <v>394</v>
      </c>
      <c r="O122" s="214">
        <f t="shared" si="9"/>
        <v>0.20510150963040083</v>
      </c>
      <c r="P122" s="177">
        <f t="shared" si="10"/>
        <v>2022</v>
      </c>
      <c r="Q122" s="178">
        <f t="shared" si="11"/>
        <v>1528</v>
      </c>
      <c r="R122" s="178">
        <f t="shared" si="12"/>
        <v>394</v>
      </c>
      <c r="S122" s="202">
        <f t="shared" si="13"/>
        <v>0.20499479708636836</v>
      </c>
    </row>
    <row r="123" spans="1:19" x14ac:dyDescent="0.2">
      <c r="A123" s="201" t="s">
        <v>399</v>
      </c>
      <c r="B123" s="188" t="s">
        <v>174</v>
      </c>
      <c r="C123" s="189" t="s">
        <v>175</v>
      </c>
      <c r="D123" s="175"/>
      <c r="E123" s="176"/>
      <c r="F123" s="176"/>
      <c r="G123" s="176"/>
      <c r="H123" s="210" t="str">
        <f t="shared" si="7"/>
        <v/>
      </c>
      <c r="I123" s="221">
        <v>367</v>
      </c>
      <c r="J123" s="27">
        <v>284</v>
      </c>
      <c r="K123" s="27">
        <v>166</v>
      </c>
      <c r="L123" s="193">
        <f t="shared" si="8"/>
        <v>0.58450704225352113</v>
      </c>
      <c r="M123" s="27">
        <v>3</v>
      </c>
      <c r="N123" s="27">
        <v>28</v>
      </c>
      <c r="O123" s="214">
        <f t="shared" si="9"/>
        <v>8.8888888888888892E-2</v>
      </c>
      <c r="P123" s="177">
        <f t="shared" si="10"/>
        <v>367</v>
      </c>
      <c r="Q123" s="178">
        <f t="shared" si="11"/>
        <v>287</v>
      </c>
      <c r="R123" s="178">
        <f t="shared" si="12"/>
        <v>28</v>
      </c>
      <c r="S123" s="202">
        <f t="shared" si="13"/>
        <v>8.8888888888888892E-2</v>
      </c>
    </row>
    <row r="124" spans="1:19" x14ac:dyDescent="0.2">
      <c r="A124" s="201" t="s">
        <v>399</v>
      </c>
      <c r="B124" s="188" t="s">
        <v>176</v>
      </c>
      <c r="C124" s="189" t="s">
        <v>177</v>
      </c>
      <c r="D124" s="175"/>
      <c r="E124" s="176"/>
      <c r="F124" s="176"/>
      <c r="G124" s="176"/>
      <c r="H124" s="210" t="str">
        <f t="shared" si="7"/>
        <v/>
      </c>
      <c r="I124" s="221">
        <v>945</v>
      </c>
      <c r="J124" s="27">
        <v>364</v>
      </c>
      <c r="K124" s="27">
        <v>96</v>
      </c>
      <c r="L124" s="193">
        <f t="shared" si="8"/>
        <v>0.26373626373626374</v>
      </c>
      <c r="M124" s="27"/>
      <c r="N124" s="27">
        <v>469</v>
      </c>
      <c r="O124" s="214">
        <f t="shared" si="9"/>
        <v>0.56302521008403361</v>
      </c>
      <c r="P124" s="177">
        <f t="shared" si="10"/>
        <v>945</v>
      </c>
      <c r="Q124" s="178">
        <f t="shared" si="11"/>
        <v>364</v>
      </c>
      <c r="R124" s="178">
        <f t="shared" si="12"/>
        <v>469</v>
      </c>
      <c r="S124" s="202">
        <f t="shared" si="13"/>
        <v>0.56302521008403361</v>
      </c>
    </row>
    <row r="125" spans="1:19" x14ac:dyDescent="0.2">
      <c r="A125" s="201" t="s">
        <v>399</v>
      </c>
      <c r="B125" s="188" t="s">
        <v>178</v>
      </c>
      <c r="C125" s="189" t="s">
        <v>506</v>
      </c>
      <c r="D125" s="175"/>
      <c r="E125" s="176"/>
      <c r="F125" s="176"/>
      <c r="G125" s="176"/>
      <c r="H125" s="210" t="str">
        <f t="shared" si="7"/>
        <v/>
      </c>
      <c r="I125" s="221">
        <v>12</v>
      </c>
      <c r="J125" s="27">
        <v>7</v>
      </c>
      <c r="K125" s="27">
        <v>4</v>
      </c>
      <c r="L125" s="193">
        <f t="shared" si="8"/>
        <v>0.5714285714285714</v>
      </c>
      <c r="M125" s="27"/>
      <c r="N125" s="27"/>
      <c r="O125" s="214">
        <f t="shared" si="9"/>
        <v>0</v>
      </c>
      <c r="P125" s="177">
        <f t="shared" si="10"/>
        <v>12</v>
      </c>
      <c r="Q125" s="178">
        <f t="shared" si="11"/>
        <v>7</v>
      </c>
      <c r="R125" s="178" t="str">
        <f t="shared" si="12"/>
        <v/>
      </c>
      <c r="S125" s="202" t="str">
        <f t="shared" si="13"/>
        <v/>
      </c>
    </row>
    <row r="126" spans="1:19" x14ac:dyDescent="0.2">
      <c r="A126" s="201" t="s">
        <v>399</v>
      </c>
      <c r="B126" s="188" t="s">
        <v>180</v>
      </c>
      <c r="C126" s="189" t="s">
        <v>180</v>
      </c>
      <c r="D126" s="175"/>
      <c r="E126" s="176"/>
      <c r="F126" s="176"/>
      <c r="G126" s="176"/>
      <c r="H126" s="210" t="str">
        <f t="shared" si="7"/>
        <v/>
      </c>
      <c r="I126" s="221">
        <v>122</v>
      </c>
      <c r="J126" s="27">
        <v>119</v>
      </c>
      <c r="K126" s="27">
        <v>44</v>
      </c>
      <c r="L126" s="193">
        <f t="shared" si="8"/>
        <v>0.36974789915966388</v>
      </c>
      <c r="M126" s="27"/>
      <c r="N126" s="27">
        <v>1</v>
      </c>
      <c r="O126" s="214">
        <f t="shared" si="9"/>
        <v>8.3333333333333332E-3</v>
      </c>
      <c r="P126" s="177">
        <f t="shared" si="10"/>
        <v>122</v>
      </c>
      <c r="Q126" s="178">
        <f t="shared" si="11"/>
        <v>119</v>
      </c>
      <c r="R126" s="178">
        <f t="shared" si="12"/>
        <v>1</v>
      </c>
      <c r="S126" s="202">
        <f t="shared" si="13"/>
        <v>8.3333333333333332E-3</v>
      </c>
    </row>
    <row r="127" spans="1:19" x14ac:dyDescent="0.2">
      <c r="A127" s="201" t="s">
        <v>399</v>
      </c>
      <c r="B127" s="188" t="s">
        <v>182</v>
      </c>
      <c r="C127" s="189" t="s">
        <v>183</v>
      </c>
      <c r="D127" s="175"/>
      <c r="E127" s="176"/>
      <c r="F127" s="176"/>
      <c r="G127" s="176"/>
      <c r="H127" s="210" t="str">
        <f t="shared" si="7"/>
        <v/>
      </c>
      <c r="I127" s="221">
        <v>332</v>
      </c>
      <c r="J127" s="27">
        <v>276</v>
      </c>
      <c r="K127" s="27">
        <v>216</v>
      </c>
      <c r="L127" s="193">
        <f t="shared" si="8"/>
        <v>0.78260869565217395</v>
      </c>
      <c r="M127" s="27"/>
      <c r="N127" s="27">
        <v>24</v>
      </c>
      <c r="O127" s="214">
        <f t="shared" si="9"/>
        <v>0.08</v>
      </c>
      <c r="P127" s="177">
        <f t="shared" si="10"/>
        <v>332</v>
      </c>
      <c r="Q127" s="178">
        <f t="shared" si="11"/>
        <v>276</v>
      </c>
      <c r="R127" s="178">
        <f t="shared" si="12"/>
        <v>24</v>
      </c>
      <c r="S127" s="202">
        <f t="shared" si="13"/>
        <v>0.08</v>
      </c>
    </row>
    <row r="128" spans="1:19" x14ac:dyDescent="0.2">
      <c r="A128" s="201" t="s">
        <v>399</v>
      </c>
      <c r="B128" s="188" t="s">
        <v>182</v>
      </c>
      <c r="C128" s="189" t="s">
        <v>352</v>
      </c>
      <c r="D128" s="175"/>
      <c r="E128" s="176"/>
      <c r="F128" s="176"/>
      <c r="G128" s="176"/>
      <c r="H128" s="210" t="str">
        <f t="shared" si="7"/>
        <v/>
      </c>
      <c r="I128" s="221">
        <v>612</v>
      </c>
      <c r="J128" s="27">
        <v>519</v>
      </c>
      <c r="K128" s="27">
        <v>355</v>
      </c>
      <c r="L128" s="193">
        <f t="shared" si="8"/>
        <v>0.68400770712909442</v>
      </c>
      <c r="M128" s="27"/>
      <c r="N128" s="27">
        <v>28</v>
      </c>
      <c r="O128" s="214">
        <f t="shared" si="9"/>
        <v>5.1188299817184646E-2</v>
      </c>
      <c r="P128" s="177">
        <f t="shared" si="10"/>
        <v>612</v>
      </c>
      <c r="Q128" s="178">
        <f t="shared" si="11"/>
        <v>519</v>
      </c>
      <c r="R128" s="178">
        <f t="shared" si="12"/>
        <v>28</v>
      </c>
      <c r="S128" s="202">
        <f t="shared" si="13"/>
        <v>5.1188299817184646E-2</v>
      </c>
    </row>
    <row r="129" spans="1:19" x14ac:dyDescent="0.2">
      <c r="A129" s="201" t="s">
        <v>399</v>
      </c>
      <c r="B129" s="188" t="s">
        <v>182</v>
      </c>
      <c r="C129" s="189" t="s">
        <v>184</v>
      </c>
      <c r="D129" s="175"/>
      <c r="E129" s="176"/>
      <c r="F129" s="176"/>
      <c r="G129" s="176"/>
      <c r="H129" s="210" t="str">
        <f t="shared" si="7"/>
        <v/>
      </c>
      <c r="I129" s="221">
        <v>55</v>
      </c>
      <c r="J129" s="27">
        <v>28</v>
      </c>
      <c r="K129" s="27">
        <v>21</v>
      </c>
      <c r="L129" s="193">
        <f t="shared" si="8"/>
        <v>0.75</v>
      </c>
      <c r="M129" s="27"/>
      <c r="N129" s="27">
        <v>7</v>
      </c>
      <c r="O129" s="214">
        <f t="shared" si="9"/>
        <v>0.2</v>
      </c>
      <c r="P129" s="177">
        <f t="shared" si="10"/>
        <v>55</v>
      </c>
      <c r="Q129" s="178">
        <f t="shared" si="11"/>
        <v>28</v>
      </c>
      <c r="R129" s="178">
        <f t="shared" si="12"/>
        <v>7</v>
      </c>
      <c r="S129" s="202">
        <f t="shared" si="13"/>
        <v>0.2</v>
      </c>
    </row>
    <row r="130" spans="1:19" x14ac:dyDescent="0.2">
      <c r="A130" s="201" t="s">
        <v>399</v>
      </c>
      <c r="B130" s="188" t="s">
        <v>562</v>
      </c>
      <c r="C130" s="189" t="s">
        <v>118</v>
      </c>
      <c r="D130" s="175"/>
      <c r="E130" s="176"/>
      <c r="F130" s="176"/>
      <c r="G130" s="176"/>
      <c r="H130" s="210" t="str">
        <f t="shared" ref="H130:H193" si="14">IF((E130+G130)&lt;&gt;0,G130/(E130+G130),"")</f>
        <v/>
      </c>
      <c r="I130" s="221">
        <v>17</v>
      </c>
      <c r="J130" s="27">
        <v>6</v>
      </c>
      <c r="K130" s="27">
        <v>4</v>
      </c>
      <c r="L130" s="193">
        <f t="shared" ref="L130:L193" si="15">IF(J130&lt;&gt;0,K130/J130,"")</f>
        <v>0.66666666666666663</v>
      </c>
      <c r="M130" s="27"/>
      <c r="N130" s="27">
        <v>4</v>
      </c>
      <c r="O130" s="214">
        <f t="shared" ref="O130:O193" si="16">IF((J130+M130+N130)&lt;&gt;0,N130/(J130+M130+N130),"")</f>
        <v>0.4</v>
      </c>
      <c r="P130" s="177">
        <f t="shared" ref="P130:P193" si="17">IF(SUM(D130,I130)&gt;0,SUM(D130,I130),"")</f>
        <v>17</v>
      </c>
      <c r="Q130" s="178">
        <f t="shared" ref="Q130:Q193" si="18">IF(SUM(E130,J130, M130)&gt;0,SUM(E130,J130, M130),"")</f>
        <v>6</v>
      </c>
      <c r="R130" s="178">
        <f t="shared" ref="R130:R193" si="19">IF(SUM(G130,N130)&gt;0,SUM(G130,N130),"")</f>
        <v>4</v>
      </c>
      <c r="S130" s="202">
        <f t="shared" ref="S130:S193" si="20">IFERROR(IF((Q130+R130)&lt;&gt;0,R130/(Q130+R130),""),"")</f>
        <v>0.4</v>
      </c>
    </row>
    <row r="131" spans="1:19" x14ac:dyDescent="0.2">
      <c r="A131" s="201" t="s">
        <v>399</v>
      </c>
      <c r="B131" s="188" t="s">
        <v>185</v>
      </c>
      <c r="C131" s="189" t="s">
        <v>186</v>
      </c>
      <c r="D131" s="175"/>
      <c r="E131" s="176"/>
      <c r="F131" s="176"/>
      <c r="G131" s="176"/>
      <c r="H131" s="210" t="str">
        <f t="shared" si="14"/>
        <v/>
      </c>
      <c r="I131" s="221">
        <v>6</v>
      </c>
      <c r="J131" s="27">
        <v>1</v>
      </c>
      <c r="K131" s="27">
        <v>1</v>
      </c>
      <c r="L131" s="193">
        <f t="shared" si="15"/>
        <v>1</v>
      </c>
      <c r="M131" s="27"/>
      <c r="N131" s="27"/>
      <c r="O131" s="214">
        <f t="shared" si="16"/>
        <v>0</v>
      </c>
      <c r="P131" s="177">
        <f t="shared" si="17"/>
        <v>6</v>
      </c>
      <c r="Q131" s="178">
        <f t="shared" si="18"/>
        <v>1</v>
      </c>
      <c r="R131" s="178" t="str">
        <f t="shared" si="19"/>
        <v/>
      </c>
      <c r="S131" s="202" t="str">
        <f t="shared" si="20"/>
        <v/>
      </c>
    </row>
    <row r="132" spans="1:19" x14ac:dyDescent="0.2">
      <c r="A132" s="201" t="s">
        <v>399</v>
      </c>
      <c r="B132" s="188" t="s">
        <v>195</v>
      </c>
      <c r="C132" s="189" t="s">
        <v>253</v>
      </c>
      <c r="D132" s="175"/>
      <c r="E132" s="176"/>
      <c r="F132" s="176"/>
      <c r="G132" s="176"/>
      <c r="H132" s="210" t="str">
        <f t="shared" si="14"/>
        <v/>
      </c>
      <c r="I132" s="221">
        <v>2</v>
      </c>
      <c r="J132" s="27"/>
      <c r="K132" s="27"/>
      <c r="L132" s="193" t="str">
        <f t="shared" si="15"/>
        <v/>
      </c>
      <c r="M132" s="27"/>
      <c r="N132" s="27"/>
      <c r="O132" s="214" t="str">
        <f t="shared" si="16"/>
        <v/>
      </c>
      <c r="P132" s="177">
        <f t="shared" si="17"/>
        <v>2</v>
      </c>
      <c r="Q132" s="178" t="str">
        <f t="shared" si="18"/>
        <v/>
      </c>
      <c r="R132" s="178" t="str">
        <f t="shared" si="19"/>
        <v/>
      </c>
      <c r="S132" s="202" t="str">
        <f t="shared" si="20"/>
        <v/>
      </c>
    </row>
    <row r="133" spans="1:19" x14ac:dyDescent="0.2">
      <c r="A133" s="201" t="s">
        <v>399</v>
      </c>
      <c r="B133" s="188" t="s">
        <v>565</v>
      </c>
      <c r="C133" s="189" t="s">
        <v>196</v>
      </c>
      <c r="D133" s="175"/>
      <c r="E133" s="176"/>
      <c r="F133" s="176"/>
      <c r="G133" s="176"/>
      <c r="H133" s="210" t="str">
        <f t="shared" si="14"/>
        <v/>
      </c>
      <c r="I133" s="221">
        <v>10</v>
      </c>
      <c r="J133" s="27">
        <v>8</v>
      </c>
      <c r="K133" s="27">
        <v>8</v>
      </c>
      <c r="L133" s="193">
        <f t="shared" si="15"/>
        <v>1</v>
      </c>
      <c r="M133" s="27"/>
      <c r="N133" s="27"/>
      <c r="O133" s="214">
        <f t="shared" si="16"/>
        <v>0</v>
      </c>
      <c r="P133" s="177">
        <f t="shared" si="17"/>
        <v>10</v>
      </c>
      <c r="Q133" s="178">
        <f t="shared" si="18"/>
        <v>8</v>
      </c>
      <c r="R133" s="178" t="str">
        <f t="shared" si="19"/>
        <v/>
      </c>
      <c r="S133" s="202" t="str">
        <f t="shared" si="20"/>
        <v/>
      </c>
    </row>
    <row r="134" spans="1:19" x14ac:dyDescent="0.2">
      <c r="A134" s="201" t="s">
        <v>399</v>
      </c>
      <c r="B134" s="188" t="s">
        <v>497</v>
      </c>
      <c r="C134" s="189" t="s">
        <v>197</v>
      </c>
      <c r="D134" s="175"/>
      <c r="E134" s="176"/>
      <c r="F134" s="176"/>
      <c r="G134" s="176"/>
      <c r="H134" s="210" t="str">
        <f t="shared" si="14"/>
        <v/>
      </c>
      <c r="I134" s="221">
        <v>184</v>
      </c>
      <c r="J134" s="27">
        <v>151</v>
      </c>
      <c r="K134" s="27">
        <v>22</v>
      </c>
      <c r="L134" s="193">
        <f t="shared" si="15"/>
        <v>0.14569536423841059</v>
      </c>
      <c r="M134" s="27"/>
      <c r="N134" s="27">
        <v>11</v>
      </c>
      <c r="O134" s="214">
        <f t="shared" si="16"/>
        <v>6.7901234567901231E-2</v>
      </c>
      <c r="P134" s="177">
        <f t="shared" si="17"/>
        <v>184</v>
      </c>
      <c r="Q134" s="178">
        <f t="shared" si="18"/>
        <v>151</v>
      </c>
      <c r="R134" s="178">
        <f t="shared" si="19"/>
        <v>11</v>
      </c>
      <c r="S134" s="202">
        <f t="shared" si="20"/>
        <v>6.7901234567901231E-2</v>
      </c>
    </row>
    <row r="135" spans="1:19" x14ac:dyDescent="0.2">
      <c r="A135" s="201" t="s">
        <v>399</v>
      </c>
      <c r="B135" s="188" t="s">
        <v>198</v>
      </c>
      <c r="C135" s="189" t="s">
        <v>199</v>
      </c>
      <c r="D135" s="175"/>
      <c r="E135" s="176"/>
      <c r="F135" s="176"/>
      <c r="G135" s="176"/>
      <c r="H135" s="210" t="str">
        <f t="shared" si="14"/>
        <v/>
      </c>
      <c r="I135" s="221">
        <v>1513</v>
      </c>
      <c r="J135" s="27">
        <v>1257</v>
      </c>
      <c r="K135" s="27">
        <v>212</v>
      </c>
      <c r="L135" s="193">
        <f t="shared" si="15"/>
        <v>0.16865552903739062</v>
      </c>
      <c r="M135" s="27">
        <v>1</v>
      </c>
      <c r="N135" s="27">
        <v>183</v>
      </c>
      <c r="O135" s="214">
        <f t="shared" si="16"/>
        <v>0.12699514226231784</v>
      </c>
      <c r="P135" s="177">
        <f t="shared" si="17"/>
        <v>1513</v>
      </c>
      <c r="Q135" s="178">
        <f t="shared" si="18"/>
        <v>1258</v>
      </c>
      <c r="R135" s="178">
        <f t="shared" si="19"/>
        <v>183</v>
      </c>
      <c r="S135" s="202">
        <f t="shared" si="20"/>
        <v>0.12699514226231784</v>
      </c>
    </row>
    <row r="136" spans="1:19" x14ac:dyDescent="0.2">
      <c r="A136" s="201" t="s">
        <v>399</v>
      </c>
      <c r="B136" s="188" t="s">
        <v>202</v>
      </c>
      <c r="C136" s="189" t="s">
        <v>203</v>
      </c>
      <c r="D136" s="175"/>
      <c r="E136" s="176"/>
      <c r="F136" s="176"/>
      <c r="G136" s="176"/>
      <c r="H136" s="210" t="str">
        <f t="shared" si="14"/>
        <v/>
      </c>
      <c r="I136" s="221">
        <v>856</v>
      </c>
      <c r="J136" s="27">
        <v>530</v>
      </c>
      <c r="K136" s="27">
        <v>291</v>
      </c>
      <c r="L136" s="193">
        <f t="shared" si="15"/>
        <v>0.54905660377358489</v>
      </c>
      <c r="M136" s="27">
        <v>7</v>
      </c>
      <c r="N136" s="27">
        <v>220</v>
      </c>
      <c r="O136" s="214">
        <f t="shared" si="16"/>
        <v>0.29062087186261559</v>
      </c>
      <c r="P136" s="177">
        <f t="shared" si="17"/>
        <v>856</v>
      </c>
      <c r="Q136" s="178">
        <f t="shared" si="18"/>
        <v>537</v>
      </c>
      <c r="R136" s="178">
        <f t="shared" si="19"/>
        <v>220</v>
      </c>
      <c r="S136" s="202">
        <f t="shared" si="20"/>
        <v>0.29062087186261559</v>
      </c>
    </row>
    <row r="137" spans="1:19" x14ac:dyDescent="0.2">
      <c r="A137" s="201" t="s">
        <v>399</v>
      </c>
      <c r="B137" s="188" t="s">
        <v>204</v>
      </c>
      <c r="C137" s="189" t="s">
        <v>206</v>
      </c>
      <c r="D137" s="175"/>
      <c r="E137" s="176"/>
      <c r="F137" s="176"/>
      <c r="G137" s="176"/>
      <c r="H137" s="210" t="str">
        <f t="shared" si="14"/>
        <v/>
      </c>
      <c r="I137" s="221">
        <v>2361</v>
      </c>
      <c r="J137" s="27">
        <v>1493</v>
      </c>
      <c r="K137" s="27">
        <v>1025</v>
      </c>
      <c r="L137" s="193">
        <f t="shared" si="15"/>
        <v>0.68653717347622234</v>
      </c>
      <c r="M137" s="27">
        <v>1</v>
      </c>
      <c r="N137" s="27">
        <v>744</v>
      </c>
      <c r="O137" s="214">
        <f t="shared" si="16"/>
        <v>0.33243967828418231</v>
      </c>
      <c r="P137" s="177">
        <f t="shared" si="17"/>
        <v>2361</v>
      </c>
      <c r="Q137" s="178">
        <f t="shared" si="18"/>
        <v>1494</v>
      </c>
      <c r="R137" s="178">
        <f t="shared" si="19"/>
        <v>744</v>
      </c>
      <c r="S137" s="202">
        <f t="shared" si="20"/>
        <v>0.33243967828418231</v>
      </c>
    </row>
    <row r="138" spans="1:19" x14ac:dyDescent="0.2">
      <c r="A138" s="201" t="s">
        <v>399</v>
      </c>
      <c r="B138" s="188" t="s">
        <v>207</v>
      </c>
      <c r="C138" s="189" t="s">
        <v>208</v>
      </c>
      <c r="D138" s="175"/>
      <c r="E138" s="176"/>
      <c r="F138" s="176"/>
      <c r="G138" s="176"/>
      <c r="H138" s="210" t="str">
        <f t="shared" si="14"/>
        <v/>
      </c>
      <c r="I138" s="221">
        <v>268</v>
      </c>
      <c r="J138" s="27">
        <v>211</v>
      </c>
      <c r="K138" s="27">
        <v>92</v>
      </c>
      <c r="L138" s="193">
        <f t="shared" si="15"/>
        <v>0.43601895734597157</v>
      </c>
      <c r="M138" s="27"/>
      <c r="N138" s="27">
        <v>41</v>
      </c>
      <c r="O138" s="214">
        <f t="shared" si="16"/>
        <v>0.1626984126984127</v>
      </c>
      <c r="P138" s="177">
        <f t="shared" si="17"/>
        <v>268</v>
      </c>
      <c r="Q138" s="178">
        <f t="shared" si="18"/>
        <v>211</v>
      </c>
      <c r="R138" s="178">
        <f t="shared" si="19"/>
        <v>41</v>
      </c>
      <c r="S138" s="202">
        <f t="shared" si="20"/>
        <v>0.1626984126984127</v>
      </c>
    </row>
    <row r="139" spans="1:19" x14ac:dyDescent="0.2">
      <c r="A139" s="201" t="s">
        <v>399</v>
      </c>
      <c r="B139" s="188" t="s">
        <v>209</v>
      </c>
      <c r="C139" s="189" t="s">
        <v>502</v>
      </c>
      <c r="D139" s="175"/>
      <c r="E139" s="176"/>
      <c r="F139" s="176"/>
      <c r="G139" s="176"/>
      <c r="H139" s="210" t="str">
        <f t="shared" si="14"/>
        <v/>
      </c>
      <c r="I139" s="221">
        <v>112</v>
      </c>
      <c r="J139" s="27">
        <v>79</v>
      </c>
      <c r="K139" s="27">
        <v>27</v>
      </c>
      <c r="L139" s="193">
        <f t="shared" si="15"/>
        <v>0.34177215189873417</v>
      </c>
      <c r="M139" s="27"/>
      <c r="N139" s="27">
        <v>29</v>
      </c>
      <c r="O139" s="214">
        <f t="shared" si="16"/>
        <v>0.26851851851851855</v>
      </c>
      <c r="P139" s="177">
        <f t="shared" si="17"/>
        <v>112</v>
      </c>
      <c r="Q139" s="178">
        <f t="shared" si="18"/>
        <v>79</v>
      </c>
      <c r="R139" s="178">
        <f t="shared" si="19"/>
        <v>29</v>
      </c>
      <c r="S139" s="202">
        <f t="shared" si="20"/>
        <v>0.26851851851851855</v>
      </c>
    </row>
    <row r="140" spans="1:19" ht="29" x14ac:dyDescent="0.2">
      <c r="A140" s="201" t="s">
        <v>399</v>
      </c>
      <c r="B140" s="188" t="s">
        <v>212</v>
      </c>
      <c r="C140" s="189" t="s">
        <v>213</v>
      </c>
      <c r="D140" s="175"/>
      <c r="E140" s="176"/>
      <c r="F140" s="176"/>
      <c r="G140" s="176"/>
      <c r="H140" s="210" t="str">
        <f t="shared" si="14"/>
        <v/>
      </c>
      <c r="I140" s="221">
        <v>702</v>
      </c>
      <c r="J140" s="27">
        <v>530</v>
      </c>
      <c r="K140" s="27">
        <v>410</v>
      </c>
      <c r="L140" s="193">
        <f t="shared" si="15"/>
        <v>0.77358490566037741</v>
      </c>
      <c r="M140" s="27"/>
      <c r="N140" s="27">
        <v>114</v>
      </c>
      <c r="O140" s="214">
        <f t="shared" si="16"/>
        <v>0.17701863354037267</v>
      </c>
      <c r="P140" s="177">
        <f t="shared" si="17"/>
        <v>702</v>
      </c>
      <c r="Q140" s="178">
        <f t="shared" si="18"/>
        <v>530</v>
      </c>
      <c r="R140" s="178">
        <f t="shared" si="19"/>
        <v>114</v>
      </c>
      <c r="S140" s="202">
        <f t="shared" si="20"/>
        <v>0.17701863354037267</v>
      </c>
    </row>
    <row r="141" spans="1:19" x14ac:dyDescent="0.2">
      <c r="A141" s="201" t="s">
        <v>399</v>
      </c>
      <c r="B141" s="188" t="s">
        <v>215</v>
      </c>
      <c r="C141" s="189" t="s">
        <v>217</v>
      </c>
      <c r="D141" s="175"/>
      <c r="E141" s="176"/>
      <c r="F141" s="176"/>
      <c r="G141" s="176"/>
      <c r="H141" s="210" t="str">
        <f t="shared" si="14"/>
        <v/>
      </c>
      <c r="I141" s="221">
        <v>1984</v>
      </c>
      <c r="J141" s="27">
        <v>1690</v>
      </c>
      <c r="K141" s="27">
        <v>1048</v>
      </c>
      <c r="L141" s="193">
        <f t="shared" si="15"/>
        <v>0.62011834319526626</v>
      </c>
      <c r="M141" s="27">
        <v>2</v>
      </c>
      <c r="N141" s="27">
        <v>195</v>
      </c>
      <c r="O141" s="214">
        <f t="shared" si="16"/>
        <v>0.10333863275039745</v>
      </c>
      <c r="P141" s="177">
        <f t="shared" si="17"/>
        <v>1984</v>
      </c>
      <c r="Q141" s="178">
        <f t="shared" si="18"/>
        <v>1692</v>
      </c>
      <c r="R141" s="178">
        <f t="shared" si="19"/>
        <v>195</v>
      </c>
      <c r="S141" s="202">
        <f t="shared" si="20"/>
        <v>0.10333863275039745</v>
      </c>
    </row>
    <row r="142" spans="1:19" x14ac:dyDescent="0.2">
      <c r="A142" s="201" t="s">
        <v>399</v>
      </c>
      <c r="B142" s="188" t="s">
        <v>220</v>
      </c>
      <c r="C142" s="189" t="s">
        <v>357</v>
      </c>
      <c r="D142" s="175"/>
      <c r="E142" s="176"/>
      <c r="F142" s="176"/>
      <c r="G142" s="176"/>
      <c r="H142" s="210" t="str">
        <f t="shared" si="14"/>
        <v/>
      </c>
      <c r="I142" s="221">
        <v>100</v>
      </c>
      <c r="J142" s="27">
        <v>87</v>
      </c>
      <c r="K142" s="27">
        <v>31</v>
      </c>
      <c r="L142" s="193">
        <f t="shared" si="15"/>
        <v>0.35632183908045978</v>
      </c>
      <c r="M142" s="27"/>
      <c r="N142" s="27"/>
      <c r="O142" s="214">
        <f t="shared" si="16"/>
        <v>0</v>
      </c>
      <c r="P142" s="177">
        <f t="shared" si="17"/>
        <v>100</v>
      </c>
      <c r="Q142" s="178">
        <f t="shared" si="18"/>
        <v>87</v>
      </c>
      <c r="R142" s="178" t="str">
        <f t="shared" si="19"/>
        <v/>
      </c>
      <c r="S142" s="202" t="str">
        <f t="shared" si="20"/>
        <v/>
      </c>
    </row>
    <row r="143" spans="1:19" ht="29" x14ac:dyDescent="0.2">
      <c r="A143" s="201" t="s">
        <v>399</v>
      </c>
      <c r="B143" s="188" t="s">
        <v>220</v>
      </c>
      <c r="C143" s="189" t="s">
        <v>222</v>
      </c>
      <c r="D143" s="175"/>
      <c r="E143" s="176"/>
      <c r="F143" s="176"/>
      <c r="G143" s="176"/>
      <c r="H143" s="210" t="str">
        <f t="shared" si="14"/>
        <v/>
      </c>
      <c r="I143" s="221">
        <v>131</v>
      </c>
      <c r="J143" s="27">
        <v>107</v>
      </c>
      <c r="K143" s="27">
        <v>45</v>
      </c>
      <c r="L143" s="193">
        <f t="shared" si="15"/>
        <v>0.42056074766355139</v>
      </c>
      <c r="M143" s="27"/>
      <c r="N143" s="27">
        <v>4</v>
      </c>
      <c r="O143" s="214">
        <f t="shared" si="16"/>
        <v>3.6036036036036036E-2</v>
      </c>
      <c r="P143" s="177">
        <f t="shared" si="17"/>
        <v>131</v>
      </c>
      <c r="Q143" s="178">
        <f t="shared" si="18"/>
        <v>107</v>
      </c>
      <c r="R143" s="178">
        <f t="shared" si="19"/>
        <v>4</v>
      </c>
      <c r="S143" s="202">
        <f t="shared" si="20"/>
        <v>3.6036036036036036E-2</v>
      </c>
    </row>
    <row r="144" spans="1:19" x14ac:dyDescent="0.2">
      <c r="A144" s="201" t="s">
        <v>399</v>
      </c>
      <c r="B144" s="188" t="s">
        <v>220</v>
      </c>
      <c r="C144" s="189" t="s">
        <v>224</v>
      </c>
      <c r="D144" s="175"/>
      <c r="E144" s="176"/>
      <c r="F144" s="176"/>
      <c r="G144" s="176"/>
      <c r="H144" s="210" t="str">
        <f t="shared" si="14"/>
        <v/>
      </c>
      <c r="I144" s="221">
        <v>247</v>
      </c>
      <c r="J144" s="27">
        <v>222</v>
      </c>
      <c r="K144" s="27">
        <v>68</v>
      </c>
      <c r="L144" s="193">
        <f t="shared" si="15"/>
        <v>0.30630630630630629</v>
      </c>
      <c r="M144" s="27"/>
      <c r="N144" s="27">
        <v>14</v>
      </c>
      <c r="O144" s="214">
        <f t="shared" si="16"/>
        <v>5.9322033898305086E-2</v>
      </c>
      <c r="P144" s="177">
        <f t="shared" si="17"/>
        <v>247</v>
      </c>
      <c r="Q144" s="178">
        <f t="shared" si="18"/>
        <v>222</v>
      </c>
      <c r="R144" s="178">
        <f t="shared" si="19"/>
        <v>14</v>
      </c>
      <c r="S144" s="202">
        <f t="shared" si="20"/>
        <v>5.9322033898305086E-2</v>
      </c>
    </row>
    <row r="145" spans="1:19" x14ac:dyDescent="0.2">
      <c r="A145" s="201" t="s">
        <v>399</v>
      </c>
      <c r="B145" s="188" t="s">
        <v>220</v>
      </c>
      <c r="C145" s="189" t="s">
        <v>226</v>
      </c>
      <c r="D145" s="175"/>
      <c r="E145" s="176"/>
      <c r="F145" s="176"/>
      <c r="G145" s="176"/>
      <c r="H145" s="210" t="str">
        <f t="shared" si="14"/>
        <v/>
      </c>
      <c r="I145" s="221">
        <v>133</v>
      </c>
      <c r="J145" s="27">
        <v>109</v>
      </c>
      <c r="K145" s="27">
        <v>109</v>
      </c>
      <c r="L145" s="193">
        <f t="shared" si="15"/>
        <v>1</v>
      </c>
      <c r="M145" s="27"/>
      <c r="N145" s="27">
        <v>10</v>
      </c>
      <c r="O145" s="214">
        <f t="shared" si="16"/>
        <v>8.4033613445378158E-2</v>
      </c>
      <c r="P145" s="177">
        <f t="shared" si="17"/>
        <v>133</v>
      </c>
      <c r="Q145" s="178">
        <f t="shared" si="18"/>
        <v>109</v>
      </c>
      <c r="R145" s="178">
        <f t="shared" si="19"/>
        <v>10</v>
      </c>
      <c r="S145" s="202">
        <f t="shared" si="20"/>
        <v>8.4033613445378158E-2</v>
      </c>
    </row>
    <row r="146" spans="1:19" x14ac:dyDescent="0.2">
      <c r="A146" s="201" t="s">
        <v>399</v>
      </c>
      <c r="B146" s="188" t="s">
        <v>566</v>
      </c>
      <c r="C146" s="189" t="s">
        <v>231</v>
      </c>
      <c r="D146" s="175"/>
      <c r="E146" s="176"/>
      <c r="F146" s="176"/>
      <c r="G146" s="176"/>
      <c r="H146" s="210" t="str">
        <f t="shared" si="14"/>
        <v/>
      </c>
      <c r="I146" s="221">
        <v>295</v>
      </c>
      <c r="J146" s="27">
        <v>247</v>
      </c>
      <c r="K146" s="27">
        <v>129</v>
      </c>
      <c r="L146" s="193">
        <f t="shared" si="15"/>
        <v>0.52226720647773284</v>
      </c>
      <c r="M146" s="27">
        <v>2</v>
      </c>
      <c r="N146" s="27">
        <v>31</v>
      </c>
      <c r="O146" s="214">
        <f t="shared" si="16"/>
        <v>0.11071428571428571</v>
      </c>
      <c r="P146" s="177">
        <f t="shared" si="17"/>
        <v>295</v>
      </c>
      <c r="Q146" s="178">
        <f t="shared" si="18"/>
        <v>249</v>
      </c>
      <c r="R146" s="178">
        <f t="shared" si="19"/>
        <v>31</v>
      </c>
      <c r="S146" s="202">
        <f t="shared" si="20"/>
        <v>0.11071428571428571</v>
      </c>
    </row>
    <row r="147" spans="1:19" x14ac:dyDescent="0.2">
      <c r="A147" s="201" t="s">
        <v>424</v>
      </c>
      <c r="B147" s="188" t="s">
        <v>0</v>
      </c>
      <c r="C147" s="189" t="s">
        <v>1</v>
      </c>
      <c r="D147" s="175"/>
      <c r="E147" s="176"/>
      <c r="F147" s="176"/>
      <c r="G147" s="176"/>
      <c r="H147" s="210" t="str">
        <f t="shared" si="14"/>
        <v/>
      </c>
      <c r="I147" s="221">
        <v>31</v>
      </c>
      <c r="J147" s="27">
        <v>21</v>
      </c>
      <c r="K147" s="27">
        <v>5</v>
      </c>
      <c r="L147" s="193">
        <f t="shared" si="15"/>
        <v>0.23809523809523808</v>
      </c>
      <c r="M147" s="27">
        <v>10</v>
      </c>
      <c r="N147" s="27">
        <v>0</v>
      </c>
      <c r="O147" s="214">
        <f t="shared" si="16"/>
        <v>0</v>
      </c>
      <c r="P147" s="177">
        <f t="shared" si="17"/>
        <v>31</v>
      </c>
      <c r="Q147" s="178">
        <f t="shared" si="18"/>
        <v>31</v>
      </c>
      <c r="R147" s="178" t="str">
        <f t="shared" si="19"/>
        <v/>
      </c>
      <c r="S147" s="202" t="str">
        <f t="shared" si="20"/>
        <v/>
      </c>
    </row>
    <row r="148" spans="1:19" x14ac:dyDescent="0.2">
      <c r="A148" s="201" t="s">
        <v>424</v>
      </c>
      <c r="B148" s="188" t="s">
        <v>2</v>
      </c>
      <c r="C148" s="189" t="s">
        <v>3</v>
      </c>
      <c r="D148" s="175"/>
      <c r="E148" s="176"/>
      <c r="F148" s="176"/>
      <c r="G148" s="176"/>
      <c r="H148" s="210" t="str">
        <f t="shared" si="14"/>
        <v/>
      </c>
      <c r="I148" s="221">
        <v>2</v>
      </c>
      <c r="J148" s="27">
        <v>2</v>
      </c>
      <c r="K148" s="27">
        <v>2</v>
      </c>
      <c r="L148" s="193">
        <f t="shared" si="15"/>
        <v>1</v>
      </c>
      <c r="M148" s="225">
        <v>0</v>
      </c>
      <c r="N148" s="27">
        <v>0</v>
      </c>
      <c r="O148" s="214">
        <f t="shared" si="16"/>
        <v>0</v>
      </c>
      <c r="P148" s="177">
        <f t="shared" si="17"/>
        <v>2</v>
      </c>
      <c r="Q148" s="178">
        <f t="shared" si="18"/>
        <v>2</v>
      </c>
      <c r="R148" s="178" t="str">
        <f t="shared" si="19"/>
        <v/>
      </c>
      <c r="S148" s="202" t="str">
        <f t="shared" si="20"/>
        <v/>
      </c>
    </row>
    <row r="149" spans="1:19" x14ac:dyDescent="0.2">
      <c r="A149" s="201" t="s">
        <v>424</v>
      </c>
      <c r="B149" s="188" t="s">
        <v>4</v>
      </c>
      <c r="C149" s="189" t="s">
        <v>5</v>
      </c>
      <c r="D149" s="175"/>
      <c r="E149" s="176"/>
      <c r="F149" s="176"/>
      <c r="G149" s="176"/>
      <c r="H149" s="210" t="str">
        <f t="shared" si="14"/>
        <v/>
      </c>
      <c r="I149" s="221">
        <v>152</v>
      </c>
      <c r="J149" s="27">
        <v>63</v>
      </c>
      <c r="K149" s="27">
        <v>4</v>
      </c>
      <c r="L149" s="193">
        <f t="shared" si="15"/>
        <v>6.3492063492063489E-2</v>
      </c>
      <c r="M149" s="225">
        <v>0</v>
      </c>
      <c r="N149" s="27">
        <v>89</v>
      </c>
      <c r="O149" s="214">
        <f t="shared" si="16"/>
        <v>0.58552631578947367</v>
      </c>
      <c r="P149" s="177">
        <f t="shared" si="17"/>
        <v>152</v>
      </c>
      <c r="Q149" s="178">
        <f t="shared" si="18"/>
        <v>63</v>
      </c>
      <c r="R149" s="178">
        <f t="shared" si="19"/>
        <v>89</v>
      </c>
      <c r="S149" s="202">
        <f t="shared" si="20"/>
        <v>0.58552631578947367</v>
      </c>
    </row>
    <row r="150" spans="1:19" x14ac:dyDescent="0.2">
      <c r="A150" s="201" t="s">
        <v>424</v>
      </c>
      <c r="B150" s="188" t="s">
        <v>312</v>
      </c>
      <c r="C150" s="189" t="s">
        <v>313</v>
      </c>
      <c r="D150" s="175"/>
      <c r="E150" s="176"/>
      <c r="F150" s="176"/>
      <c r="G150" s="176"/>
      <c r="H150" s="210" t="str">
        <f t="shared" si="14"/>
        <v/>
      </c>
      <c r="I150" s="221">
        <v>319</v>
      </c>
      <c r="J150" s="27">
        <v>276</v>
      </c>
      <c r="K150" s="27">
        <v>104</v>
      </c>
      <c r="L150" s="193">
        <f t="shared" si="15"/>
        <v>0.37681159420289856</v>
      </c>
      <c r="M150" s="225">
        <v>0</v>
      </c>
      <c r="N150" s="27">
        <v>43</v>
      </c>
      <c r="O150" s="214">
        <f t="shared" si="16"/>
        <v>0.13479623824451412</v>
      </c>
      <c r="P150" s="177">
        <f t="shared" si="17"/>
        <v>319</v>
      </c>
      <c r="Q150" s="178">
        <f t="shared" si="18"/>
        <v>276</v>
      </c>
      <c r="R150" s="178">
        <f t="shared" si="19"/>
        <v>43</v>
      </c>
      <c r="S150" s="202">
        <f t="shared" si="20"/>
        <v>0.13479623824451412</v>
      </c>
    </row>
    <row r="151" spans="1:19" x14ac:dyDescent="0.2">
      <c r="A151" s="201" t="s">
        <v>424</v>
      </c>
      <c r="B151" s="188" t="s">
        <v>10</v>
      </c>
      <c r="C151" s="189" t="s">
        <v>12</v>
      </c>
      <c r="D151" s="175"/>
      <c r="E151" s="176"/>
      <c r="F151" s="176"/>
      <c r="G151" s="176"/>
      <c r="H151" s="210" t="str">
        <f t="shared" si="14"/>
        <v/>
      </c>
      <c r="I151" s="221">
        <v>47</v>
      </c>
      <c r="J151" s="27">
        <v>47</v>
      </c>
      <c r="K151" s="27">
        <v>13</v>
      </c>
      <c r="L151" s="193">
        <f t="shared" si="15"/>
        <v>0.27659574468085107</v>
      </c>
      <c r="M151" s="225">
        <v>0</v>
      </c>
      <c r="N151" s="27">
        <v>0</v>
      </c>
      <c r="O151" s="214">
        <f t="shared" si="16"/>
        <v>0</v>
      </c>
      <c r="P151" s="177">
        <f t="shared" si="17"/>
        <v>47</v>
      </c>
      <c r="Q151" s="178">
        <f t="shared" si="18"/>
        <v>47</v>
      </c>
      <c r="R151" s="178" t="str">
        <f t="shared" si="19"/>
        <v/>
      </c>
      <c r="S151" s="202" t="str">
        <f t="shared" si="20"/>
        <v/>
      </c>
    </row>
    <row r="152" spans="1:19" x14ac:dyDescent="0.2">
      <c r="A152" s="201" t="s">
        <v>424</v>
      </c>
      <c r="B152" s="188" t="s">
        <v>13</v>
      </c>
      <c r="C152" s="189" t="s">
        <v>14</v>
      </c>
      <c r="D152" s="175"/>
      <c r="E152" s="176"/>
      <c r="F152" s="176"/>
      <c r="G152" s="176"/>
      <c r="H152" s="210" t="str">
        <f t="shared" si="14"/>
        <v/>
      </c>
      <c r="I152" s="221">
        <v>1</v>
      </c>
      <c r="J152" s="27">
        <v>1</v>
      </c>
      <c r="K152" s="27">
        <v>1</v>
      </c>
      <c r="L152" s="193">
        <f t="shared" si="15"/>
        <v>1</v>
      </c>
      <c r="M152" s="225">
        <v>0</v>
      </c>
      <c r="N152" s="27">
        <v>0</v>
      </c>
      <c r="O152" s="214">
        <f t="shared" si="16"/>
        <v>0</v>
      </c>
      <c r="P152" s="177">
        <f t="shared" si="17"/>
        <v>1</v>
      </c>
      <c r="Q152" s="178">
        <f t="shared" si="18"/>
        <v>1</v>
      </c>
      <c r="R152" s="178" t="str">
        <f t="shared" si="19"/>
        <v/>
      </c>
      <c r="S152" s="202" t="str">
        <f t="shared" si="20"/>
        <v/>
      </c>
    </row>
    <row r="153" spans="1:19" x14ac:dyDescent="0.2">
      <c r="A153" s="201" t="s">
        <v>424</v>
      </c>
      <c r="B153" s="188" t="s">
        <v>15</v>
      </c>
      <c r="C153" s="189" t="s">
        <v>16</v>
      </c>
      <c r="D153" s="175"/>
      <c r="E153" s="176"/>
      <c r="F153" s="176"/>
      <c r="G153" s="176"/>
      <c r="H153" s="210" t="str">
        <f t="shared" si="14"/>
        <v/>
      </c>
      <c r="I153" s="221">
        <v>774</v>
      </c>
      <c r="J153" s="27">
        <v>698</v>
      </c>
      <c r="K153" s="27">
        <v>91</v>
      </c>
      <c r="L153" s="193">
        <f t="shared" si="15"/>
        <v>0.13037249283667621</v>
      </c>
      <c r="M153" s="225">
        <v>1</v>
      </c>
      <c r="N153" s="27">
        <v>75</v>
      </c>
      <c r="O153" s="214">
        <f t="shared" si="16"/>
        <v>9.6899224806201556E-2</v>
      </c>
      <c r="P153" s="177">
        <f t="shared" si="17"/>
        <v>774</v>
      </c>
      <c r="Q153" s="178">
        <f t="shared" si="18"/>
        <v>699</v>
      </c>
      <c r="R153" s="178">
        <f t="shared" si="19"/>
        <v>75</v>
      </c>
      <c r="S153" s="202">
        <f t="shared" si="20"/>
        <v>9.6899224806201556E-2</v>
      </c>
    </row>
    <row r="154" spans="1:19" x14ac:dyDescent="0.2">
      <c r="A154" s="201" t="s">
        <v>424</v>
      </c>
      <c r="B154" s="188" t="s">
        <v>19</v>
      </c>
      <c r="C154" s="189" t="s">
        <v>20</v>
      </c>
      <c r="D154" s="175"/>
      <c r="E154" s="176"/>
      <c r="F154" s="176"/>
      <c r="G154" s="176"/>
      <c r="H154" s="210" t="str">
        <f t="shared" si="14"/>
        <v/>
      </c>
      <c r="I154" s="221">
        <v>3335</v>
      </c>
      <c r="J154" s="27">
        <v>3330</v>
      </c>
      <c r="K154" s="27">
        <v>2244</v>
      </c>
      <c r="L154" s="193">
        <f t="shared" si="15"/>
        <v>0.67387387387387387</v>
      </c>
      <c r="M154" s="225">
        <v>1</v>
      </c>
      <c r="N154" s="27">
        <v>4</v>
      </c>
      <c r="O154" s="214">
        <f t="shared" si="16"/>
        <v>1.1994002998500749E-3</v>
      </c>
      <c r="P154" s="177">
        <f t="shared" si="17"/>
        <v>3335</v>
      </c>
      <c r="Q154" s="178">
        <f t="shared" si="18"/>
        <v>3331</v>
      </c>
      <c r="R154" s="178">
        <f t="shared" si="19"/>
        <v>4</v>
      </c>
      <c r="S154" s="202">
        <f t="shared" si="20"/>
        <v>1.1994002998500749E-3</v>
      </c>
    </row>
    <row r="155" spans="1:19" ht="29" x14ac:dyDescent="0.2">
      <c r="A155" s="201" t="s">
        <v>424</v>
      </c>
      <c r="B155" s="188" t="s">
        <v>26</v>
      </c>
      <c r="C155" s="189" t="s">
        <v>27</v>
      </c>
      <c r="D155" s="175"/>
      <c r="E155" s="176"/>
      <c r="F155" s="176"/>
      <c r="G155" s="176"/>
      <c r="H155" s="210" t="str">
        <f t="shared" si="14"/>
        <v/>
      </c>
      <c r="I155" s="221">
        <v>14</v>
      </c>
      <c r="J155" s="27">
        <v>14</v>
      </c>
      <c r="K155" s="27">
        <v>2</v>
      </c>
      <c r="L155" s="193">
        <f t="shared" si="15"/>
        <v>0.14285714285714285</v>
      </c>
      <c r="M155" s="225">
        <v>0</v>
      </c>
      <c r="N155" s="27">
        <v>0</v>
      </c>
      <c r="O155" s="214">
        <f t="shared" si="16"/>
        <v>0</v>
      </c>
      <c r="P155" s="177">
        <f t="shared" si="17"/>
        <v>14</v>
      </c>
      <c r="Q155" s="178">
        <f t="shared" si="18"/>
        <v>14</v>
      </c>
      <c r="R155" s="178" t="str">
        <f t="shared" si="19"/>
        <v/>
      </c>
      <c r="S155" s="202" t="str">
        <f t="shared" si="20"/>
        <v/>
      </c>
    </row>
    <row r="156" spans="1:19" x14ac:dyDescent="0.2">
      <c r="A156" s="201" t="s">
        <v>424</v>
      </c>
      <c r="B156" s="188" t="s">
        <v>28</v>
      </c>
      <c r="C156" s="189" t="s">
        <v>29</v>
      </c>
      <c r="D156" s="175"/>
      <c r="E156" s="176"/>
      <c r="F156" s="176"/>
      <c r="G156" s="176"/>
      <c r="H156" s="210" t="str">
        <f t="shared" si="14"/>
        <v/>
      </c>
      <c r="I156" s="221">
        <v>1</v>
      </c>
      <c r="J156" s="27">
        <v>0</v>
      </c>
      <c r="K156" s="27">
        <v>0</v>
      </c>
      <c r="L156" s="193" t="str">
        <f t="shared" si="15"/>
        <v/>
      </c>
      <c r="M156" s="225">
        <v>0</v>
      </c>
      <c r="N156" s="27">
        <v>1</v>
      </c>
      <c r="O156" s="214">
        <f t="shared" si="16"/>
        <v>1</v>
      </c>
      <c r="P156" s="177">
        <f t="shared" si="17"/>
        <v>1</v>
      </c>
      <c r="Q156" s="178" t="str">
        <f t="shared" si="18"/>
        <v/>
      </c>
      <c r="R156" s="178">
        <f t="shared" si="19"/>
        <v>1</v>
      </c>
      <c r="S156" s="202" t="str">
        <f t="shared" si="20"/>
        <v/>
      </c>
    </row>
    <row r="157" spans="1:19" x14ac:dyDescent="0.2">
      <c r="A157" s="201" t="s">
        <v>424</v>
      </c>
      <c r="B157" s="188" t="s">
        <v>28</v>
      </c>
      <c r="C157" s="189" t="s">
        <v>31</v>
      </c>
      <c r="D157" s="175"/>
      <c r="E157" s="176"/>
      <c r="F157" s="176"/>
      <c r="G157" s="176"/>
      <c r="H157" s="210" t="str">
        <f t="shared" si="14"/>
        <v/>
      </c>
      <c r="I157" s="221">
        <v>8</v>
      </c>
      <c r="J157" s="27">
        <v>4</v>
      </c>
      <c r="K157" s="27">
        <v>2</v>
      </c>
      <c r="L157" s="193">
        <f t="shared" si="15"/>
        <v>0.5</v>
      </c>
      <c r="M157" s="225">
        <v>0</v>
      </c>
      <c r="N157" s="27">
        <v>4</v>
      </c>
      <c r="O157" s="214">
        <f t="shared" si="16"/>
        <v>0.5</v>
      </c>
      <c r="P157" s="177">
        <f t="shared" si="17"/>
        <v>8</v>
      </c>
      <c r="Q157" s="178">
        <f t="shared" si="18"/>
        <v>4</v>
      </c>
      <c r="R157" s="178">
        <f t="shared" si="19"/>
        <v>4</v>
      </c>
      <c r="S157" s="202">
        <f t="shared" si="20"/>
        <v>0.5</v>
      </c>
    </row>
    <row r="158" spans="1:19" x14ac:dyDescent="0.2">
      <c r="A158" s="201" t="s">
        <v>424</v>
      </c>
      <c r="B158" s="188" t="s">
        <v>32</v>
      </c>
      <c r="C158" s="189" t="s">
        <v>33</v>
      </c>
      <c r="D158" s="175"/>
      <c r="E158" s="176"/>
      <c r="F158" s="176"/>
      <c r="G158" s="176"/>
      <c r="H158" s="210" t="str">
        <f t="shared" si="14"/>
        <v/>
      </c>
      <c r="I158" s="221">
        <v>47</v>
      </c>
      <c r="J158" s="27">
        <v>46</v>
      </c>
      <c r="K158" s="27">
        <v>18</v>
      </c>
      <c r="L158" s="193">
        <f t="shared" si="15"/>
        <v>0.39130434782608697</v>
      </c>
      <c r="M158" s="225">
        <v>0</v>
      </c>
      <c r="N158" s="27">
        <v>1</v>
      </c>
      <c r="O158" s="214">
        <f t="shared" si="16"/>
        <v>2.1276595744680851E-2</v>
      </c>
      <c r="P158" s="177">
        <f t="shared" si="17"/>
        <v>47</v>
      </c>
      <c r="Q158" s="178">
        <f t="shared" si="18"/>
        <v>46</v>
      </c>
      <c r="R158" s="178">
        <f t="shared" si="19"/>
        <v>1</v>
      </c>
      <c r="S158" s="202">
        <f t="shared" si="20"/>
        <v>2.1276595744680851E-2</v>
      </c>
    </row>
    <row r="159" spans="1:19" x14ac:dyDescent="0.2">
      <c r="A159" s="201" t="s">
        <v>424</v>
      </c>
      <c r="B159" s="188" t="s">
        <v>35</v>
      </c>
      <c r="C159" s="189" t="s">
        <v>36</v>
      </c>
      <c r="D159" s="175"/>
      <c r="E159" s="176"/>
      <c r="F159" s="176"/>
      <c r="G159" s="176"/>
      <c r="H159" s="210" t="str">
        <f t="shared" si="14"/>
        <v/>
      </c>
      <c r="I159" s="221">
        <v>12</v>
      </c>
      <c r="J159" s="27">
        <v>10</v>
      </c>
      <c r="K159" s="27">
        <v>2</v>
      </c>
      <c r="L159" s="193">
        <f t="shared" si="15"/>
        <v>0.2</v>
      </c>
      <c r="M159" s="225">
        <v>0</v>
      </c>
      <c r="N159" s="27">
        <v>2</v>
      </c>
      <c r="O159" s="214">
        <f t="shared" si="16"/>
        <v>0.16666666666666666</v>
      </c>
      <c r="P159" s="177">
        <f t="shared" si="17"/>
        <v>12</v>
      </c>
      <c r="Q159" s="178">
        <f t="shared" si="18"/>
        <v>10</v>
      </c>
      <c r="R159" s="178">
        <f t="shared" si="19"/>
        <v>2</v>
      </c>
      <c r="S159" s="202">
        <f t="shared" si="20"/>
        <v>0.16666666666666666</v>
      </c>
    </row>
    <row r="160" spans="1:19" x14ac:dyDescent="0.2">
      <c r="A160" s="201" t="s">
        <v>424</v>
      </c>
      <c r="B160" s="188" t="s">
        <v>35</v>
      </c>
      <c r="C160" s="189" t="s">
        <v>37</v>
      </c>
      <c r="D160" s="175"/>
      <c r="E160" s="176"/>
      <c r="F160" s="176"/>
      <c r="G160" s="176"/>
      <c r="H160" s="210" t="str">
        <f t="shared" si="14"/>
        <v/>
      </c>
      <c r="I160" s="221">
        <v>80</v>
      </c>
      <c r="J160" s="27">
        <v>74</v>
      </c>
      <c r="K160" s="27">
        <v>55</v>
      </c>
      <c r="L160" s="193">
        <f t="shared" si="15"/>
        <v>0.7432432432432432</v>
      </c>
      <c r="M160" s="225">
        <v>0</v>
      </c>
      <c r="N160" s="27">
        <v>6</v>
      </c>
      <c r="O160" s="214">
        <f t="shared" si="16"/>
        <v>7.4999999999999997E-2</v>
      </c>
      <c r="P160" s="177">
        <f t="shared" si="17"/>
        <v>80</v>
      </c>
      <c r="Q160" s="178">
        <f t="shared" si="18"/>
        <v>74</v>
      </c>
      <c r="R160" s="178">
        <f t="shared" si="19"/>
        <v>6</v>
      </c>
      <c r="S160" s="202">
        <f t="shared" si="20"/>
        <v>7.4999999999999997E-2</v>
      </c>
    </row>
    <row r="161" spans="1:19" ht="29" x14ac:dyDescent="0.2">
      <c r="A161" s="201" t="s">
        <v>424</v>
      </c>
      <c r="B161" s="188" t="s">
        <v>40</v>
      </c>
      <c r="C161" s="189" t="s">
        <v>41</v>
      </c>
      <c r="D161" s="175"/>
      <c r="E161" s="176"/>
      <c r="F161" s="176"/>
      <c r="G161" s="176"/>
      <c r="H161" s="210" t="str">
        <f t="shared" si="14"/>
        <v/>
      </c>
      <c r="I161" s="221">
        <v>6</v>
      </c>
      <c r="J161" s="27">
        <v>5</v>
      </c>
      <c r="K161" s="27">
        <v>1</v>
      </c>
      <c r="L161" s="193">
        <f t="shared" si="15"/>
        <v>0.2</v>
      </c>
      <c r="M161" s="225">
        <v>0</v>
      </c>
      <c r="N161" s="27">
        <v>1</v>
      </c>
      <c r="O161" s="214">
        <f t="shared" si="16"/>
        <v>0.16666666666666666</v>
      </c>
      <c r="P161" s="177">
        <f t="shared" si="17"/>
        <v>6</v>
      </c>
      <c r="Q161" s="178">
        <f t="shared" si="18"/>
        <v>5</v>
      </c>
      <c r="R161" s="178">
        <f t="shared" si="19"/>
        <v>1</v>
      </c>
      <c r="S161" s="202">
        <f t="shared" si="20"/>
        <v>0.16666666666666666</v>
      </c>
    </row>
    <row r="162" spans="1:19" x14ac:dyDescent="0.2">
      <c r="A162" s="201" t="s">
        <v>424</v>
      </c>
      <c r="B162" s="188" t="s">
        <v>42</v>
      </c>
      <c r="C162" s="189" t="s">
        <v>43</v>
      </c>
      <c r="D162" s="175"/>
      <c r="E162" s="176"/>
      <c r="F162" s="176"/>
      <c r="G162" s="176"/>
      <c r="H162" s="210" t="str">
        <f t="shared" si="14"/>
        <v/>
      </c>
      <c r="I162" s="221">
        <v>3691</v>
      </c>
      <c r="J162" s="27">
        <v>3590</v>
      </c>
      <c r="K162" s="27">
        <v>256</v>
      </c>
      <c r="L162" s="193">
        <f t="shared" si="15"/>
        <v>7.1309192200557106E-2</v>
      </c>
      <c r="M162" s="225">
        <v>0</v>
      </c>
      <c r="N162" s="27">
        <v>101</v>
      </c>
      <c r="O162" s="214">
        <f t="shared" si="16"/>
        <v>2.7363858033053374E-2</v>
      </c>
      <c r="P162" s="177">
        <f t="shared" si="17"/>
        <v>3691</v>
      </c>
      <c r="Q162" s="178">
        <f t="shared" si="18"/>
        <v>3590</v>
      </c>
      <c r="R162" s="178">
        <f t="shared" si="19"/>
        <v>101</v>
      </c>
      <c r="S162" s="202">
        <f t="shared" si="20"/>
        <v>2.7363858033053374E-2</v>
      </c>
    </row>
    <row r="163" spans="1:19" x14ac:dyDescent="0.2">
      <c r="A163" s="201" t="s">
        <v>424</v>
      </c>
      <c r="B163" s="188" t="s">
        <v>42</v>
      </c>
      <c r="C163" s="189" t="s">
        <v>329</v>
      </c>
      <c r="D163" s="175"/>
      <c r="E163" s="176"/>
      <c r="F163" s="176"/>
      <c r="G163" s="176"/>
      <c r="H163" s="210" t="str">
        <f t="shared" si="14"/>
        <v/>
      </c>
      <c r="I163" s="221">
        <v>947</v>
      </c>
      <c r="J163" s="27">
        <v>929</v>
      </c>
      <c r="K163" s="27">
        <v>29</v>
      </c>
      <c r="L163" s="193">
        <f t="shared" si="15"/>
        <v>3.1216361679224973E-2</v>
      </c>
      <c r="M163" s="225">
        <v>0</v>
      </c>
      <c r="N163" s="27">
        <v>18</v>
      </c>
      <c r="O163" s="214">
        <f t="shared" si="16"/>
        <v>1.9007391763463569E-2</v>
      </c>
      <c r="P163" s="177">
        <f t="shared" si="17"/>
        <v>947</v>
      </c>
      <c r="Q163" s="178">
        <f t="shared" si="18"/>
        <v>929</v>
      </c>
      <c r="R163" s="178">
        <f t="shared" si="19"/>
        <v>18</v>
      </c>
      <c r="S163" s="202">
        <f t="shared" si="20"/>
        <v>1.9007391763463569E-2</v>
      </c>
    </row>
    <row r="164" spans="1:19" x14ac:dyDescent="0.2">
      <c r="A164" s="201" t="s">
        <v>424</v>
      </c>
      <c r="B164" s="188" t="s">
        <v>42</v>
      </c>
      <c r="C164" s="189" t="s">
        <v>46</v>
      </c>
      <c r="D164" s="175"/>
      <c r="E164" s="176"/>
      <c r="F164" s="176"/>
      <c r="G164" s="176"/>
      <c r="H164" s="210" t="str">
        <f t="shared" si="14"/>
        <v/>
      </c>
      <c r="I164" s="221">
        <v>1342</v>
      </c>
      <c r="J164" s="27">
        <v>1305</v>
      </c>
      <c r="K164" s="27">
        <v>81</v>
      </c>
      <c r="L164" s="193">
        <f t="shared" si="15"/>
        <v>6.2068965517241378E-2</v>
      </c>
      <c r="M164" s="225">
        <v>0</v>
      </c>
      <c r="N164" s="27">
        <v>37</v>
      </c>
      <c r="O164" s="214">
        <f t="shared" si="16"/>
        <v>2.7570789865871834E-2</v>
      </c>
      <c r="P164" s="177">
        <f t="shared" si="17"/>
        <v>1342</v>
      </c>
      <c r="Q164" s="178">
        <f t="shared" si="18"/>
        <v>1305</v>
      </c>
      <c r="R164" s="178">
        <f t="shared" si="19"/>
        <v>37</v>
      </c>
      <c r="S164" s="202">
        <f t="shared" si="20"/>
        <v>2.7570789865871834E-2</v>
      </c>
    </row>
    <row r="165" spans="1:19" x14ac:dyDescent="0.2">
      <c r="A165" s="201" t="s">
        <v>424</v>
      </c>
      <c r="B165" s="188" t="s">
        <v>47</v>
      </c>
      <c r="C165" s="189" t="s">
        <v>48</v>
      </c>
      <c r="D165" s="175"/>
      <c r="E165" s="176"/>
      <c r="F165" s="176"/>
      <c r="G165" s="176"/>
      <c r="H165" s="210" t="str">
        <f t="shared" si="14"/>
        <v/>
      </c>
      <c r="I165" s="221">
        <v>1</v>
      </c>
      <c r="J165" s="27">
        <v>1</v>
      </c>
      <c r="K165" s="27">
        <v>0</v>
      </c>
      <c r="L165" s="193">
        <f t="shared" si="15"/>
        <v>0</v>
      </c>
      <c r="M165" s="225">
        <v>0</v>
      </c>
      <c r="N165" s="27">
        <v>0</v>
      </c>
      <c r="O165" s="214">
        <f t="shared" si="16"/>
        <v>0</v>
      </c>
      <c r="P165" s="177">
        <f t="shared" si="17"/>
        <v>1</v>
      </c>
      <c r="Q165" s="178">
        <f t="shared" si="18"/>
        <v>1</v>
      </c>
      <c r="R165" s="178" t="str">
        <f t="shared" si="19"/>
        <v/>
      </c>
      <c r="S165" s="202" t="str">
        <f t="shared" si="20"/>
        <v/>
      </c>
    </row>
    <row r="166" spans="1:19" x14ac:dyDescent="0.2">
      <c r="A166" s="201" t="s">
        <v>424</v>
      </c>
      <c r="B166" s="188" t="s">
        <v>53</v>
      </c>
      <c r="C166" s="189" t="s">
        <v>54</v>
      </c>
      <c r="D166" s="175"/>
      <c r="E166" s="176"/>
      <c r="F166" s="176"/>
      <c r="G166" s="176"/>
      <c r="H166" s="210" t="str">
        <f t="shared" si="14"/>
        <v/>
      </c>
      <c r="I166" s="221">
        <v>10</v>
      </c>
      <c r="J166" s="27">
        <v>6</v>
      </c>
      <c r="K166" s="27">
        <v>1</v>
      </c>
      <c r="L166" s="193">
        <f t="shared" si="15"/>
        <v>0.16666666666666666</v>
      </c>
      <c r="M166" s="225">
        <v>1</v>
      </c>
      <c r="N166" s="27">
        <v>3</v>
      </c>
      <c r="O166" s="214">
        <f t="shared" si="16"/>
        <v>0.3</v>
      </c>
      <c r="P166" s="177">
        <f t="shared" si="17"/>
        <v>10</v>
      </c>
      <c r="Q166" s="178">
        <f t="shared" si="18"/>
        <v>7</v>
      </c>
      <c r="R166" s="178">
        <f t="shared" si="19"/>
        <v>3</v>
      </c>
      <c r="S166" s="202">
        <f t="shared" si="20"/>
        <v>0.3</v>
      </c>
    </row>
    <row r="167" spans="1:19" x14ac:dyDescent="0.2">
      <c r="A167" s="201" t="s">
        <v>424</v>
      </c>
      <c r="B167" s="188" t="s">
        <v>55</v>
      </c>
      <c r="C167" s="189" t="s">
        <v>56</v>
      </c>
      <c r="D167" s="175"/>
      <c r="E167" s="176"/>
      <c r="F167" s="176"/>
      <c r="G167" s="176"/>
      <c r="H167" s="210" t="str">
        <f t="shared" si="14"/>
        <v/>
      </c>
      <c r="I167" s="221">
        <v>298</v>
      </c>
      <c r="J167" s="27">
        <v>217</v>
      </c>
      <c r="K167" s="27">
        <v>3</v>
      </c>
      <c r="L167" s="193">
        <f t="shared" si="15"/>
        <v>1.3824884792626729E-2</v>
      </c>
      <c r="M167" s="225">
        <v>0</v>
      </c>
      <c r="N167" s="27">
        <v>81</v>
      </c>
      <c r="O167" s="214">
        <f t="shared" si="16"/>
        <v>0.27181208053691275</v>
      </c>
      <c r="P167" s="177">
        <f t="shared" si="17"/>
        <v>298</v>
      </c>
      <c r="Q167" s="178">
        <f t="shared" si="18"/>
        <v>217</v>
      </c>
      <c r="R167" s="178">
        <f t="shared" si="19"/>
        <v>81</v>
      </c>
      <c r="S167" s="202">
        <f t="shared" si="20"/>
        <v>0.27181208053691275</v>
      </c>
    </row>
    <row r="168" spans="1:19" x14ac:dyDescent="0.2">
      <c r="A168" s="201" t="s">
        <v>424</v>
      </c>
      <c r="B168" s="188" t="s">
        <v>65</v>
      </c>
      <c r="C168" s="189" t="s">
        <v>66</v>
      </c>
      <c r="D168" s="175"/>
      <c r="E168" s="176"/>
      <c r="F168" s="176"/>
      <c r="G168" s="176"/>
      <c r="H168" s="210" t="str">
        <f t="shared" si="14"/>
        <v/>
      </c>
      <c r="I168" s="221">
        <v>386</v>
      </c>
      <c r="J168" s="27">
        <v>300</v>
      </c>
      <c r="K168" s="27">
        <v>26</v>
      </c>
      <c r="L168" s="193">
        <f t="shared" si="15"/>
        <v>8.666666666666667E-2</v>
      </c>
      <c r="M168" s="225">
        <v>1</v>
      </c>
      <c r="N168" s="27">
        <v>85</v>
      </c>
      <c r="O168" s="214">
        <f t="shared" si="16"/>
        <v>0.22020725388601037</v>
      </c>
      <c r="P168" s="177">
        <f t="shared" si="17"/>
        <v>386</v>
      </c>
      <c r="Q168" s="178">
        <f t="shared" si="18"/>
        <v>301</v>
      </c>
      <c r="R168" s="178">
        <f t="shared" si="19"/>
        <v>85</v>
      </c>
      <c r="S168" s="202">
        <f t="shared" si="20"/>
        <v>0.22020725388601037</v>
      </c>
    </row>
    <row r="169" spans="1:19" x14ac:dyDescent="0.2">
      <c r="A169" s="201" t="s">
        <v>424</v>
      </c>
      <c r="B169" s="188" t="s">
        <v>69</v>
      </c>
      <c r="C169" s="189" t="s">
        <v>70</v>
      </c>
      <c r="D169" s="175"/>
      <c r="E169" s="176"/>
      <c r="F169" s="176"/>
      <c r="G169" s="176"/>
      <c r="H169" s="210" t="str">
        <f t="shared" si="14"/>
        <v/>
      </c>
      <c r="I169" s="221">
        <v>53</v>
      </c>
      <c r="J169" s="27">
        <v>31</v>
      </c>
      <c r="K169" s="27">
        <v>11</v>
      </c>
      <c r="L169" s="193">
        <f t="shared" si="15"/>
        <v>0.35483870967741937</v>
      </c>
      <c r="M169" s="225">
        <v>1</v>
      </c>
      <c r="N169" s="27">
        <v>21</v>
      </c>
      <c r="O169" s="214">
        <f t="shared" si="16"/>
        <v>0.39622641509433965</v>
      </c>
      <c r="P169" s="177">
        <f t="shared" si="17"/>
        <v>53</v>
      </c>
      <c r="Q169" s="178">
        <f t="shared" si="18"/>
        <v>32</v>
      </c>
      <c r="R169" s="178">
        <f t="shared" si="19"/>
        <v>21</v>
      </c>
      <c r="S169" s="202">
        <f t="shared" si="20"/>
        <v>0.39622641509433965</v>
      </c>
    </row>
    <row r="170" spans="1:19" x14ac:dyDescent="0.2">
      <c r="A170" s="201" t="s">
        <v>424</v>
      </c>
      <c r="B170" s="188" t="s">
        <v>76</v>
      </c>
      <c r="C170" s="189" t="s">
        <v>77</v>
      </c>
      <c r="D170" s="175"/>
      <c r="E170" s="176"/>
      <c r="F170" s="176"/>
      <c r="G170" s="176"/>
      <c r="H170" s="210" t="str">
        <f t="shared" si="14"/>
        <v/>
      </c>
      <c r="I170" s="221">
        <v>105</v>
      </c>
      <c r="J170" s="27">
        <v>46</v>
      </c>
      <c r="K170" s="27">
        <v>1</v>
      </c>
      <c r="L170" s="193">
        <f t="shared" si="15"/>
        <v>2.1739130434782608E-2</v>
      </c>
      <c r="M170" s="225">
        <v>0</v>
      </c>
      <c r="N170" s="27">
        <v>59</v>
      </c>
      <c r="O170" s="214">
        <f t="shared" si="16"/>
        <v>0.56190476190476191</v>
      </c>
      <c r="P170" s="177">
        <f t="shared" si="17"/>
        <v>105</v>
      </c>
      <c r="Q170" s="178">
        <f t="shared" si="18"/>
        <v>46</v>
      </c>
      <c r="R170" s="178">
        <f t="shared" si="19"/>
        <v>59</v>
      </c>
      <c r="S170" s="202">
        <f t="shared" si="20"/>
        <v>0.56190476190476191</v>
      </c>
    </row>
    <row r="171" spans="1:19" x14ac:dyDescent="0.2">
      <c r="A171" s="201" t="s">
        <v>424</v>
      </c>
      <c r="B171" s="188" t="s">
        <v>78</v>
      </c>
      <c r="C171" s="189" t="s">
        <v>79</v>
      </c>
      <c r="D171" s="175"/>
      <c r="E171" s="176"/>
      <c r="F171" s="176"/>
      <c r="G171" s="176"/>
      <c r="H171" s="210" t="str">
        <f t="shared" si="14"/>
        <v/>
      </c>
      <c r="I171" s="221">
        <v>3</v>
      </c>
      <c r="J171" s="27">
        <v>3</v>
      </c>
      <c r="K171" s="27">
        <v>2</v>
      </c>
      <c r="L171" s="193">
        <f t="shared" si="15"/>
        <v>0.66666666666666663</v>
      </c>
      <c r="M171" s="225">
        <v>0</v>
      </c>
      <c r="N171" s="27">
        <v>0</v>
      </c>
      <c r="O171" s="214">
        <f t="shared" si="16"/>
        <v>0</v>
      </c>
      <c r="P171" s="177">
        <f t="shared" si="17"/>
        <v>3</v>
      </c>
      <c r="Q171" s="178">
        <f t="shared" si="18"/>
        <v>3</v>
      </c>
      <c r="R171" s="178" t="str">
        <f t="shared" si="19"/>
        <v/>
      </c>
      <c r="S171" s="202" t="str">
        <f t="shared" si="20"/>
        <v/>
      </c>
    </row>
    <row r="172" spans="1:19" x14ac:dyDescent="0.2">
      <c r="A172" s="201" t="s">
        <v>424</v>
      </c>
      <c r="B172" s="188" t="s">
        <v>81</v>
      </c>
      <c r="C172" s="189" t="s">
        <v>82</v>
      </c>
      <c r="D172" s="175"/>
      <c r="E172" s="176"/>
      <c r="F172" s="176"/>
      <c r="G172" s="176"/>
      <c r="H172" s="210" t="str">
        <f t="shared" si="14"/>
        <v/>
      </c>
      <c r="I172" s="221">
        <v>94</v>
      </c>
      <c r="J172" s="27">
        <v>60</v>
      </c>
      <c r="K172" s="27">
        <v>18</v>
      </c>
      <c r="L172" s="193">
        <f t="shared" si="15"/>
        <v>0.3</v>
      </c>
      <c r="M172" s="225">
        <v>0</v>
      </c>
      <c r="N172" s="27">
        <v>34</v>
      </c>
      <c r="O172" s="214">
        <f t="shared" si="16"/>
        <v>0.36170212765957449</v>
      </c>
      <c r="P172" s="177">
        <f t="shared" si="17"/>
        <v>94</v>
      </c>
      <c r="Q172" s="178">
        <f t="shared" si="18"/>
        <v>60</v>
      </c>
      <c r="R172" s="178">
        <f t="shared" si="19"/>
        <v>34</v>
      </c>
      <c r="S172" s="202">
        <f t="shared" si="20"/>
        <v>0.36170212765957449</v>
      </c>
    </row>
    <row r="173" spans="1:19" x14ac:dyDescent="0.2">
      <c r="A173" s="201" t="s">
        <v>424</v>
      </c>
      <c r="B173" s="262" t="s">
        <v>556</v>
      </c>
      <c r="C173" s="189" t="s">
        <v>89</v>
      </c>
      <c r="D173" s="175"/>
      <c r="E173" s="176"/>
      <c r="F173" s="176"/>
      <c r="G173" s="176"/>
      <c r="H173" s="210" t="str">
        <f t="shared" si="14"/>
        <v/>
      </c>
      <c r="I173" s="221">
        <v>21</v>
      </c>
      <c r="J173" s="27">
        <v>21</v>
      </c>
      <c r="K173" s="27">
        <v>0</v>
      </c>
      <c r="L173" s="193">
        <f t="shared" si="15"/>
        <v>0</v>
      </c>
      <c r="M173" s="225">
        <v>0</v>
      </c>
      <c r="N173" s="27">
        <v>0</v>
      </c>
      <c r="O173" s="214">
        <f t="shared" si="16"/>
        <v>0</v>
      </c>
      <c r="P173" s="177">
        <f t="shared" si="17"/>
        <v>21</v>
      </c>
      <c r="Q173" s="178">
        <f t="shared" si="18"/>
        <v>21</v>
      </c>
      <c r="R173" s="178" t="str">
        <f t="shared" si="19"/>
        <v/>
      </c>
      <c r="S173" s="202" t="str">
        <f t="shared" si="20"/>
        <v/>
      </c>
    </row>
    <row r="174" spans="1:19" x14ac:dyDescent="0.2">
      <c r="A174" s="201" t="s">
        <v>424</v>
      </c>
      <c r="B174" s="188" t="s">
        <v>92</v>
      </c>
      <c r="C174" s="189" t="s">
        <v>93</v>
      </c>
      <c r="D174" s="175"/>
      <c r="E174" s="176"/>
      <c r="F174" s="176"/>
      <c r="G174" s="176"/>
      <c r="H174" s="210" t="str">
        <f t="shared" si="14"/>
        <v/>
      </c>
      <c r="I174" s="221">
        <v>3879</v>
      </c>
      <c r="J174" s="27">
        <v>2683</v>
      </c>
      <c r="K174" s="27">
        <v>1088</v>
      </c>
      <c r="L174" s="193">
        <f t="shared" si="15"/>
        <v>0.40551621319418563</v>
      </c>
      <c r="M174" s="225">
        <v>0</v>
      </c>
      <c r="N174" s="27">
        <v>1196</v>
      </c>
      <c r="O174" s="214">
        <f t="shared" si="16"/>
        <v>0.30832688837329209</v>
      </c>
      <c r="P174" s="177">
        <f t="shared" si="17"/>
        <v>3879</v>
      </c>
      <c r="Q174" s="178">
        <f t="shared" si="18"/>
        <v>2683</v>
      </c>
      <c r="R174" s="178">
        <f t="shared" si="19"/>
        <v>1196</v>
      </c>
      <c r="S174" s="202">
        <f t="shared" si="20"/>
        <v>0.30832688837329209</v>
      </c>
    </row>
    <row r="175" spans="1:19" x14ac:dyDescent="0.2">
      <c r="A175" s="201" t="s">
        <v>424</v>
      </c>
      <c r="B175" s="188" t="s">
        <v>98</v>
      </c>
      <c r="C175" s="189" t="s">
        <v>99</v>
      </c>
      <c r="D175" s="175"/>
      <c r="E175" s="176"/>
      <c r="F175" s="176"/>
      <c r="G175" s="176"/>
      <c r="H175" s="210" t="str">
        <f t="shared" si="14"/>
        <v/>
      </c>
      <c r="I175" s="221">
        <v>298</v>
      </c>
      <c r="J175" s="27">
        <v>291</v>
      </c>
      <c r="K175" s="27">
        <v>41</v>
      </c>
      <c r="L175" s="193">
        <f t="shared" si="15"/>
        <v>0.14089347079037801</v>
      </c>
      <c r="M175" s="225">
        <v>0</v>
      </c>
      <c r="N175" s="27">
        <v>7</v>
      </c>
      <c r="O175" s="214">
        <f t="shared" si="16"/>
        <v>2.3489932885906041E-2</v>
      </c>
      <c r="P175" s="177">
        <f t="shared" si="17"/>
        <v>298</v>
      </c>
      <c r="Q175" s="178">
        <f t="shared" si="18"/>
        <v>291</v>
      </c>
      <c r="R175" s="178">
        <f t="shared" si="19"/>
        <v>7</v>
      </c>
      <c r="S175" s="202">
        <f t="shared" si="20"/>
        <v>2.3489932885906041E-2</v>
      </c>
    </row>
    <row r="176" spans="1:19" x14ac:dyDescent="0.2">
      <c r="A176" s="201" t="s">
        <v>424</v>
      </c>
      <c r="B176" s="188" t="s">
        <v>558</v>
      </c>
      <c r="C176" s="189" t="s">
        <v>100</v>
      </c>
      <c r="D176" s="175"/>
      <c r="E176" s="176"/>
      <c r="F176" s="176"/>
      <c r="G176" s="176"/>
      <c r="H176" s="210" t="str">
        <f t="shared" si="14"/>
        <v/>
      </c>
      <c r="I176" s="221">
        <v>251</v>
      </c>
      <c r="J176" s="27">
        <v>153</v>
      </c>
      <c r="K176" s="27">
        <v>16</v>
      </c>
      <c r="L176" s="193">
        <f t="shared" si="15"/>
        <v>0.10457516339869281</v>
      </c>
      <c r="M176" s="225">
        <v>0</v>
      </c>
      <c r="N176" s="27">
        <v>98</v>
      </c>
      <c r="O176" s="214">
        <f t="shared" si="16"/>
        <v>0.39043824701195218</v>
      </c>
      <c r="P176" s="177">
        <f t="shared" si="17"/>
        <v>251</v>
      </c>
      <c r="Q176" s="178">
        <f t="shared" si="18"/>
        <v>153</v>
      </c>
      <c r="R176" s="178">
        <f t="shared" si="19"/>
        <v>98</v>
      </c>
      <c r="S176" s="202">
        <f t="shared" si="20"/>
        <v>0.39043824701195218</v>
      </c>
    </row>
    <row r="177" spans="1:19" x14ac:dyDescent="0.2">
      <c r="A177" s="201" t="s">
        <v>424</v>
      </c>
      <c r="B177" s="188" t="s">
        <v>101</v>
      </c>
      <c r="C177" s="189" t="s">
        <v>511</v>
      </c>
      <c r="D177" s="175"/>
      <c r="E177" s="176"/>
      <c r="F177" s="176"/>
      <c r="G177" s="176"/>
      <c r="H177" s="210" t="str">
        <f t="shared" si="14"/>
        <v/>
      </c>
      <c r="I177" s="221">
        <v>63</v>
      </c>
      <c r="J177" s="27">
        <v>59</v>
      </c>
      <c r="K177" s="27">
        <v>25</v>
      </c>
      <c r="L177" s="193">
        <f t="shared" si="15"/>
        <v>0.42372881355932202</v>
      </c>
      <c r="M177" s="225">
        <v>3</v>
      </c>
      <c r="N177" s="27">
        <v>1</v>
      </c>
      <c r="O177" s="214">
        <f t="shared" si="16"/>
        <v>1.5873015873015872E-2</v>
      </c>
      <c r="P177" s="177">
        <f t="shared" si="17"/>
        <v>63</v>
      </c>
      <c r="Q177" s="178">
        <f t="shared" si="18"/>
        <v>62</v>
      </c>
      <c r="R177" s="178">
        <f t="shared" si="19"/>
        <v>1</v>
      </c>
      <c r="S177" s="202">
        <f t="shared" si="20"/>
        <v>1.5873015873015872E-2</v>
      </c>
    </row>
    <row r="178" spans="1:19" x14ac:dyDescent="0.2">
      <c r="A178" s="201" t="s">
        <v>424</v>
      </c>
      <c r="B178" s="188" t="s">
        <v>101</v>
      </c>
      <c r="C178" s="189" t="s">
        <v>102</v>
      </c>
      <c r="D178" s="175"/>
      <c r="E178" s="176"/>
      <c r="F178" s="176"/>
      <c r="G178" s="176"/>
      <c r="H178" s="210" t="str">
        <f t="shared" si="14"/>
        <v/>
      </c>
      <c r="I178" s="221">
        <v>121</v>
      </c>
      <c r="J178" s="27">
        <v>55</v>
      </c>
      <c r="K178" s="27">
        <v>7</v>
      </c>
      <c r="L178" s="193">
        <f t="shared" si="15"/>
        <v>0.12727272727272726</v>
      </c>
      <c r="M178" s="225">
        <v>0</v>
      </c>
      <c r="N178" s="27">
        <v>66</v>
      </c>
      <c r="O178" s="214">
        <f t="shared" si="16"/>
        <v>0.54545454545454541</v>
      </c>
      <c r="P178" s="177">
        <f t="shared" si="17"/>
        <v>121</v>
      </c>
      <c r="Q178" s="178">
        <f t="shared" si="18"/>
        <v>55</v>
      </c>
      <c r="R178" s="178">
        <f t="shared" si="19"/>
        <v>66</v>
      </c>
      <c r="S178" s="202">
        <f t="shared" si="20"/>
        <v>0.54545454545454541</v>
      </c>
    </row>
    <row r="179" spans="1:19" x14ac:dyDescent="0.2">
      <c r="A179" s="201" t="s">
        <v>424</v>
      </c>
      <c r="B179" s="188" t="s">
        <v>103</v>
      </c>
      <c r="C179" s="189" t="s">
        <v>104</v>
      </c>
      <c r="D179" s="175"/>
      <c r="E179" s="176"/>
      <c r="F179" s="176"/>
      <c r="G179" s="176"/>
      <c r="H179" s="210" t="str">
        <f t="shared" si="14"/>
        <v/>
      </c>
      <c r="I179" s="221">
        <v>47</v>
      </c>
      <c r="J179" s="27">
        <v>47</v>
      </c>
      <c r="K179" s="27">
        <v>25</v>
      </c>
      <c r="L179" s="193">
        <f t="shared" si="15"/>
        <v>0.53191489361702127</v>
      </c>
      <c r="M179" s="225">
        <v>0</v>
      </c>
      <c r="N179" s="27">
        <v>0</v>
      </c>
      <c r="O179" s="214">
        <f t="shared" si="16"/>
        <v>0</v>
      </c>
      <c r="P179" s="177">
        <f t="shared" si="17"/>
        <v>47</v>
      </c>
      <c r="Q179" s="178">
        <f t="shared" si="18"/>
        <v>47</v>
      </c>
      <c r="R179" s="178" t="str">
        <f t="shared" si="19"/>
        <v/>
      </c>
      <c r="S179" s="202" t="str">
        <f t="shared" si="20"/>
        <v/>
      </c>
    </row>
    <row r="180" spans="1:19" x14ac:dyDescent="0.2">
      <c r="A180" s="201" t="s">
        <v>424</v>
      </c>
      <c r="B180" s="188" t="s">
        <v>105</v>
      </c>
      <c r="C180" s="189" t="s">
        <v>106</v>
      </c>
      <c r="D180" s="175"/>
      <c r="E180" s="176"/>
      <c r="F180" s="176"/>
      <c r="G180" s="176"/>
      <c r="H180" s="210" t="str">
        <f t="shared" si="14"/>
        <v/>
      </c>
      <c r="I180" s="221">
        <v>94</v>
      </c>
      <c r="J180" s="27">
        <v>82</v>
      </c>
      <c r="K180" s="27">
        <v>14</v>
      </c>
      <c r="L180" s="193">
        <f t="shared" si="15"/>
        <v>0.17073170731707318</v>
      </c>
      <c r="M180" s="225">
        <v>0</v>
      </c>
      <c r="N180" s="27">
        <v>12</v>
      </c>
      <c r="O180" s="214">
        <f t="shared" si="16"/>
        <v>0.1276595744680851</v>
      </c>
      <c r="P180" s="177">
        <f t="shared" si="17"/>
        <v>94</v>
      </c>
      <c r="Q180" s="178">
        <f t="shared" si="18"/>
        <v>82</v>
      </c>
      <c r="R180" s="178">
        <f t="shared" si="19"/>
        <v>12</v>
      </c>
      <c r="S180" s="202">
        <f t="shared" si="20"/>
        <v>0.1276595744680851</v>
      </c>
    </row>
    <row r="181" spans="1:19" x14ac:dyDescent="0.2">
      <c r="A181" s="201" t="s">
        <v>424</v>
      </c>
      <c r="B181" s="188" t="s">
        <v>110</v>
      </c>
      <c r="C181" s="189" t="s">
        <v>111</v>
      </c>
      <c r="D181" s="175"/>
      <c r="E181" s="176"/>
      <c r="F181" s="176"/>
      <c r="G181" s="176"/>
      <c r="H181" s="210" t="str">
        <f t="shared" si="14"/>
        <v/>
      </c>
      <c r="I181" s="221">
        <v>48</v>
      </c>
      <c r="J181" s="27">
        <v>48</v>
      </c>
      <c r="K181" s="27">
        <v>15</v>
      </c>
      <c r="L181" s="193">
        <f t="shared" si="15"/>
        <v>0.3125</v>
      </c>
      <c r="M181" s="225">
        <v>0</v>
      </c>
      <c r="N181" s="27">
        <v>0</v>
      </c>
      <c r="O181" s="214">
        <f t="shared" si="16"/>
        <v>0</v>
      </c>
      <c r="P181" s="177">
        <f t="shared" si="17"/>
        <v>48</v>
      </c>
      <c r="Q181" s="178">
        <f t="shared" si="18"/>
        <v>48</v>
      </c>
      <c r="R181" s="178" t="str">
        <f t="shared" si="19"/>
        <v/>
      </c>
      <c r="S181" s="202" t="str">
        <f t="shared" si="20"/>
        <v/>
      </c>
    </row>
    <row r="182" spans="1:19" x14ac:dyDescent="0.2">
      <c r="A182" s="201" t="s">
        <v>424</v>
      </c>
      <c r="B182" s="188" t="s">
        <v>112</v>
      </c>
      <c r="C182" s="189" t="s">
        <v>113</v>
      </c>
      <c r="D182" s="175"/>
      <c r="E182" s="176"/>
      <c r="F182" s="176"/>
      <c r="G182" s="176"/>
      <c r="H182" s="210" t="str">
        <f t="shared" si="14"/>
        <v/>
      </c>
      <c r="I182" s="221">
        <v>381</v>
      </c>
      <c r="J182" s="27">
        <v>212</v>
      </c>
      <c r="K182" s="27">
        <v>19</v>
      </c>
      <c r="L182" s="193">
        <f t="shared" si="15"/>
        <v>8.9622641509433956E-2</v>
      </c>
      <c r="M182" s="225">
        <v>0</v>
      </c>
      <c r="N182" s="27">
        <v>169</v>
      </c>
      <c r="O182" s="214">
        <f t="shared" si="16"/>
        <v>0.44356955380577429</v>
      </c>
      <c r="P182" s="177">
        <f t="shared" si="17"/>
        <v>381</v>
      </c>
      <c r="Q182" s="178">
        <f t="shared" si="18"/>
        <v>212</v>
      </c>
      <c r="R182" s="178">
        <f t="shared" si="19"/>
        <v>169</v>
      </c>
      <c r="S182" s="202">
        <f t="shared" si="20"/>
        <v>0.44356955380577429</v>
      </c>
    </row>
    <row r="183" spans="1:19" x14ac:dyDescent="0.2">
      <c r="A183" s="201" t="s">
        <v>424</v>
      </c>
      <c r="B183" s="188" t="s">
        <v>114</v>
      </c>
      <c r="C183" s="189" t="s">
        <v>542</v>
      </c>
      <c r="D183" s="175"/>
      <c r="E183" s="176"/>
      <c r="F183" s="176"/>
      <c r="G183" s="176"/>
      <c r="H183" s="210" t="str">
        <f t="shared" si="14"/>
        <v/>
      </c>
      <c r="I183" s="221">
        <v>2787</v>
      </c>
      <c r="J183" s="27">
        <v>2470</v>
      </c>
      <c r="K183" s="27">
        <v>477</v>
      </c>
      <c r="L183" s="193">
        <f t="shared" si="15"/>
        <v>0.19311740890688259</v>
      </c>
      <c r="M183" s="225">
        <v>0</v>
      </c>
      <c r="N183" s="27">
        <v>317</v>
      </c>
      <c r="O183" s="214">
        <f t="shared" si="16"/>
        <v>0.11374237531395766</v>
      </c>
      <c r="P183" s="177">
        <f t="shared" si="17"/>
        <v>2787</v>
      </c>
      <c r="Q183" s="178">
        <f t="shared" si="18"/>
        <v>2470</v>
      </c>
      <c r="R183" s="178">
        <f t="shared" si="19"/>
        <v>317</v>
      </c>
      <c r="S183" s="202">
        <f t="shared" si="20"/>
        <v>0.11374237531395766</v>
      </c>
    </row>
    <row r="184" spans="1:19" x14ac:dyDescent="0.2">
      <c r="A184" s="201" t="s">
        <v>424</v>
      </c>
      <c r="B184" s="188" t="s">
        <v>116</v>
      </c>
      <c r="C184" s="189" t="s">
        <v>117</v>
      </c>
      <c r="D184" s="175"/>
      <c r="E184" s="176"/>
      <c r="F184" s="176"/>
      <c r="G184" s="176"/>
      <c r="H184" s="210" t="str">
        <f t="shared" si="14"/>
        <v/>
      </c>
      <c r="I184" s="221">
        <v>172</v>
      </c>
      <c r="J184" s="27">
        <v>147</v>
      </c>
      <c r="K184" s="27">
        <v>49</v>
      </c>
      <c r="L184" s="193">
        <f t="shared" si="15"/>
        <v>0.33333333333333331</v>
      </c>
      <c r="M184" s="225">
        <v>0</v>
      </c>
      <c r="N184" s="27">
        <v>25</v>
      </c>
      <c r="O184" s="214">
        <f t="shared" si="16"/>
        <v>0.14534883720930233</v>
      </c>
      <c r="P184" s="177">
        <f t="shared" si="17"/>
        <v>172</v>
      </c>
      <c r="Q184" s="178">
        <f t="shared" si="18"/>
        <v>147</v>
      </c>
      <c r="R184" s="178">
        <f t="shared" si="19"/>
        <v>25</v>
      </c>
      <c r="S184" s="202">
        <f t="shared" si="20"/>
        <v>0.14534883720930233</v>
      </c>
    </row>
    <row r="185" spans="1:19" x14ac:dyDescent="0.2">
      <c r="A185" s="201" t="s">
        <v>424</v>
      </c>
      <c r="B185" s="188" t="s">
        <v>121</v>
      </c>
      <c r="C185" s="189" t="s">
        <v>121</v>
      </c>
      <c r="D185" s="175"/>
      <c r="E185" s="176"/>
      <c r="F185" s="176"/>
      <c r="G185" s="176"/>
      <c r="H185" s="210" t="str">
        <f t="shared" si="14"/>
        <v/>
      </c>
      <c r="I185" s="221">
        <v>424</v>
      </c>
      <c r="J185" s="27">
        <v>324</v>
      </c>
      <c r="K185" s="27">
        <v>255</v>
      </c>
      <c r="L185" s="193">
        <f t="shared" si="15"/>
        <v>0.78703703703703709</v>
      </c>
      <c r="M185" s="225">
        <v>0</v>
      </c>
      <c r="N185" s="27">
        <v>100</v>
      </c>
      <c r="O185" s="214">
        <f t="shared" si="16"/>
        <v>0.23584905660377359</v>
      </c>
      <c r="P185" s="177">
        <f t="shared" si="17"/>
        <v>424</v>
      </c>
      <c r="Q185" s="178">
        <f t="shared" si="18"/>
        <v>324</v>
      </c>
      <c r="R185" s="178">
        <f t="shared" si="19"/>
        <v>100</v>
      </c>
      <c r="S185" s="202">
        <f t="shared" si="20"/>
        <v>0.23584905660377359</v>
      </c>
    </row>
    <row r="186" spans="1:19" x14ac:dyDescent="0.2">
      <c r="A186" s="201" t="s">
        <v>424</v>
      </c>
      <c r="B186" s="188" t="s">
        <v>122</v>
      </c>
      <c r="C186" s="189" t="s">
        <v>123</v>
      </c>
      <c r="D186" s="175"/>
      <c r="E186" s="176"/>
      <c r="F186" s="176"/>
      <c r="G186" s="176"/>
      <c r="H186" s="210" t="str">
        <f t="shared" si="14"/>
        <v/>
      </c>
      <c r="I186" s="221">
        <v>220</v>
      </c>
      <c r="J186" s="27">
        <v>173</v>
      </c>
      <c r="K186" s="27">
        <v>60</v>
      </c>
      <c r="L186" s="193">
        <f t="shared" si="15"/>
        <v>0.34682080924855491</v>
      </c>
      <c r="M186" s="225">
        <v>0</v>
      </c>
      <c r="N186" s="27">
        <v>47</v>
      </c>
      <c r="O186" s="214">
        <f t="shared" si="16"/>
        <v>0.21363636363636362</v>
      </c>
      <c r="P186" s="177">
        <f t="shared" si="17"/>
        <v>220</v>
      </c>
      <c r="Q186" s="178">
        <f t="shared" si="18"/>
        <v>173</v>
      </c>
      <c r="R186" s="178">
        <f t="shared" si="19"/>
        <v>47</v>
      </c>
      <c r="S186" s="202">
        <f t="shared" si="20"/>
        <v>0.21363636363636362</v>
      </c>
    </row>
    <row r="187" spans="1:19" x14ac:dyDescent="0.2">
      <c r="A187" s="201" t="s">
        <v>424</v>
      </c>
      <c r="B187" s="188" t="s">
        <v>125</v>
      </c>
      <c r="C187" s="189" t="s">
        <v>126</v>
      </c>
      <c r="D187" s="175"/>
      <c r="E187" s="176"/>
      <c r="F187" s="176"/>
      <c r="G187" s="176"/>
      <c r="H187" s="210" t="str">
        <f t="shared" si="14"/>
        <v/>
      </c>
      <c r="I187" s="221">
        <v>61</v>
      </c>
      <c r="J187" s="27">
        <v>33</v>
      </c>
      <c r="K187" s="27">
        <v>10</v>
      </c>
      <c r="L187" s="193">
        <f t="shared" si="15"/>
        <v>0.30303030303030304</v>
      </c>
      <c r="M187" s="225">
        <v>0</v>
      </c>
      <c r="N187" s="27">
        <v>28</v>
      </c>
      <c r="O187" s="214">
        <f t="shared" si="16"/>
        <v>0.45901639344262296</v>
      </c>
      <c r="P187" s="177">
        <f t="shared" si="17"/>
        <v>61</v>
      </c>
      <c r="Q187" s="178">
        <f t="shared" si="18"/>
        <v>33</v>
      </c>
      <c r="R187" s="178">
        <f t="shared" si="19"/>
        <v>28</v>
      </c>
      <c r="S187" s="202">
        <f t="shared" si="20"/>
        <v>0.45901639344262296</v>
      </c>
    </row>
    <row r="188" spans="1:19" x14ac:dyDescent="0.2">
      <c r="A188" s="201" t="s">
        <v>424</v>
      </c>
      <c r="B188" s="188" t="s">
        <v>130</v>
      </c>
      <c r="C188" s="189" t="s">
        <v>131</v>
      </c>
      <c r="D188" s="175"/>
      <c r="E188" s="176"/>
      <c r="F188" s="176"/>
      <c r="G188" s="176"/>
      <c r="H188" s="210" t="str">
        <f t="shared" si="14"/>
        <v/>
      </c>
      <c r="I188" s="221">
        <v>5</v>
      </c>
      <c r="J188" s="27">
        <v>5</v>
      </c>
      <c r="K188" s="27">
        <v>1</v>
      </c>
      <c r="L188" s="193">
        <f t="shared" si="15"/>
        <v>0.2</v>
      </c>
      <c r="M188" s="225">
        <v>0</v>
      </c>
      <c r="N188" s="27">
        <v>0</v>
      </c>
      <c r="O188" s="214">
        <f t="shared" si="16"/>
        <v>0</v>
      </c>
      <c r="P188" s="177">
        <f t="shared" si="17"/>
        <v>5</v>
      </c>
      <c r="Q188" s="178">
        <f t="shared" si="18"/>
        <v>5</v>
      </c>
      <c r="R188" s="178" t="str">
        <f t="shared" si="19"/>
        <v/>
      </c>
      <c r="S188" s="202" t="str">
        <f t="shared" si="20"/>
        <v/>
      </c>
    </row>
    <row r="189" spans="1:19" x14ac:dyDescent="0.2">
      <c r="A189" s="201" t="s">
        <v>424</v>
      </c>
      <c r="B189" s="188" t="s">
        <v>498</v>
      </c>
      <c r="C189" s="189" t="s">
        <v>132</v>
      </c>
      <c r="D189" s="175"/>
      <c r="E189" s="176"/>
      <c r="F189" s="176"/>
      <c r="G189" s="176"/>
      <c r="H189" s="210" t="str">
        <f t="shared" si="14"/>
        <v/>
      </c>
      <c r="I189" s="221">
        <v>633</v>
      </c>
      <c r="J189" s="27">
        <v>626</v>
      </c>
      <c r="K189" s="27">
        <v>12</v>
      </c>
      <c r="L189" s="193">
        <f t="shared" si="15"/>
        <v>1.9169329073482427E-2</v>
      </c>
      <c r="M189" s="225">
        <v>0</v>
      </c>
      <c r="N189" s="27">
        <v>7</v>
      </c>
      <c r="O189" s="214">
        <f t="shared" si="16"/>
        <v>1.1058451816745656E-2</v>
      </c>
      <c r="P189" s="177">
        <f t="shared" si="17"/>
        <v>633</v>
      </c>
      <c r="Q189" s="178">
        <f t="shared" si="18"/>
        <v>626</v>
      </c>
      <c r="R189" s="178">
        <f t="shared" si="19"/>
        <v>7</v>
      </c>
      <c r="S189" s="202">
        <f t="shared" si="20"/>
        <v>1.1058451816745656E-2</v>
      </c>
    </row>
    <row r="190" spans="1:19" x14ac:dyDescent="0.2">
      <c r="A190" s="201" t="s">
        <v>424</v>
      </c>
      <c r="B190" s="188" t="s">
        <v>343</v>
      </c>
      <c r="C190" s="189" t="s">
        <v>344</v>
      </c>
      <c r="D190" s="175"/>
      <c r="E190" s="176"/>
      <c r="F190" s="176"/>
      <c r="G190" s="176"/>
      <c r="H190" s="210" t="str">
        <f t="shared" si="14"/>
        <v/>
      </c>
      <c r="I190" s="221">
        <v>462</v>
      </c>
      <c r="J190" s="27">
        <v>397</v>
      </c>
      <c r="K190" s="27">
        <v>36</v>
      </c>
      <c r="L190" s="193">
        <f t="shared" si="15"/>
        <v>9.06801007556675E-2</v>
      </c>
      <c r="M190" s="225">
        <v>0</v>
      </c>
      <c r="N190" s="27">
        <v>65</v>
      </c>
      <c r="O190" s="214">
        <f t="shared" si="16"/>
        <v>0.1406926406926407</v>
      </c>
      <c r="P190" s="177">
        <f t="shared" si="17"/>
        <v>462</v>
      </c>
      <c r="Q190" s="178">
        <f t="shared" si="18"/>
        <v>397</v>
      </c>
      <c r="R190" s="178">
        <f t="shared" si="19"/>
        <v>65</v>
      </c>
      <c r="S190" s="202">
        <f t="shared" si="20"/>
        <v>0.1406926406926407</v>
      </c>
    </row>
    <row r="191" spans="1:19" x14ac:dyDescent="0.2">
      <c r="A191" s="201" t="s">
        <v>424</v>
      </c>
      <c r="B191" s="188" t="s">
        <v>133</v>
      </c>
      <c r="C191" s="189" t="s">
        <v>134</v>
      </c>
      <c r="D191" s="175"/>
      <c r="E191" s="176"/>
      <c r="F191" s="176"/>
      <c r="G191" s="176"/>
      <c r="H191" s="210" t="str">
        <f t="shared" si="14"/>
        <v/>
      </c>
      <c r="I191" s="221">
        <v>120</v>
      </c>
      <c r="J191" s="27">
        <v>96</v>
      </c>
      <c r="K191" s="27">
        <v>28</v>
      </c>
      <c r="L191" s="193">
        <f t="shared" si="15"/>
        <v>0.29166666666666669</v>
      </c>
      <c r="M191" s="225">
        <v>0</v>
      </c>
      <c r="N191" s="27">
        <v>24</v>
      </c>
      <c r="O191" s="214">
        <f t="shared" si="16"/>
        <v>0.2</v>
      </c>
      <c r="P191" s="177">
        <f t="shared" si="17"/>
        <v>120</v>
      </c>
      <c r="Q191" s="178">
        <f t="shared" si="18"/>
        <v>96</v>
      </c>
      <c r="R191" s="178">
        <f t="shared" si="19"/>
        <v>24</v>
      </c>
      <c r="S191" s="202">
        <f t="shared" si="20"/>
        <v>0.2</v>
      </c>
    </row>
    <row r="192" spans="1:19" x14ac:dyDescent="0.2">
      <c r="A192" s="201" t="s">
        <v>424</v>
      </c>
      <c r="B192" s="188" t="s">
        <v>147</v>
      </c>
      <c r="C192" s="189" t="s">
        <v>148</v>
      </c>
      <c r="D192" s="175"/>
      <c r="E192" s="176"/>
      <c r="F192" s="176"/>
      <c r="G192" s="176"/>
      <c r="H192" s="210" t="str">
        <f t="shared" si="14"/>
        <v/>
      </c>
      <c r="I192" s="221">
        <v>157</v>
      </c>
      <c r="J192" s="27">
        <v>114</v>
      </c>
      <c r="K192" s="27">
        <v>41</v>
      </c>
      <c r="L192" s="193">
        <f t="shared" si="15"/>
        <v>0.35964912280701755</v>
      </c>
      <c r="M192" s="225">
        <v>3</v>
      </c>
      <c r="N192" s="27">
        <v>40</v>
      </c>
      <c r="O192" s="214">
        <f t="shared" si="16"/>
        <v>0.25477707006369427</v>
      </c>
      <c r="P192" s="177">
        <f t="shared" si="17"/>
        <v>157</v>
      </c>
      <c r="Q192" s="178">
        <f t="shared" si="18"/>
        <v>117</v>
      </c>
      <c r="R192" s="178">
        <f t="shared" si="19"/>
        <v>40</v>
      </c>
      <c r="S192" s="202">
        <f t="shared" si="20"/>
        <v>0.25477707006369427</v>
      </c>
    </row>
    <row r="193" spans="1:19" x14ac:dyDescent="0.2">
      <c r="A193" s="201" t="s">
        <v>424</v>
      </c>
      <c r="B193" s="188" t="s">
        <v>550</v>
      </c>
      <c r="C193" s="189" t="s">
        <v>73</v>
      </c>
      <c r="D193" s="175"/>
      <c r="E193" s="176"/>
      <c r="F193" s="176"/>
      <c r="G193" s="176"/>
      <c r="H193" s="210" t="str">
        <f t="shared" si="14"/>
        <v/>
      </c>
      <c r="I193" s="221">
        <v>181</v>
      </c>
      <c r="J193" s="27">
        <v>2</v>
      </c>
      <c r="K193" s="27">
        <v>0</v>
      </c>
      <c r="L193" s="193">
        <f t="shared" si="15"/>
        <v>0</v>
      </c>
      <c r="M193" s="225">
        <v>139</v>
      </c>
      <c r="N193" s="27">
        <v>40</v>
      </c>
      <c r="O193" s="214">
        <f t="shared" si="16"/>
        <v>0.22099447513812154</v>
      </c>
      <c r="P193" s="177">
        <f t="shared" si="17"/>
        <v>181</v>
      </c>
      <c r="Q193" s="178">
        <f t="shared" si="18"/>
        <v>141</v>
      </c>
      <c r="R193" s="178">
        <f t="shared" si="19"/>
        <v>40</v>
      </c>
      <c r="S193" s="202">
        <f t="shared" si="20"/>
        <v>0.22099447513812154</v>
      </c>
    </row>
    <row r="194" spans="1:19" x14ac:dyDescent="0.2">
      <c r="A194" s="201" t="s">
        <v>424</v>
      </c>
      <c r="B194" s="188" t="s">
        <v>153</v>
      </c>
      <c r="C194" s="189" t="s">
        <v>154</v>
      </c>
      <c r="D194" s="175"/>
      <c r="E194" s="176"/>
      <c r="F194" s="176"/>
      <c r="G194" s="176"/>
      <c r="H194" s="210" t="str">
        <f t="shared" ref="H194:H257" si="21">IF((E194+G194)&lt;&gt;0,G194/(E194+G194),"")</f>
        <v/>
      </c>
      <c r="I194" s="221">
        <v>115</v>
      </c>
      <c r="J194" s="27">
        <v>36</v>
      </c>
      <c r="K194" s="27">
        <v>4</v>
      </c>
      <c r="L194" s="193">
        <f t="shared" ref="L194:L257" si="22">IF(J194&lt;&gt;0,K194/J194,"")</f>
        <v>0.1111111111111111</v>
      </c>
      <c r="M194" s="225">
        <v>2</v>
      </c>
      <c r="N194" s="27">
        <v>77</v>
      </c>
      <c r="O194" s="214">
        <f t="shared" ref="O194:O257" si="23">IF((J194+M194+N194)&lt;&gt;0,N194/(J194+M194+N194),"")</f>
        <v>0.66956521739130437</v>
      </c>
      <c r="P194" s="177">
        <f t="shared" ref="P194:P257" si="24">IF(SUM(D194,I194)&gt;0,SUM(D194,I194),"")</f>
        <v>115</v>
      </c>
      <c r="Q194" s="178">
        <f t="shared" ref="Q194:Q257" si="25">IF(SUM(E194,J194, M194)&gt;0,SUM(E194,J194, M194),"")</f>
        <v>38</v>
      </c>
      <c r="R194" s="178">
        <f t="shared" ref="R194:R257" si="26">IF(SUM(G194,N194)&gt;0,SUM(G194,N194),"")</f>
        <v>77</v>
      </c>
      <c r="S194" s="202">
        <f t="shared" ref="S194:S257" si="27">IFERROR(IF((Q194+R194)&lt;&gt;0,R194/(Q194+R194),""),"")</f>
        <v>0.66956521739130437</v>
      </c>
    </row>
    <row r="195" spans="1:19" x14ac:dyDescent="0.2">
      <c r="A195" s="201" t="s">
        <v>424</v>
      </c>
      <c r="B195" s="188" t="s">
        <v>158</v>
      </c>
      <c r="C195" s="189" t="s">
        <v>159</v>
      </c>
      <c r="D195" s="175"/>
      <c r="E195" s="176"/>
      <c r="F195" s="176"/>
      <c r="G195" s="176"/>
      <c r="H195" s="210" t="str">
        <f t="shared" si="21"/>
        <v/>
      </c>
      <c r="I195" s="221">
        <v>19</v>
      </c>
      <c r="J195" s="27">
        <v>19</v>
      </c>
      <c r="K195" s="27">
        <v>3</v>
      </c>
      <c r="L195" s="193">
        <f t="shared" si="22"/>
        <v>0.15789473684210525</v>
      </c>
      <c r="M195" s="225">
        <v>0</v>
      </c>
      <c r="N195" s="27">
        <v>0</v>
      </c>
      <c r="O195" s="214">
        <f t="shared" si="23"/>
        <v>0</v>
      </c>
      <c r="P195" s="177">
        <f t="shared" si="24"/>
        <v>19</v>
      </c>
      <c r="Q195" s="178">
        <f t="shared" si="25"/>
        <v>19</v>
      </c>
      <c r="R195" s="178" t="str">
        <f t="shared" si="26"/>
        <v/>
      </c>
      <c r="S195" s="202" t="str">
        <f t="shared" si="27"/>
        <v/>
      </c>
    </row>
    <row r="196" spans="1:19" x14ac:dyDescent="0.2">
      <c r="A196" s="201" t="s">
        <v>424</v>
      </c>
      <c r="B196" s="188" t="s">
        <v>160</v>
      </c>
      <c r="C196" s="189" t="s">
        <v>161</v>
      </c>
      <c r="D196" s="175"/>
      <c r="E196" s="176"/>
      <c r="F196" s="176"/>
      <c r="G196" s="176"/>
      <c r="H196" s="210" t="str">
        <f t="shared" si="21"/>
        <v/>
      </c>
      <c r="I196" s="221">
        <v>453</v>
      </c>
      <c r="J196" s="27">
        <v>433</v>
      </c>
      <c r="K196" s="27">
        <v>111</v>
      </c>
      <c r="L196" s="193">
        <f t="shared" si="22"/>
        <v>0.25635103926096997</v>
      </c>
      <c r="M196" s="225">
        <v>0</v>
      </c>
      <c r="N196" s="27">
        <v>20</v>
      </c>
      <c r="O196" s="214">
        <f t="shared" si="23"/>
        <v>4.4150110375275942E-2</v>
      </c>
      <c r="P196" s="177">
        <f t="shared" si="24"/>
        <v>453</v>
      </c>
      <c r="Q196" s="178">
        <f t="shared" si="25"/>
        <v>433</v>
      </c>
      <c r="R196" s="178">
        <f t="shared" si="26"/>
        <v>20</v>
      </c>
      <c r="S196" s="202">
        <f t="shared" si="27"/>
        <v>4.4150110375275942E-2</v>
      </c>
    </row>
    <row r="197" spans="1:19" x14ac:dyDescent="0.2">
      <c r="A197" s="201" t="s">
        <v>424</v>
      </c>
      <c r="B197" s="188" t="s">
        <v>162</v>
      </c>
      <c r="C197" s="189" t="s">
        <v>249</v>
      </c>
      <c r="D197" s="175"/>
      <c r="E197" s="176"/>
      <c r="F197" s="176"/>
      <c r="G197" s="176"/>
      <c r="H197" s="210" t="str">
        <f t="shared" si="21"/>
        <v/>
      </c>
      <c r="I197" s="221">
        <v>1</v>
      </c>
      <c r="J197" s="27">
        <v>0</v>
      </c>
      <c r="K197" s="27">
        <v>0</v>
      </c>
      <c r="L197" s="193" t="str">
        <f t="shared" si="22"/>
        <v/>
      </c>
      <c r="M197" s="225">
        <v>1</v>
      </c>
      <c r="N197" s="27">
        <v>0</v>
      </c>
      <c r="O197" s="214">
        <f t="shared" si="23"/>
        <v>0</v>
      </c>
      <c r="P197" s="177">
        <f t="shared" si="24"/>
        <v>1</v>
      </c>
      <c r="Q197" s="178">
        <f t="shared" si="25"/>
        <v>1</v>
      </c>
      <c r="R197" s="178" t="str">
        <f t="shared" si="26"/>
        <v/>
      </c>
      <c r="S197" s="202" t="str">
        <f t="shared" si="27"/>
        <v/>
      </c>
    </row>
    <row r="198" spans="1:19" x14ac:dyDescent="0.2">
      <c r="A198" s="201" t="s">
        <v>424</v>
      </c>
      <c r="B198" s="188" t="s">
        <v>166</v>
      </c>
      <c r="C198" s="189" t="s">
        <v>167</v>
      </c>
      <c r="D198" s="175"/>
      <c r="E198" s="176"/>
      <c r="F198" s="176"/>
      <c r="G198" s="176"/>
      <c r="H198" s="210" t="str">
        <f t="shared" si="21"/>
        <v/>
      </c>
      <c r="I198" s="221">
        <v>5</v>
      </c>
      <c r="J198" s="27">
        <v>4</v>
      </c>
      <c r="K198" s="27">
        <v>1</v>
      </c>
      <c r="L198" s="193">
        <f t="shared" si="22"/>
        <v>0.25</v>
      </c>
      <c r="M198" s="225">
        <v>0</v>
      </c>
      <c r="N198" s="27">
        <v>1</v>
      </c>
      <c r="O198" s="214">
        <f t="shared" si="23"/>
        <v>0.2</v>
      </c>
      <c r="P198" s="177">
        <f t="shared" si="24"/>
        <v>5</v>
      </c>
      <c r="Q198" s="178">
        <f t="shared" si="25"/>
        <v>4</v>
      </c>
      <c r="R198" s="178">
        <f t="shared" si="26"/>
        <v>1</v>
      </c>
      <c r="S198" s="202">
        <f t="shared" si="27"/>
        <v>0.2</v>
      </c>
    </row>
    <row r="199" spans="1:19" ht="29" x14ac:dyDescent="0.2">
      <c r="A199" s="201" t="s">
        <v>424</v>
      </c>
      <c r="B199" s="188" t="s">
        <v>168</v>
      </c>
      <c r="C199" s="189" t="s">
        <v>170</v>
      </c>
      <c r="D199" s="175"/>
      <c r="E199" s="176"/>
      <c r="F199" s="176"/>
      <c r="G199" s="176"/>
      <c r="H199" s="210" t="str">
        <f t="shared" si="21"/>
        <v/>
      </c>
      <c r="I199" s="221">
        <v>40154</v>
      </c>
      <c r="J199" s="27">
        <v>39410</v>
      </c>
      <c r="K199" s="27">
        <v>12859</v>
      </c>
      <c r="L199" s="193">
        <f t="shared" si="22"/>
        <v>0.32628774422735346</v>
      </c>
      <c r="M199" s="225">
        <v>0</v>
      </c>
      <c r="N199" s="27">
        <v>744</v>
      </c>
      <c r="O199" s="214">
        <f t="shared" si="23"/>
        <v>1.8528664641131645E-2</v>
      </c>
      <c r="P199" s="177">
        <f t="shared" si="24"/>
        <v>40154</v>
      </c>
      <c r="Q199" s="178">
        <f t="shared" si="25"/>
        <v>39410</v>
      </c>
      <c r="R199" s="178">
        <f t="shared" si="26"/>
        <v>744</v>
      </c>
      <c r="S199" s="202">
        <f t="shared" si="27"/>
        <v>1.8528664641131645E-2</v>
      </c>
    </row>
    <row r="200" spans="1:19" ht="29" x14ac:dyDescent="0.2">
      <c r="A200" s="201" t="s">
        <v>424</v>
      </c>
      <c r="B200" s="188" t="s">
        <v>168</v>
      </c>
      <c r="C200" s="189" t="s">
        <v>169</v>
      </c>
      <c r="D200" s="175"/>
      <c r="E200" s="176"/>
      <c r="F200" s="176"/>
      <c r="G200" s="176"/>
      <c r="H200" s="210" t="str">
        <f t="shared" si="21"/>
        <v/>
      </c>
      <c r="I200" s="221">
        <v>2287</v>
      </c>
      <c r="J200" s="27">
        <v>2283</v>
      </c>
      <c r="K200" s="27">
        <v>827</v>
      </c>
      <c r="L200" s="193">
        <f t="shared" si="22"/>
        <v>0.36224266316250547</v>
      </c>
      <c r="M200" s="225">
        <v>1</v>
      </c>
      <c r="N200" s="27">
        <v>3</v>
      </c>
      <c r="O200" s="214">
        <f t="shared" si="23"/>
        <v>1.3117621337997377E-3</v>
      </c>
      <c r="P200" s="177">
        <f t="shared" si="24"/>
        <v>2287</v>
      </c>
      <c r="Q200" s="178">
        <f t="shared" si="25"/>
        <v>2284</v>
      </c>
      <c r="R200" s="178">
        <f t="shared" si="26"/>
        <v>3</v>
      </c>
      <c r="S200" s="202">
        <f t="shared" si="27"/>
        <v>1.3117621337997377E-3</v>
      </c>
    </row>
    <row r="201" spans="1:19" ht="29" x14ac:dyDescent="0.2">
      <c r="A201" s="201" t="s">
        <v>424</v>
      </c>
      <c r="B201" s="188" t="s">
        <v>168</v>
      </c>
      <c r="C201" s="189" t="s">
        <v>171</v>
      </c>
      <c r="D201" s="175"/>
      <c r="E201" s="176"/>
      <c r="F201" s="176"/>
      <c r="G201" s="176"/>
      <c r="H201" s="210" t="str">
        <f t="shared" si="21"/>
        <v/>
      </c>
      <c r="I201" s="221">
        <v>4636</v>
      </c>
      <c r="J201" s="27">
        <v>4589</v>
      </c>
      <c r="K201" s="27">
        <v>1305</v>
      </c>
      <c r="L201" s="193">
        <f t="shared" si="22"/>
        <v>0.28437568097624755</v>
      </c>
      <c r="M201" s="225">
        <v>0</v>
      </c>
      <c r="N201" s="27">
        <v>47</v>
      </c>
      <c r="O201" s="214">
        <f t="shared" si="23"/>
        <v>1.0138050043140638E-2</v>
      </c>
      <c r="P201" s="177">
        <f t="shared" si="24"/>
        <v>4636</v>
      </c>
      <c r="Q201" s="178">
        <f t="shared" si="25"/>
        <v>4589</v>
      </c>
      <c r="R201" s="178">
        <f t="shared" si="26"/>
        <v>47</v>
      </c>
      <c r="S201" s="202">
        <f t="shared" si="27"/>
        <v>1.0138050043140638E-2</v>
      </c>
    </row>
    <row r="202" spans="1:19" x14ac:dyDescent="0.2">
      <c r="A202" s="201" t="s">
        <v>424</v>
      </c>
      <c r="B202" s="188" t="s">
        <v>174</v>
      </c>
      <c r="C202" s="189" t="s">
        <v>175</v>
      </c>
      <c r="D202" s="175"/>
      <c r="E202" s="176"/>
      <c r="F202" s="176"/>
      <c r="G202" s="176"/>
      <c r="H202" s="210" t="str">
        <f t="shared" si="21"/>
        <v/>
      </c>
      <c r="I202" s="221">
        <v>1146</v>
      </c>
      <c r="J202" s="27">
        <v>1026</v>
      </c>
      <c r="K202" s="27">
        <v>892</v>
      </c>
      <c r="L202" s="193">
        <f t="shared" si="22"/>
        <v>0.86939571150097461</v>
      </c>
      <c r="M202" s="225">
        <v>4</v>
      </c>
      <c r="N202" s="27">
        <v>116</v>
      </c>
      <c r="O202" s="214">
        <f t="shared" si="23"/>
        <v>0.1012216404886562</v>
      </c>
      <c r="P202" s="177">
        <f t="shared" si="24"/>
        <v>1146</v>
      </c>
      <c r="Q202" s="178">
        <f t="shared" si="25"/>
        <v>1030</v>
      </c>
      <c r="R202" s="178">
        <f t="shared" si="26"/>
        <v>116</v>
      </c>
      <c r="S202" s="202">
        <f t="shared" si="27"/>
        <v>0.1012216404886562</v>
      </c>
    </row>
    <row r="203" spans="1:19" x14ac:dyDescent="0.2">
      <c r="A203" s="201" t="s">
        <v>424</v>
      </c>
      <c r="B203" s="188" t="s">
        <v>176</v>
      </c>
      <c r="C203" s="189" t="s">
        <v>177</v>
      </c>
      <c r="D203" s="175"/>
      <c r="E203" s="176"/>
      <c r="F203" s="176"/>
      <c r="G203" s="176"/>
      <c r="H203" s="210" t="str">
        <f t="shared" si="21"/>
        <v/>
      </c>
      <c r="I203" s="221">
        <v>26</v>
      </c>
      <c r="J203" s="27">
        <v>11</v>
      </c>
      <c r="K203" s="27">
        <v>5</v>
      </c>
      <c r="L203" s="193">
        <f t="shared" si="22"/>
        <v>0.45454545454545453</v>
      </c>
      <c r="M203" s="225">
        <v>0</v>
      </c>
      <c r="N203" s="27">
        <v>15</v>
      </c>
      <c r="O203" s="214">
        <f t="shared" si="23"/>
        <v>0.57692307692307687</v>
      </c>
      <c r="P203" s="177">
        <f t="shared" si="24"/>
        <v>26</v>
      </c>
      <c r="Q203" s="178">
        <f t="shared" si="25"/>
        <v>11</v>
      </c>
      <c r="R203" s="178">
        <f t="shared" si="26"/>
        <v>15</v>
      </c>
      <c r="S203" s="202">
        <f t="shared" si="27"/>
        <v>0.57692307692307687</v>
      </c>
    </row>
    <row r="204" spans="1:19" x14ac:dyDescent="0.2">
      <c r="A204" s="201" t="s">
        <v>424</v>
      </c>
      <c r="B204" s="188" t="s">
        <v>178</v>
      </c>
      <c r="C204" s="189" t="s">
        <v>506</v>
      </c>
      <c r="D204" s="175"/>
      <c r="E204" s="176"/>
      <c r="F204" s="176"/>
      <c r="G204" s="176"/>
      <c r="H204" s="210" t="str">
        <f t="shared" si="21"/>
        <v/>
      </c>
      <c r="I204" s="221">
        <v>359</v>
      </c>
      <c r="J204" s="27">
        <v>354</v>
      </c>
      <c r="K204" s="27">
        <v>298</v>
      </c>
      <c r="L204" s="193">
        <f t="shared" si="22"/>
        <v>0.84180790960451979</v>
      </c>
      <c r="M204" s="225">
        <v>0</v>
      </c>
      <c r="N204" s="27">
        <v>5</v>
      </c>
      <c r="O204" s="214">
        <f t="shared" si="23"/>
        <v>1.3927576601671309E-2</v>
      </c>
      <c r="P204" s="177">
        <f t="shared" si="24"/>
        <v>359</v>
      </c>
      <c r="Q204" s="178">
        <f t="shared" si="25"/>
        <v>354</v>
      </c>
      <c r="R204" s="178">
        <f t="shared" si="26"/>
        <v>5</v>
      </c>
      <c r="S204" s="202">
        <f t="shared" si="27"/>
        <v>1.3927576601671309E-2</v>
      </c>
    </row>
    <row r="205" spans="1:19" x14ac:dyDescent="0.2">
      <c r="A205" s="201" t="s">
        <v>424</v>
      </c>
      <c r="B205" s="188" t="s">
        <v>388</v>
      </c>
      <c r="C205" s="189" t="s">
        <v>389</v>
      </c>
      <c r="D205" s="175"/>
      <c r="E205" s="176"/>
      <c r="F205" s="176"/>
      <c r="G205" s="176"/>
      <c r="H205" s="210" t="str">
        <f t="shared" si="21"/>
        <v/>
      </c>
      <c r="I205" s="221">
        <v>3</v>
      </c>
      <c r="J205" s="27">
        <v>1</v>
      </c>
      <c r="K205" s="27">
        <v>1</v>
      </c>
      <c r="L205" s="193">
        <f t="shared" si="22"/>
        <v>1</v>
      </c>
      <c r="M205" s="225">
        <v>1</v>
      </c>
      <c r="N205" s="27">
        <v>1</v>
      </c>
      <c r="O205" s="214">
        <f t="shared" si="23"/>
        <v>0.33333333333333331</v>
      </c>
      <c r="P205" s="177">
        <f t="shared" si="24"/>
        <v>3</v>
      </c>
      <c r="Q205" s="178">
        <f t="shared" si="25"/>
        <v>2</v>
      </c>
      <c r="R205" s="178">
        <f t="shared" si="26"/>
        <v>1</v>
      </c>
      <c r="S205" s="202">
        <f t="shared" si="27"/>
        <v>0.33333333333333331</v>
      </c>
    </row>
    <row r="206" spans="1:19" x14ac:dyDescent="0.2">
      <c r="A206" s="201" t="s">
        <v>424</v>
      </c>
      <c r="B206" s="188" t="s">
        <v>182</v>
      </c>
      <c r="C206" s="189" t="s">
        <v>184</v>
      </c>
      <c r="D206" s="175"/>
      <c r="E206" s="176"/>
      <c r="F206" s="176"/>
      <c r="G206" s="176"/>
      <c r="H206" s="210" t="str">
        <f t="shared" si="21"/>
        <v/>
      </c>
      <c r="I206" s="221">
        <v>423</v>
      </c>
      <c r="J206" s="27">
        <v>405</v>
      </c>
      <c r="K206" s="27">
        <v>284</v>
      </c>
      <c r="L206" s="193">
        <f t="shared" si="22"/>
        <v>0.70123456790123462</v>
      </c>
      <c r="M206" s="225">
        <v>0</v>
      </c>
      <c r="N206" s="27">
        <v>18</v>
      </c>
      <c r="O206" s="214">
        <f t="shared" si="23"/>
        <v>4.2553191489361701E-2</v>
      </c>
      <c r="P206" s="177">
        <f t="shared" si="24"/>
        <v>423</v>
      </c>
      <c r="Q206" s="178">
        <f t="shared" si="25"/>
        <v>405</v>
      </c>
      <c r="R206" s="178">
        <f t="shared" si="26"/>
        <v>18</v>
      </c>
      <c r="S206" s="202">
        <f t="shared" si="27"/>
        <v>4.2553191489361701E-2</v>
      </c>
    </row>
    <row r="207" spans="1:19" x14ac:dyDescent="0.2">
      <c r="A207" s="201" t="s">
        <v>424</v>
      </c>
      <c r="B207" s="188" t="s">
        <v>562</v>
      </c>
      <c r="C207" s="189" t="s">
        <v>118</v>
      </c>
      <c r="D207" s="175"/>
      <c r="E207" s="176"/>
      <c r="F207" s="176"/>
      <c r="G207" s="176"/>
      <c r="H207" s="210" t="str">
        <f t="shared" si="21"/>
        <v/>
      </c>
      <c r="I207" s="221">
        <v>209</v>
      </c>
      <c r="J207" s="27">
        <v>205</v>
      </c>
      <c r="K207" s="27">
        <v>195</v>
      </c>
      <c r="L207" s="193">
        <f t="shared" si="22"/>
        <v>0.95121951219512191</v>
      </c>
      <c r="M207" s="225">
        <v>0</v>
      </c>
      <c r="N207" s="27">
        <v>4</v>
      </c>
      <c r="O207" s="214">
        <f t="shared" si="23"/>
        <v>1.9138755980861243E-2</v>
      </c>
      <c r="P207" s="177">
        <f t="shared" si="24"/>
        <v>209</v>
      </c>
      <c r="Q207" s="178">
        <f t="shared" si="25"/>
        <v>205</v>
      </c>
      <c r="R207" s="178">
        <f t="shared" si="26"/>
        <v>4</v>
      </c>
      <c r="S207" s="202">
        <f t="shared" si="27"/>
        <v>1.9138755980861243E-2</v>
      </c>
    </row>
    <row r="208" spans="1:19" x14ac:dyDescent="0.2">
      <c r="A208" s="201" t="s">
        <v>424</v>
      </c>
      <c r="B208" s="188" t="s">
        <v>499</v>
      </c>
      <c r="C208" s="189" t="s">
        <v>407</v>
      </c>
      <c r="D208" s="175"/>
      <c r="E208" s="176"/>
      <c r="F208" s="176"/>
      <c r="G208" s="176"/>
      <c r="H208" s="210" t="str">
        <f t="shared" si="21"/>
        <v/>
      </c>
      <c r="I208" s="221">
        <v>57</v>
      </c>
      <c r="J208" s="27">
        <v>14</v>
      </c>
      <c r="K208" s="27">
        <v>10</v>
      </c>
      <c r="L208" s="193">
        <f t="shared" si="22"/>
        <v>0.7142857142857143</v>
      </c>
      <c r="M208" s="225">
        <v>43</v>
      </c>
      <c r="N208" s="27">
        <v>0</v>
      </c>
      <c r="O208" s="214">
        <f t="shared" si="23"/>
        <v>0</v>
      </c>
      <c r="P208" s="177">
        <f t="shared" si="24"/>
        <v>57</v>
      </c>
      <c r="Q208" s="178">
        <f t="shared" si="25"/>
        <v>57</v>
      </c>
      <c r="R208" s="178" t="str">
        <f t="shared" si="26"/>
        <v/>
      </c>
      <c r="S208" s="202" t="str">
        <f t="shared" si="27"/>
        <v/>
      </c>
    </row>
    <row r="209" spans="1:19" x14ac:dyDescent="0.2">
      <c r="A209" s="201" t="s">
        <v>424</v>
      </c>
      <c r="B209" s="188" t="s">
        <v>565</v>
      </c>
      <c r="C209" s="189" t="s">
        <v>196</v>
      </c>
      <c r="D209" s="175"/>
      <c r="E209" s="176"/>
      <c r="F209" s="176"/>
      <c r="G209" s="176"/>
      <c r="H209" s="210" t="str">
        <f t="shared" si="21"/>
        <v/>
      </c>
      <c r="I209" s="221">
        <v>5</v>
      </c>
      <c r="J209" s="27">
        <v>5</v>
      </c>
      <c r="K209" s="27">
        <v>1</v>
      </c>
      <c r="L209" s="193">
        <f t="shared" si="22"/>
        <v>0.2</v>
      </c>
      <c r="M209" s="225">
        <v>0</v>
      </c>
      <c r="N209" s="27">
        <v>0</v>
      </c>
      <c r="O209" s="214">
        <f t="shared" si="23"/>
        <v>0</v>
      </c>
      <c r="P209" s="177">
        <f t="shared" si="24"/>
        <v>5</v>
      </c>
      <c r="Q209" s="178">
        <f t="shared" si="25"/>
        <v>5</v>
      </c>
      <c r="R209" s="178" t="str">
        <f t="shared" si="26"/>
        <v/>
      </c>
      <c r="S209" s="202" t="str">
        <f t="shared" si="27"/>
        <v/>
      </c>
    </row>
    <row r="210" spans="1:19" x14ac:dyDescent="0.2">
      <c r="A210" s="201" t="s">
        <v>424</v>
      </c>
      <c r="B210" s="188" t="s">
        <v>198</v>
      </c>
      <c r="C210" s="189" t="s">
        <v>199</v>
      </c>
      <c r="D210" s="175"/>
      <c r="E210" s="176"/>
      <c r="F210" s="176"/>
      <c r="G210" s="176"/>
      <c r="H210" s="210" t="str">
        <f t="shared" si="21"/>
        <v/>
      </c>
      <c r="I210" s="221">
        <v>1360</v>
      </c>
      <c r="J210" s="27">
        <v>1335</v>
      </c>
      <c r="K210" s="27">
        <v>359</v>
      </c>
      <c r="L210" s="193">
        <f t="shared" si="22"/>
        <v>0.2689138576779026</v>
      </c>
      <c r="M210" s="225">
        <v>0</v>
      </c>
      <c r="N210" s="27">
        <v>25</v>
      </c>
      <c r="O210" s="214">
        <f t="shared" si="23"/>
        <v>1.8382352941176471E-2</v>
      </c>
      <c r="P210" s="177">
        <f t="shared" si="24"/>
        <v>1360</v>
      </c>
      <c r="Q210" s="178">
        <f t="shared" si="25"/>
        <v>1335</v>
      </c>
      <c r="R210" s="178">
        <f t="shared" si="26"/>
        <v>25</v>
      </c>
      <c r="S210" s="202">
        <f t="shared" si="27"/>
        <v>1.8382352941176471E-2</v>
      </c>
    </row>
    <row r="211" spans="1:19" x14ac:dyDescent="0.2">
      <c r="A211" s="201" t="s">
        <v>424</v>
      </c>
      <c r="B211" s="188" t="s">
        <v>202</v>
      </c>
      <c r="C211" s="189" t="s">
        <v>203</v>
      </c>
      <c r="D211" s="175"/>
      <c r="E211" s="176"/>
      <c r="F211" s="176"/>
      <c r="G211" s="176"/>
      <c r="H211" s="210" t="str">
        <f t="shared" si="21"/>
        <v/>
      </c>
      <c r="I211" s="221">
        <v>401</v>
      </c>
      <c r="J211" s="27">
        <v>174</v>
      </c>
      <c r="K211" s="27">
        <v>27</v>
      </c>
      <c r="L211" s="193">
        <f t="shared" si="22"/>
        <v>0.15517241379310345</v>
      </c>
      <c r="M211" s="225">
        <v>0</v>
      </c>
      <c r="N211" s="27">
        <v>227</v>
      </c>
      <c r="O211" s="214">
        <f t="shared" si="23"/>
        <v>0.56608478802992523</v>
      </c>
      <c r="P211" s="177">
        <f t="shared" si="24"/>
        <v>401</v>
      </c>
      <c r="Q211" s="178">
        <f t="shared" si="25"/>
        <v>174</v>
      </c>
      <c r="R211" s="178">
        <f t="shared" si="26"/>
        <v>227</v>
      </c>
      <c r="S211" s="202">
        <f t="shared" si="27"/>
        <v>0.56608478802992523</v>
      </c>
    </row>
    <row r="212" spans="1:19" x14ac:dyDescent="0.2">
      <c r="A212" s="201" t="s">
        <v>424</v>
      </c>
      <c r="B212" s="188" t="s">
        <v>204</v>
      </c>
      <c r="C212" s="189" t="s">
        <v>205</v>
      </c>
      <c r="D212" s="175"/>
      <c r="E212" s="176"/>
      <c r="F212" s="176"/>
      <c r="G212" s="176"/>
      <c r="H212" s="210" t="str">
        <f t="shared" si="21"/>
        <v/>
      </c>
      <c r="I212" s="221">
        <v>2981</v>
      </c>
      <c r="J212" s="27">
        <v>2704</v>
      </c>
      <c r="K212" s="27">
        <v>1847</v>
      </c>
      <c r="L212" s="193">
        <f t="shared" si="22"/>
        <v>0.68306213017751483</v>
      </c>
      <c r="M212" s="225">
        <v>1</v>
      </c>
      <c r="N212" s="27">
        <v>276</v>
      </c>
      <c r="O212" s="214">
        <f t="shared" si="23"/>
        <v>9.2586380409258637E-2</v>
      </c>
      <c r="P212" s="177">
        <f t="shared" si="24"/>
        <v>2981</v>
      </c>
      <c r="Q212" s="178">
        <f t="shared" si="25"/>
        <v>2705</v>
      </c>
      <c r="R212" s="178">
        <f t="shared" si="26"/>
        <v>276</v>
      </c>
      <c r="S212" s="202">
        <f t="shared" si="27"/>
        <v>9.2586380409258637E-2</v>
      </c>
    </row>
    <row r="213" spans="1:19" x14ac:dyDescent="0.2">
      <c r="A213" s="201" t="s">
        <v>424</v>
      </c>
      <c r="B213" s="188" t="s">
        <v>204</v>
      </c>
      <c r="C213" s="189" t="s">
        <v>206</v>
      </c>
      <c r="D213" s="175"/>
      <c r="E213" s="176"/>
      <c r="F213" s="176"/>
      <c r="G213" s="176"/>
      <c r="H213" s="210" t="str">
        <f t="shared" si="21"/>
        <v/>
      </c>
      <c r="I213" s="221">
        <v>1893</v>
      </c>
      <c r="J213" s="27">
        <v>1829</v>
      </c>
      <c r="K213" s="27">
        <v>135</v>
      </c>
      <c r="L213" s="193">
        <f t="shared" si="22"/>
        <v>7.3810825587752871E-2</v>
      </c>
      <c r="M213" s="225">
        <v>0</v>
      </c>
      <c r="N213" s="27">
        <v>64</v>
      </c>
      <c r="O213" s="214">
        <f t="shared" si="23"/>
        <v>3.3808769149498152E-2</v>
      </c>
      <c r="P213" s="177">
        <f t="shared" si="24"/>
        <v>1893</v>
      </c>
      <c r="Q213" s="178">
        <f t="shared" si="25"/>
        <v>1829</v>
      </c>
      <c r="R213" s="178">
        <f t="shared" si="26"/>
        <v>64</v>
      </c>
      <c r="S213" s="202">
        <f t="shared" si="27"/>
        <v>3.3808769149498152E-2</v>
      </c>
    </row>
    <row r="214" spans="1:19" x14ac:dyDescent="0.2">
      <c r="A214" s="201" t="s">
        <v>424</v>
      </c>
      <c r="B214" s="188" t="s">
        <v>209</v>
      </c>
      <c r="C214" s="189" t="s">
        <v>502</v>
      </c>
      <c r="D214" s="175"/>
      <c r="E214" s="176"/>
      <c r="F214" s="176"/>
      <c r="G214" s="176"/>
      <c r="H214" s="210" t="str">
        <f t="shared" si="21"/>
        <v/>
      </c>
      <c r="I214" s="221">
        <v>47754</v>
      </c>
      <c r="J214" s="27">
        <v>44993</v>
      </c>
      <c r="K214" s="27">
        <v>20000</v>
      </c>
      <c r="L214" s="193">
        <f t="shared" si="22"/>
        <v>0.44451359100304494</v>
      </c>
      <c r="M214" s="225">
        <v>0</v>
      </c>
      <c r="N214" s="27">
        <v>2761</v>
      </c>
      <c r="O214" s="214">
        <f t="shared" si="23"/>
        <v>5.7817146207647524E-2</v>
      </c>
      <c r="P214" s="177">
        <f t="shared" si="24"/>
        <v>47754</v>
      </c>
      <c r="Q214" s="178">
        <f t="shared" si="25"/>
        <v>44993</v>
      </c>
      <c r="R214" s="178">
        <f t="shared" si="26"/>
        <v>2761</v>
      </c>
      <c r="S214" s="202">
        <f t="shared" si="27"/>
        <v>5.7817146207647524E-2</v>
      </c>
    </row>
    <row r="215" spans="1:19" x14ac:dyDescent="0.2">
      <c r="A215" s="201" t="s">
        <v>424</v>
      </c>
      <c r="B215" s="188" t="s">
        <v>209</v>
      </c>
      <c r="C215" s="189" t="s">
        <v>503</v>
      </c>
      <c r="D215" s="175"/>
      <c r="E215" s="176"/>
      <c r="F215" s="176"/>
      <c r="G215" s="176"/>
      <c r="H215" s="210" t="str">
        <f t="shared" si="21"/>
        <v/>
      </c>
      <c r="I215" s="221">
        <v>47624</v>
      </c>
      <c r="J215" s="27">
        <v>45953</v>
      </c>
      <c r="K215" s="27">
        <v>21346</v>
      </c>
      <c r="L215" s="193">
        <f t="shared" si="22"/>
        <v>0.46451809457489174</v>
      </c>
      <c r="M215" s="225">
        <v>2</v>
      </c>
      <c r="N215" s="27">
        <v>1669</v>
      </c>
      <c r="O215" s="214">
        <f t="shared" si="23"/>
        <v>3.5045355283050562E-2</v>
      </c>
      <c r="P215" s="177">
        <f t="shared" si="24"/>
        <v>47624</v>
      </c>
      <c r="Q215" s="178">
        <f t="shared" si="25"/>
        <v>45955</v>
      </c>
      <c r="R215" s="178">
        <f t="shared" si="26"/>
        <v>1669</v>
      </c>
      <c r="S215" s="202">
        <f t="shared" si="27"/>
        <v>3.5045355283050562E-2</v>
      </c>
    </row>
    <row r="216" spans="1:19" ht="29" x14ac:dyDescent="0.2">
      <c r="A216" s="201" t="s">
        <v>424</v>
      </c>
      <c r="B216" s="188" t="s">
        <v>212</v>
      </c>
      <c r="C216" s="189" t="s">
        <v>213</v>
      </c>
      <c r="D216" s="175"/>
      <c r="E216" s="176"/>
      <c r="F216" s="176"/>
      <c r="G216" s="176"/>
      <c r="H216" s="210" t="str">
        <f t="shared" si="21"/>
        <v/>
      </c>
      <c r="I216" s="221">
        <v>1457</v>
      </c>
      <c r="J216" s="27">
        <v>978</v>
      </c>
      <c r="K216" s="27">
        <v>287</v>
      </c>
      <c r="L216" s="193">
        <f t="shared" si="22"/>
        <v>0.29345603271983639</v>
      </c>
      <c r="M216" s="225">
        <v>5</v>
      </c>
      <c r="N216" s="27">
        <v>474</v>
      </c>
      <c r="O216" s="214">
        <f t="shared" si="23"/>
        <v>0.32532601235415237</v>
      </c>
      <c r="P216" s="177">
        <f t="shared" si="24"/>
        <v>1457</v>
      </c>
      <c r="Q216" s="178">
        <f t="shared" si="25"/>
        <v>983</v>
      </c>
      <c r="R216" s="178">
        <f t="shared" si="26"/>
        <v>474</v>
      </c>
      <c r="S216" s="202">
        <f t="shared" si="27"/>
        <v>0.32532601235415237</v>
      </c>
    </row>
    <row r="217" spans="1:19" x14ac:dyDescent="0.2">
      <c r="A217" s="201" t="s">
        <v>424</v>
      </c>
      <c r="B217" s="188" t="s">
        <v>215</v>
      </c>
      <c r="C217" s="189" t="s">
        <v>217</v>
      </c>
      <c r="D217" s="175"/>
      <c r="E217" s="176"/>
      <c r="F217" s="176"/>
      <c r="G217" s="176"/>
      <c r="H217" s="210" t="str">
        <f t="shared" si="21"/>
        <v/>
      </c>
      <c r="I217" s="221">
        <v>642</v>
      </c>
      <c r="J217" s="27">
        <v>609</v>
      </c>
      <c r="K217" s="27">
        <v>141</v>
      </c>
      <c r="L217" s="193">
        <f t="shared" si="22"/>
        <v>0.23152709359605911</v>
      </c>
      <c r="M217" s="225">
        <v>19</v>
      </c>
      <c r="N217" s="27">
        <v>14</v>
      </c>
      <c r="O217" s="214">
        <f t="shared" si="23"/>
        <v>2.1806853582554516E-2</v>
      </c>
      <c r="P217" s="177">
        <f t="shared" si="24"/>
        <v>642</v>
      </c>
      <c r="Q217" s="178">
        <f t="shared" si="25"/>
        <v>628</v>
      </c>
      <c r="R217" s="178">
        <f t="shared" si="26"/>
        <v>14</v>
      </c>
      <c r="S217" s="202">
        <f t="shared" si="27"/>
        <v>2.1806853582554516E-2</v>
      </c>
    </row>
    <row r="218" spans="1:19" x14ac:dyDescent="0.2">
      <c r="A218" s="201" t="s">
        <v>424</v>
      </c>
      <c r="B218" s="188" t="s">
        <v>220</v>
      </c>
      <c r="C218" s="189" t="s">
        <v>221</v>
      </c>
      <c r="D218" s="175"/>
      <c r="E218" s="176"/>
      <c r="F218" s="176"/>
      <c r="G218" s="176"/>
      <c r="H218" s="210" t="str">
        <f t="shared" si="21"/>
        <v/>
      </c>
      <c r="I218" s="221">
        <v>36</v>
      </c>
      <c r="J218" s="27">
        <v>36</v>
      </c>
      <c r="K218" s="27">
        <v>5</v>
      </c>
      <c r="L218" s="193">
        <f t="shared" si="22"/>
        <v>0.1388888888888889</v>
      </c>
      <c r="M218" s="225">
        <v>0</v>
      </c>
      <c r="N218" s="27">
        <v>0</v>
      </c>
      <c r="O218" s="214">
        <f t="shared" si="23"/>
        <v>0</v>
      </c>
      <c r="P218" s="177">
        <f t="shared" si="24"/>
        <v>36</v>
      </c>
      <c r="Q218" s="178">
        <f t="shared" si="25"/>
        <v>36</v>
      </c>
      <c r="R218" s="178" t="str">
        <f t="shared" si="26"/>
        <v/>
      </c>
      <c r="S218" s="202" t="str">
        <f t="shared" si="27"/>
        <v/>
      </c>
    </row>
    <row r="219" spans="1:19" ht="29" x14ac:dyDescent="0.2">
      <c r="A219" s="201" t="s">
        <v>424</v>
      </c>
      <c r="B219" s="188" t="s">
        <v>220</v>
      </c>
      <c r="C219" s="189" t="s">
        <v>222</v>
      </c>
      <c r="D219" s="175"/>
      <c r="E219" s="176"/>
      <c r="F219" s="176"/>
      <c r="G219" s="176"/>
      <c r="H219" s="210" t="str">
        <f t="shared" si="21"/>
        <v/>
      </c>
      <c r="I219" s="221">
        <v>85</v>
      </c>
      <c r="J219" s="27">
        <v>80</v>
      </c>
      <c r="K219" s="27">
        <v>2</v>
      </c>
      <c r="L219" s="193">
        <f t="shared" si="22"/>
        <v>2.5000000000000001E-2</v>
      </c>
      <c r="M219" s="225">
        <v>3</v>
      </c>
      <c r="N219" s="27">
        <v>2</v>
      </c>
      <c r="O219" s="214">
        <f t="shared" si="23"/>
        <v>2.3529411764705882E-2</v>
      </c>
      <c r="P219" s="177">
        <f t="shared" si="24"/>
        <v>85</v>
      </c>
      <c r="Q219" s="178">
        <f t="shared" si="25"/>
        <v>83</v>
      </c>
      <c r="R219" s="178">
        <f t="shared" si="26"/>
        <v>2</v>
      </c>
      <c r="S219" s="202">
        <f t="shared" si="27"/>
        <v>2.3529411764705882E-2</v>
      </c>
    </row>
    <row r="220" spans="1:19" x14ac:dyDescent="0.2">
      <c r="A220" s="201" t="s">
        <v>424</v>
      </c>
      <c r="B220" s="188" t="s">
        <v>220</v>
      </c>
      <c r="C220" s="189" t="s">
        <v>224</v>
      </c>
      <c r="D220" s="175"/>
      <c r="E220" s="176"/>
      <c r="F220" s="176"/>
      <c r="G220" s="176"/>
      <c r="H220" s="210" t="str">
        <f t="shared" si="21"/>
        <v/>
      </c>
      <c r="I220" s="221">
        <v>105</v>
      </c>
      <c r="J220" s="27">
        <v>102</v>
      </c>
      <c r="K220" s="27">
        <v>24</v>
      </c>
      <c r="L220" s="193">
        <f t="shared" si="22"/>
        <v>0.23529411764705882</v>
      </c>
      <c r="M220" s="225">
        <v>3</v>
      </c>
      <c r="N220" s="27">
        <v>0</v>
      </c>
      <c r="O220" s="214">
        <f t="shared" si="23"/>
        <v>0</v>
      </c>
      <c r="P220" s="177">
        <f t="shared" si="24"/>
        <v>105</v>
      </c>
      <c r="Q220" s="178">
        <f t="shared" si="25"/>
        <v>105</v>
      </c>
      <c r="R220" s="178" t="str">
        <f t="shared" si="26"/>
        <v/>
      </c>
      <c r="S220" s="202" t="str">
        <f t="shared" si="27"/>
        <v/>
      </c>
    </row>
    <row r="221" spans="1:19" x14ac:dyDescent="0.2">
      <c r="A221" s="201" t="s">
        <v>424</v>
      </c>
      <c r="B221" s="188" t="s">
        <v>220</v>
      </c>
      <c r="C221" s="189" t="s">
        <v>226</v>
      </c>
      <c r="D221" s="175"/>
      <c r="E221" s="176"/>
      <c r="F221" s="176"/>
      <c r="G221" s="176"/>
      <c r="H221" s="210" t="str">
        <f t="shared" si="21"/>
        <v/>
      </c>
      <c r="I221" s="221">
        <v>52</v>
      </c>
      <c r="J221" s="27">
        <v>48</v>
      </c>
      <c r="K221" s="27">
        <v>16</v>
      </c>
      <c r="L221" s="193">
        <f t="shared" si="22"/>
        <v>0.33333333333333331</v>
      </c>
      <c r="M221" s="225">
        <v>4</v>
      </c>
      <c r="N221" s="27">
        <v>0</v>
      </c>
      <c r="O221" s="214">
        <f t="shared" si="23"/>
        <v>0</v>
      </c>
      <c r="P221" s="177">
        <f t="shared" si="24"/>
        <v>52</v>
      </c>
      <c r="Q221" s="178">
        <f t="shared" si="25"/>
        <v>52</v>
      </c>
      <c r="R221" s="178" t="str">
        <f t="shared" si="26"/>
        <v/>
      </c>
      <c r="S221" s="202" t="str">
        <f t="shared" si="27"/>
        <v/>
      </c>
    </row>
    <row r="222" spans="1:19" x14ac:dyDescent="0.2">
      <c r="A222" s="201" t="s">
        <v>424</v>
      </c>
      <c r="B222" s="188" t="s">
        <v>227</v>
      </c>
      <c r="C222" s="189" t="s">
        <v>228</v>
      </c>
      <c r="D222" s="175"/>
      <c r="E222" s="176"/>
      <c r="F222" s="176"/>
      <c r="G222" s="176"/>
      <c r="H222" s="210" t="str">
        <f t="shared" si="21"/>
        <v/>
      </c>
      <c r="I222" s="221">
        <v>435</v>
      </c>
      <c r="J222" s="27">
        <v>284</v>
      </c>
      <c r="K222" s="27">
        <v>24</v>
      </c>
      <c r="L222" s="193">
        <f t="shared" si="22"/>
        <v>8.4507042253521125E-2</v>
      </c>
      <c r="M222" s="225">
        <v>4</v>
      </c>
      <c r="N222" s="27">
        <v>147</v>
      </c>
      <c r="O222" s="214">
        <f t="shared" si="23"/>
        <v>0.33793103448275863</v>
      </c>
      <c r="P222" s="177">
        <f t="shared" si="24"/>
        <v>435</v>
      </c>
      <c r="Q222" s="178">
        <f t="shared" si="25"/>
        <v>288</v>
      </c>
      <c r="R222" s="178">
        <f t="shared" si="26"/>
        <v>147</v>
      </c>
      <c r="S222" s="202">
        <f t="shared" si="27"/>
        <v>0.33793103448275863</v>
      </c>
    </row>
    <row r="223" spans="1:19" x14ac:dyDescent="0.2">
      <c r="A223" s="201" t="s">
        <v>424</v>
      </c>
      <c r="B223" s="188" t="s">
        <v>566</v>
      </c>
      <c r="C223" s="189" t="s">
        <v>231</v>
      </c>
      <c r="D223" s="175"/>
      <c r="E223" s="176"/>
      <c r="F223" s="176"/>
      <c r="G223" s="176"/>
      <c r="H223" s="210" t="str">
        <f t="shared" si="21"/>
        <v/>
      </c>
      <c r="I223" s="221">
        <v>270</v>
      </c>
      <c r="J223" s="27">
        <v>190</v>
      </c>
      <c r="K223" s="27">
        <v>16</v>
      </c>
      <c r="L223" s="193">
        <f t="shared" si="22"/>
        <v>8.4210526315789472E-2</v>
      </c>
      <c r="M223" s="225">
        <v>0</v>
      </c>
      <c r="N223" s="27">
        <v>80</v>
      </c>
      <c r="O223" s="214">
        <f t="shared" si="23"/>
        <v>0.29629629629629628</v>
      </c>
      <c r="P223" s="177">
        <f t="shared" si="24"/>
        <v>270</v>
      </c>
      <c r="Q223" s="178">
        <f t="shared" si="25"/>
        <v>190</v>
      </c>
      <c r="R223" s="178">
        <f t="shared" si="26"/>
        <v>80</v>
      </c>
      <c r="S223" s="202">
        <f t="shared" si="27"/>
        <v>0.29629629629629628</v>
      </c>
    </row>
    <row r="224" spans="1:19" x14ac:dyDescent="0.2">
      <c r="A224" s="201" t="s">
        <v>424</v>
      </c>
      <c r="B224" s="188" t="s">
        <v>233</v>
      </c>
      <c r="C224" s="189" t="s">
        <v>254</v>
      </c>
      <c r="D224" s="175"/>
      <c r="E224" s="176"/>
      <c r="F224" s="176"/>
      <c r="G224" s="176"/>
      <c r="H224" s="210" t="str">
        <f t="shared" si="21"/>
        <v/>
      </c>
      <c r="I224" s="221">
        <v>20</v>
      </c>
      <c r="J224" s="27">
        <v>18</v>
      </c>
      <c r="K224" s="27">
        <v>3</v>
      </c>
      <c r="L224" s="193">
        <f t="shared" si="22"/>
        <v>0.16666666666666666</v>
      </c>
      <c r="M224" s="225">
        <v>0</v>
      </c>
      <c r="N224" s="27">
        <v>2</v>
      </c>
      <c r="O224" s="214">
        <f t="shared" si="23"/>
        <v>0.1</v>
      </c>
      <c r="P224" s="177">
        <f t="shared" si="24"/>
        <v>20</v>
      </c>
      <c r="Q224" s="178">
        <f t="shared" si="25"/>
        <v>18</v>
      </c>
      <c r="R224" s="178">
        <f t="shared" si="26"/>
        <v>2</v>
      </c>
      <c r="S224" s="202">
        <f t="shared" si="27"/>
        <v>0.1</v>
      </c>
    </row>
    <row r="225" spans="1:19" x14ac:dyDescent="0.2">
      <c r="A225" s="201" t="s">
        <v>425</v>
      </c>
      <c r="B225" s="188" t="s">
        <v>13</v>
      </c>
      <c r="C225" s="189" t="s">
        <v>14</v>
      </c>
      <c r="D225" s="175"/>
      <c r="E225" s="176"/>
      <c r="F225" s="176"/>
      <c r="G225" s="176"/>
      <c r="H225" s="210" t="str">
        <f t="shared" si="21"/>
        <v/>
      </c>
      <c r="I225" s="221">
        <v>25</v>
      </c>
      <c r="J225" s="27">
        <v>21</v>
      </c>
      <c r="K225" s="27">
        <v>11</v>
      </c>
      <c r="L225" s="193">
        <f t="shared" si="22"/>
        <v>0.52380952380952384</v>
      </c>
      <c r="M225" s="225">
        <v>1</v>
      </c>
      <c r="N225" s="27"/>
      <c r="O225" s="214">
        <f t="shared" si="23"/>
        <v>0</v>
      </c>
      <c r="P225" s="177">
        <f t="shared" si="24"/>
        <v>25</v>
      </c>
      <c r="Q225" s="178">
        <f t="shared" si="25"/>
        <v>22</v>
      </c>
      <c r="R225" s="178" t="str">
        <f t="shared" si="26"/>
        <v/>
      </c>
      <c r="S225" s="202" t="str">
        <f t="shared" si="27"/>
        <v/>
      </c>
    </row>
    <row r="226" spans="1:19" x14ac:dyDescent="0.2">
      <c r="A226" s="201" t="s">
        <v>425</v>
      </c>
      <c r="B226" s="188" t="s">
        <v>17</v>
      </c>
      <c r="C226" s="189" t="s">
        <v>18</v>
      </c>
      <c r="D226" s="175">
        <v>5</v>
      </c>
      <c r="E226" s="176"/>
      <c r="F226" s="176"/>
      <c r="G226" s="176">
        <v>5</v>
      </c>
      <c r="H226" s="210">
        <f t="shared" si="21"/>
        <v>1</v>
      </c>
      <c r="I226" s="221">
        <v>256</v>
      </c>
      <c r="J226" s="27">
        <v>199</v>
      </c>
      <c r="K226" s="27">
        <v>50</v>
      </c>
      <c r="L226" s="193">
        <f t="shared" si="22"/>
        <v>0.25125628140703515</v>
      </c>
      <c r="M226" s="225">
        <v>1</v>
      </c>
      <c r="N226" s="27">
        <v>50</v>
      </c>
      <c r="O226" s="214">
        <f t="shared" si="23"/>
        <v>0.2</v>
      </c>
      <c r="P226" s="177">
        <f t="shared" si="24"/>
        <v>261</v>
      </c>
      <c r="Q226" s="178">
        <f t="shared" si="25"/>
        <v>200</v>
      </c>
      <c r="R226" s="178">
        <f t="shared" si="26"/>
        <v>55</v>
      </c>
      <c r="S226" s="202">
        <f t="shared" si="27"/>
        <v>0.21568627450980393</v>
      </c>
    </row>
    <row r="227" spans="1:19" x14ac:dyDescent="0.2">
      <c r="A227" s="201" t="s">
        <v>425</v>
      </c>
      <c r="B227" s="188" t="s">
        <v>21</v>
      </c>
      <c r="C227" s="189" t="s">
        <v>22</v>
      </c>
      <c r="D227" s="175"/>
      <c r="E227" s="176"/>
      <c r="F227" s="176"/>
      <c r="G227" s="176"/>
      <c r="H227" s="210" t="str">
        <f t="shared" si="21"/>
        <v/>
      </c>
      <c r="I227" s="221">
        <v>2</v>
      </c>
      <c r="J227" s="27">
        <v>1</v>
      </c>
      <c r="K227" s="27">
        <v>1</v>
      </c>
      <c r="L227" s="193">
        <f t="shared" si="22"/>
        <v>1</v>
      </c>
      <c r="M227" s="225"/>
      <c r="N227" s="27">
        <v>1</v>
      </c>
      <c r="O227" s="214">
        <f t="shared" si="23"/>
        <v>0.5</v>
      </c>
      <c r="P227" s="177">
        <f t="shared" si="24"/>
        <v>2</v>
      </c>
      <c r="Q227" s="178">
        <f t="shared" si="25"/>
        <v>1</v>
      </c>
      <c r="R227" s="178">
        <f t="shared" si="26"/>
        <v>1</v>
      </c>
      <c r="S227" s="202">
        <f t="shared" si="27"/>
        <v>0.5</v>
      </c>
    </row>
    <row r="228" spans="1:19" x14ac:dyDescent="0.2">
      <c r="A228" s="201" t="s">
        <v>425</v>
      </c>
      <c r="B228" s="188" t="s">
        <v>318</v>
      </c>
      <c r="C228" s="189" t="s">
        <v>319</v>
      </c>
      <c r="D228" s="175"/>
      <c r="E228" s="176"/>
      <c r="F228" s="176"/>
      <c r="G228" s="176"/>
      <c r="H228" s="210" t="str">
        <f t="shared" si="21"/>
        <v/>
      </c>
      <c r="I228" s="221">
        <v>45</v>
      </c>
      <c r="J228" s="27">
        <v>29</v>
      </c>
      <c r="K228" s="27">
        <v>11</v>
      </c>
      <c r="L228" s="193">
        <f t="shared" si="22"/>
        <v>0.37931034482758619</v>
      </c>
      <c r="M228" s="225"/>
      <c r="N228" s="27">
        <v>4</v>
      </c>
      <c r="O228" s="214">
        <f t="shared" si="23"/>
        <v>0.12121212121212122</v>
      </c>
      <c r="P228" s="177">
        <f t="shared" si="24"/>
        <v>45</v>
      </c>
      <c r="Q228" s="178">
        <f t="shared" si="25"/>
        <v>29</v>
      </c>
      <c r="R228" s="178">
        <f t="shared" si="26"/>
        <v>4</v>
      </c>
      <c r="S228" s="202">
        <f t="shared" si="27"/>
        <v>0.12121212121212122</v>
      </c>
    </row>
    <row r="229" spans="1:19" x14ac:dyDescent="0.2">
      <c r="A229" s="201" t="s">
        <v>425</v>
      </c>
      <c r="B229" s="188" t="s">
        <v>35</v>
      </c>
      <c r="C229" s="189" t="s">
        <v>36</v>
      </c>
      <c r="D229" s="175"/>
      <c r="E229" s="176"/>
      <c r="F229" s="176"/>
      <c r="G229" s="176"/>
      <c r="H229" s="210" t="str">
        <f t="shared" si="21"/>
        <v/>
      </c>
      <c r="I229" s="221">
        <v>400</v>
      </c>
      <c r="J229" s="27">
        <v>395</v>
      </c>
      <c r="K229" s="27">
        <v>97</v>
      </c>
      <c r="L229" s="193">
        <f t="shared" si="22"/>
        <v>0.24556962025316456</v>
      </c>
      <c r="M229" s="225">
        <v>1</v>
      </c>
      <c r="N229" s="27">
        <v>7</v>
      </c>
      <c r="O229" s="214">
        <f t="shared" si="23"/>
        <v>1.7369727047146403E-2</v>
      </c>
      <c r="P229" s="177">
        <f t="shared" si="24"/>
        <v>400</v>
      </c>
      <c r="Q229" s="178">
        <f t="shared" si="25"/>
        <v>396</v>
      </c>
      <c r="R229" s="178">
        <f t="shared" si="26"/>
        <v>7</v>
      </c>
      <c r="S229" s="202">
        <f t="shared" si="27"/>
        <v>1.7369727047146403E-2</v>
      </c>
    </row>
    <row r="230" spans="1:19" x14ac:dyDescent="0.2">
      <c r="A230" s="201" t="s">
        <v>425</v>
      </c>
      <c r="B230" s="188" t="s">
        <v>42</v>
      </c>
      <c r="C230" s="189" t="s">
        <v>43</v>
      </c>
      <c r="D230" s="175"/>
      <c r="E230" s="176"/>
      <c r="F230" s="176"/>
      <c r="G230" s="176"/>
      <c r="H230" s="210" t="str">
        <f t="shared" si="21"/>
        <v/>
      </c>
      <c r="I230" s="221">
        <v>550</v>
      </c>
      <c r="J230" s="27">
        <v>488</v>
      </c>
      <c r="K230" s="27">
        <v>112</v>
      </c>
      <c r="L230" s="193">
        <f t="shared" si="22"/>
        <v>0.22950819672131148</v>
      </c>
      <c r="M230" s="225"/>
      <c r="N230" s="27">
        <v>30</v>
      </c>
      <c r="O230" s="214">
        <f t="shared" si="23"/>
        <v>5.7915057915057917E-2</v>
      </c>
      <c r="P230" s="177">
        <f t="shared" si="24"/>
        <v>550</v>
      </c>
      <c r="Q230" s="178">
        <f t="shared" si="25"/>
        <v>488</v>
      </c>
      <c r="R230" s="178">
        <f t="shared" si="26"/>
        <v>30</v>
      </c>
      <c r="S230" s="202">
        <f t="shared" si="27"/>
        <v>5.7915057915057917E-2</v>
      </c>
    </row>
    <row r="231" spans="1:19" ht="29" x14ac:dyDescent="0.2">
      <c r="A231" s="201" t="s">
        <v>425</v>
      </c>
      <c r="B231" s="188" t="s">
        <v>42</v>
      </c>
      <c r="C231" s="189" t="s">
        <v>45</v>
      </c>
      <c r="D231" s="175"/>
      <c r="E231" s="176"/>
      <c r="F231" s="176"/>
      <c r="G231" s="176"/>
      <c r="H231" s="210" t="str">
        <f t="shared" si="21"/>
        <v/>
      </c>
      <c r="I231" s="221">
        <v>1220</v>
      </c>
      <c r="J231" s="27">
        <v>1401</v>
      </c>
      <c r="K231" s="27">
        <v>272</v>
      </c>
      <c r="L231" s="193">
        <f t="shared" si="22"/>
        <v>0.19414703783012136</v>
      </c>
      <c r="M231" s="225"/>
      <c r="N231" s="27">
        <v>64</v>
      </c>
      <c r="O231" s="214">
        <f t="shared" si="23"/>
        <v>4.3686006825938567E-2</v>
      </c>
      <c r="P231" s="177">
        <f t="shared" si="24"/>
        <v>1220</v>
      </c>
      <c r="Q231" s="178">
        <f t="shared" si="25"/>
        <v>1401</v>
      </c>
      <c r="R231" s="178">
        <f t="shared" si="26"/>
        <v>64</v>
      </c>
      <c r="S231" s="202">
        <f t="shared" si="27"/>
        <v>4.3686006825938567E-2</v>
      </c>
    </row>
    <row r="232" spans="1:19" x14ac:dyDescent="0.2">
      <c r="A232" s="201" t="s">
        <v>425</v>
      </c>
      <c r="B232" s="188" t="s">
        <v>42</v>
      </c>
      <c r="C232" s="189" t="s">
        <v>46</v>
      </c>
      <c r="D232" s="175"/>
      <c r="E232" s="176"/>
      <c r="F232" s="176"/>
      <c r="G232" s="176"/>
      <c r="H232" s="210" t="str">
        <f t="shared" si="21"/>
        <v/>
      </c>
      <c r="I232" s="221">
        <v>1337</v>
      </c>
      <c r="J232" s="27">
        <v>1553</v>
      </c>
      <c r="K232" s="27">
        <v>325</v>
      </c>
      <c r="L232" s="193">
        <f t="shared" si="22"/>
        <v>0.20927237604636187</v>
      </c>
      <c r="M232" s="225"/>
      <c r="N232" s="27">
        <v>38</v>
      </c>
      <c r="O232" s="214">
        <f t="shared" si="23"/>
        <v>2.3884349465744813E-2</v>
      </c>
      <c r="P232" s="177">
        <f t="shared" si="24"/>
        <v>1337</v>
      </c>
      <c r="Q232" s="178">
        <f t="shared" si="25"/>
        <v>1553</v>
      </c>
      <c r="R232" s="178">
        <f t="shared" si="26"/>
        <v>38</v>
      </c>
      <c r="S232" s="202">
        <f t="shared" si="27"/>
        <v>2.3884349465744813E-2</v>
      </c>
    </row>
    <row r="233" spans="1:19" x14ac:dyDescent="0.2">
      <c r="A233" s="201" t="s">
        <v>425</v>
      </c>
      <c r="B233" s="188" t="s">
        <v>61</v>
      </c>
      <c r="C233" s="189" t="s">
        <v>269</v>
      </c>
      <c r="D233" s="175"/>
      <c r="E233" s="176"/>
      <c r="F233" s="176"/>
      <c r="G233" s="176"/>
      <c r="H233" s="210" t="str">
        <f t="shared" si="21"/>
        <v/>
      </c>
      <c r="I233" s="221">
        <v>478</v>
      </c>
      <c r="J233" s="27">
        <v>419</v>
      </c>
      <c r="K233" s="27">
        <v>129</v>
      </c>
      <c r="L233" s="193">
        <f t="shared" si="22"/>
        <v>0.30787589498806683</v>
      </c>
      <c r="M233" s="225">
        <v>13</v>
      </c>
      <c r="N233" s="27">
        <v>4</v>
      </c>
      <c r="O233" s="214">
        <f t="shared" si="23"/>
        <v>9.1743119266055051E-3</v>
      </c>
      <c r="P233" s="177">
        <f t="shared" si="24"/>
        <v>478</v>
      </c>
      <c r="Q233" s="178">
        <f t="shared" si="25"/>
        <v>432</v>
      </c>
      <c r="R233" s="178">
        <f t="shared" si="26"/>
        <v>4</v>
      </c>
      <c r="S233" s="202">
        <f t="shared" si="27"/>
        <v>9.1743119266055051E-3</v>
      </c>
    </row>
    <row r="234" spans="1:19" x14ac:dyDescent="0.2">
      <c r="A234" s="201" t="s">
        <v>425</v>
      </c>
      <c r="B234" s="188" t="s">
        <v>65</v>
      </c>
      <c r="C234" s="189" t="s">
        <v>66</v>
      </c>
      <c r="D234" s="175">
        <v>1</v>
      </c>
      <c r="E234" s="176"/>
      <c r="F234" s="176"/>
      <c r="G234" s="176"/>
      <c r="H234" s="210" t="str">
        <f t="shared" si="21"/>
        <v/>
      </c>
      <c r="I234" s="221">
        <v>429</v>
      </c>
      <c r="J234" s="27">
        <v>325</v>
      </c>
      <c r="K234" s="27">
        <v>158</v>
      </c>
      <c r="L234" s="193">
        <f t="shared" si="22"/>
        <v>0.48615384615384616</v>
      </c>
      <c r="M234" s="225">
        <v>2</v>
      </c>
      <c r="N234" s="27">
        <v>105</v>
      </c>
      <c r="O234" s="214">
        <f t="shared" si="23"/>
        <v>0.24305555555555555</v>
      </c>
      <c r="P234" s="177">
        <f t="shared" si="24"/>
        <v>430</v>
      </c>
      <c r="Q234" s="178">
        <f t="shared" si="25"/>
        <v>327</v>
      </c>
      <c r="R234" s="178">
        <f t="shared" si="26"/>
        <v>105</v>
      </c>
      <c r="S234" s="202">
        <f t="shared" si="27"/>
        <v>0.24305555555555555</v>
      </c>
    </row>
    <row r="235" spans="1:19" x14ac:dyDescent="0.2">
      <c r="A235" s="201" t="s">
        <v>425</v>
      </c>
      <c r="B235" s="188" t="s">
        <v>71</v>
      </c>
      <c r="C235" s="189" t="s">
        <v>72</v>
      </c>
      <c r="D235" s="175"/>
      <c r="E235" s="176"/>
      <c r="F235" s="176"/>
      <c r="G235" s="176"/>
      <c r="H235" s="210" t="str">
        <f t="shared" si="21"/>
        <v/>
      </c>
      <c r="I235" s="221">
        <v>6</v>
      </c>
      <c r="J235" s="27">
        <v>3</v>
      </c>
      <c r="K235" s="27">
        <v>1</v>
      </c>
      <c r="L235" s="193">
        <f t="shared" si="22"/>
        <v>0.33333333333333331</v>
      </c>
      <c r="M235" s="225"/>
      <c r="N235" s="27"/>
      <c r="O235" s="214">
        <f t="shared" si="23"/>
        <v>0</v>
      </c>
      <c r="P235" s="177">
        <f t="shared" si="24"/>
        <v>6</v>
      </c>
      <c r="Q235" s="178">
        <f t="shared" si="25"/>
        <v>3</v>
      </c>
      <c r="R235" s="178" t="str">
        <f t="shared" si="26"/>
        <v/>
      </c>
      <c r="S235" s="202" t="str">
        <f t="shared" si="27"/>
        <v/>
      </c>
    </row>
    <row r="236" spans="1:19" x14ac:dyDescent="0.2">
      <c r="A236" s="201" t="s">
        <v>425</v>
      </c>
      <c r="B236" s="188" t="s">
        <v>74</v>
      </c>
      <c r="C236" s="189" t="s">
        <v>247</v>
      </c>
      <c r="D236" s="175"/>
      <c r="E236" s="176"/>
      <c r="F236" s="176"/>
      <c r="G236" s="176"/>
      <c r="H236" s="210" t="str">
        <f t="shared" si="21"/>
        <v/>
      </c>
      <c r="I236" s="221">
        <v>13</v>
      </c>
      <c r="J236" s="27">
        <v>7</v>
      </c>
      <c r="K236" s="27">
        <v>2</v>
      </c>
      <c r="L236" s="193">
        <f t="shared" si="22"/>
        <v>0.2857142857142857</v>
      </c>
      <c r="M236" s="225">
        <v>1</v>
      </c>
      <c r="N236" s="27"/>
      <c r="O236" s="214">
        <f t="shared" si="23"/>
        <v>0</v>
      </c>
      <c r="P236" s="177">
        <f t="shared" si="24"/>
        <v>13</v>
      </c>
      <c r="Q236" s="178">
        <f t="shared" si="25"/>
        <v>8</v>
      </c>
      <c r="R236" s="178" t="str">
        <f t="shared" si="26"/>
        <v/>
      </c>
      <c r="S236" s="202" t="str">
        <f t="shared" si="27"/>
        <v/>
      </c>
    </row>
    <row r="237" spans="1:19" x14ac:dyDescent="0.2">
      <c r="A237" s="201" t="s">
        <v>425</v>
      </c>
      <c r="B237" s="188" t="s">
        <v>78</v>
      </c>
      <c r="C237" s="189" t="s">
        <v>79</v>
      </c>
      <c r="D237" s="175"/>
      <c r="E237" s="176"/>
      <c r="F237" s="176"/>
      <c r="G237" s="176"/>
      <c r="H237" s="210" t="str">
        <f t="shared" si="21"/>
        <v/>
      </c>
      <c r="I237" s="221">
        <v>16</v>
      </c>
      <c r="J237" s="27">
        <v>12</v>
      </c>
      <c r="K237" s="27">
        <v>5</v>
      </c>
      <c r="L237" s="193">
        <f t="shared" si="22"/>
        <v>0.41666666666666669</v>
      </c>
      <c r="M237" s="225"/>
      <c r="N237" s="27"/>
      <c r="O237" s="214">
        <f t="shared" si="23"/>
        <v>0</v>
      </c>
      <c r="P237" s="177">
        <f t="shared" si="24"/>
        <v>16</v>
      </c>
      <c r="Q237" s="178">
        <f t="shared" si="25"/>
        <v>12</v>
      </c>
      <c r="R237" s="178" t="str">
        <f t="shared" si="26"/>
        <v/>
      </c>
      <c r="S237" s="202" t="str">
        <f t="shared" si="27"/>
        <v/>
      </c>
    </row>
    <row r="238" spans="1:19" x14ac:dyDescent="0.2">
      <c r="A238" s="201" t="s">
        <v>425</v>
      </c>
      <c r="B238" s="188" t="s">
        <v>78</v>
      </c>
      <c r="C238" s="189" t="s">
        <v>426</v>
      </c>
      <c r="D238" s="175"/>
      <c r="E238" s="176"/>
      <c r="F238" s="176"/>
      <c r="G238" s="176"/>
      <c r="H238" s="210" t="str">
        <f t="shared" si="21"/>
        <v/>
      </c>
      <c r="I238" s="221">
        <v>18</v>
      </c>
      <c r="J238" s="27">
        <v>17</v>
      </c>
      <c r="K238" s="27">
        <v>17</v>
      </c>
      <c r="L238" s="193">
        <f t="shared" si="22"/>
        <v>1</v>
      </c>
      <c r="M238" s="225"/>
      <c r="N238" s="27">
        <v>1</v>
      </c>
      <c r="O238" s="214">
        <f t="shared" si="23"/>
        <v>5.5555555555555552E-2</v>
      </c>
      <c r="P238" s="177">
        <f t="shared" si="24"/>
        <v>18</v>
      </c>
      <c r="Q238" s="178">
        <f t="shared" si="25"/>
        <v>17</v>
      </c>
      <c r="R238" s="178">
        <f t="shared" si="26"/>
        <v>1</v>
      </c>
      <c r="S238" s="202">
        <f t="shared" si="27"/>
        <v>5.5555555555555552E-2</v>
      </c>
    </row>
    <row r="239" spans="1:19" x14ac:dyDescent="0.2">
      <c r="A239" s="201" t="s">
        <v>425</v>
      </c>
      <c r="B239" s="188" t="s">
        <v>81</v>
      </c>
      <c r="C239" s="189" t="s">
        <v>82</v>
      </c>
      <c r="D239" s="175"/>
      <c r="E239" s="176"/>
      <c r="F239" s="176"/>
      <c r="G239" s="176"/>
      <c r="H239" s="210" t="str">
        <f t="shared" si="21"/>
        <v/>
      </c>
      <c r="I239" s="221">
        <v>512</v>
      </c>
      <c r="J239" s="27">
        <v>258</v>
      </c>
      <c r="K239" s="27">
        <v>111</v>
      </c>
      <c r="L239" s="193">
        <f t="shared" si="22"/>
        <v>0.43023255813953487</v>
      </c>
      <c r="M239" s="225"/>
      <c r="N239" s="27">
        <v>203</v>
      </c>
      <c r="O239" s="214">
        <f t="shared" si="23"/>
        <v>0.4403470715835141</v>
      </c>
      <c r="P239" s="177">
        <f t="shared" si="24"/>
        <v>512</v>
      </c>
      <c r="Q239" s="178">
        <f t="shared" si="25"/>
        <v>258</v>
      </c>
      <c r="R239" s="178">
        <f t="shared" si="26"/>
        <v>203</v>
      </c>
      <c r="S239" s="202">
        <f t="shared" si="27"/>
        <v>0.4403470715835141</v>
      </c>
    </row>
    <row r="240" spans="1:19" x14ac:dyDescent="0.2">
      <c r="A240" s="201" t="s">
        <v>425</v>
      </c>
      <c r="B240" s="188" t="s">
        <v>83</v>
      </c>
      <c r="C240" s="189" t="s">
        <v>84</v>
      </c>
      <c r="D240" s="175"/>
      <c r="E240" s="176"/>
      <c r="F240" s="176"/>
      <c r="G240" s="176"/>
      <c r="H240" s="210" t="str">
        <f t="shared" si="21"/>
        <v/>
      </c>
      <c r="I240" s="221">
        <v>1</v>
      </c>
      <c r="J240" s="27">
        <v>1</v>
      </c>
      <c r="K240" s="27">
        <v>1</v>
      </c>
      <c r="L240" s="193">
        <f t="shared" si="22"/>
        <v>1</v>
      </c>
      <c r="M240" s="225"/>
      <c r="N240" s="27"/>
      <c r="O240" s="214">
        <f t="shared" si="23"/>
        <v>0</v>
      </c>
      <c r="P240" s="177">
        <f t="shared" si="24"/>
        <v>1</v>
      </c>
      <c r="Q240" s="178">
        <f t="shared" si="25"/>
        <v>1</v>
      </c>
      <c r="R240" s="178" t="str">
        <f t="shared" si="26"/>
        <v/>
      </c>
      <c r="S240" s="202" t="str">
        <f t="shared" si="27"/>
        <v/>
      </c>
    </row>
    <row r="241" spans="1:19" x14ac:dyDescent="0.2">
      <c r="A241" s="201" t="s">
        <v>425</v>
      </c>
      <c r="B241" s="188" t="s">
        <v>378</v>
      </c>
      <c r="C241" s="189" t="s">
        <v>379</v>
      </c>
      <c r="D241" s="175"/>
      <c r="E241" s="176"/>
      <c r="F241" s="176"/>
      <c r="G241" s="176"/>
      <c r="H241" s="210" t="str">
        <f t="shared" si="21"/>
        <v/>
      </c>
      <c r="I241" s="221">
        <v>8</v>
      </c>
      <c r="J241" s="27">
        <v>4</v>
      </c>
      <c r="K241" s="27"/>
      <c r="L241" s="193">
        <f t="shared" si="22"/>
        <v>0</v>
      </c>
      <c r="M241" s="225"/>
      <c r="N241" s="27"/>
      <c r="O241" s="214">
        <f t="shared" si="23"/>
        <v>0</v>
      </c>
      <c r="P241" s="177">
        <f t="shared" si="24"/>
        <v>8</v>
      </c>
      <c r="Q241" s="178">
        <f t="shared" si="25"/>
        <v>4</v>
      </c>
      <c r="R241" s="178" t="str">
        <f t="shared" si="26"/>
        <v/>
      </c>
      <c r="S241" s="202" t="str">
        <f t="shared" si="27"/>
        <v/>
      </c>
    </row>
    <row r="242" spans="1:19" x14ac:dyDescent="0.2">
      <c r="A242" s="201" t="s">
        <v>425</v>
      </c>
      <c r="B242" s="188" t="s">
        <v>92</v>
      </c>
      <c r="C242" s="189" t="s">
        <v>93</v>
      </c>
      <c r="D242" s="175"/>
      <c r="E242" s="176"/>
      <c r="F242" s="176"/>
      <c r="G242" s="176"/>
      <c r="H242" s="210" t="str">
        <f t="shared" si="21"/>
        <v/>
      </c>
      <c r="I242" s="221">
        <v>3156</v>
      </c>
      <c r="J242" s="27">
        <v>2620</v>
      </c>
      <c r="K242" s="27">
        <v>2076</v>
      </c>
      <c r="L242" s="193">
        <f t="shared" si="22"/>
        <v>0.79236641221374049</v>
      </c>
      <c r="M242" s="225">
        <v>1</v>
      </c>
      <c r="N242" s="27">
        <v>231</v>
      </c>
      <c r="O242" s="214">
        <f t="shared" si="23"/>
        <v>8.0995792426367466E-2</v>
      </c>
      <c r="P242" s="177">
        <f t="shared" si="24"/>
        <v>3156</v>
      </c>
      <c r="Q242" s="178">
        <f t="shared" si="25"/>
        <v>2621</v>
      </c>
      <c r="R242" s="178">
        <f t="shared" si="26"/>
        <v>231</v>
      </c>
      <c r="S242" s="202">
        <f t="shared" si="27"/>
        <v>8.0995792426367466E-2</v>
      </c>
    </row>
    <row r="243" spans="1:19" x14ac:dyDescent="0.2">
      <c r="A243" s="201" t="s">
        <v>425</v>
      </c>
      <c r="B243" s="188" t="s">
        <v>98</v>
      </c>
      <c r="C243" s="189" t="s">
        <v>99</v>
      </c>
      <c r="D243" s="175">
        <v>2</v>
      </c>
      <c r="E243" s="176">
        <v>2</v>
      </c>
      <c r="F243" s="176">
        <v>2</v>
      </c>
      <c r="G243" s="176"/>
      <c r="H243" s="210">
        <f t="shared" si="21"/>
        <v>0</v>
      </c>
      <c r="I243" s="221">
        <v>3695</v>
      </c>
      <c r="J243" s="27">
        <v>3569</v>
      </c>
      <c r="K243" s="27">
        <v>3403</v>
      </c>
      <c r="L243" s="193">
        <f t="shared" si="22"/>
        <v>0.95348837209302328</v>
      </c>
      <c r="M243" s="225"/>
      <c r="N243" s="27">
        <v>20</v>
      </c>
      <c r="O243" s="214">
        <f t="shared" si="23"/>
        <v>5.572582892170521E-3</v>
      </c>
      <c r="P243" s="177">
        <f t="shared" si="24"/>
        <v>3697</v>
      </c>
      <c r="Q243" s="178">
        <f t="shared" si="25"/>
        <v>3571</v>
      </c>
      <c r="R243" s="178">
        <f t="shared" si="26"/>
        <v>20</v>
      </c>
      <c r="S243" s="202">
        <f t="shared" si="27"/>
        <v>5.5694792536897797E-3</v>
      </c>
    </row>
    <row r="244" spans="1:19" x14ac:dyDescent="0.2">
      <c r="A244" s="201" t="s">
        <v>425</v>
      </c>
      <c r="B244" s="188" t="s">
        <v>558</v>
      </c>
      <c r="C244" s="189" t="s">
        <v>100</v>
      </c>
      <c r="D244" s="175"/>
      <c r="E244" s="176"/>
      <c r="F244" s="176"/>
      <c r="G244" s="176"/>
      <c r="H244" s="210" t="str">
        <f t="shared" si="21"/>
        <v/>
      </c>
      <c r="I244" s="221">
        <v>425</v>
      </c>
      <c r="J244" s="27">
        <v>273</v>
      </c>
      <c r="K244" s="27">
        <v>124</v>
      </c>
      <c r="L244" s="193">
        <f t="shared" si="22"/>
        <v>0.45421245421245421</v>
      </c>
      <c r="M244" s="225">
        <v>4</v>
      </c>
      <c r="N244" s="27">
        <v>148</v>
      </c>
      <c r="O244" s="214">
        <f t="shared" si="23"/>
        <v>0.34823529411764703</v>
      </c>
      <c r="P244" s="177">
        <f t="shared" si="24"/>
        <v>425</v>
      </c>
      <c r="Q244" s="178">
        <f t="shared" si="25"/>
        <v>277</v>
      </c>
      <c r="R244" s="178">
        <f t="shared" si="26"/>
        <v>148</v>
      </c>
      <c r="S244" s="202">
        <f t="shared" si="27"/>
        <v>0.34823529411764703</v>
      </c>
    </row>
    <row r="245" spans="1:19" x14ac:dyDescent="0.2">
      <c r="A245" s="201" t="s">
        <v>425</v>
      </c>
      <c r="B245" s="188" t="s">
        <v>105</v>
      </c>
      <c r="C245" s="189" t="s">
        <v>106</v>
      </c>
      <c r="D245" s="175"/>
      <c r="E245" s="176"/>
      <c r="F245" s="176"/>
      <c r="G245" s="176"/>
      <c r="H245" s="210" t="str">
        <f t="shared" si="21"/>
        <v/>
      </c>
      <c r="I245" s="221">
        <v>27</v>
      </c>
      <c r="J245" s="27">
        <v>18</v>
      </c>
      <c r="K245" s="27">
        <v>3</v>
      </c>
      <c r="L245" s="193">
        <f t="shared" si="22"/>
        <v>0.16666666666666666</v>
      </c>
      <c r="M245" s="225"/>
      <c r="N245" s="27">
        <v>5</v>
      </c>
      <c r="O245" s="214">
        <f t="shared" si="23"/>
        <v>0.21739130434782608</v>
      </c>
      <c r="P245" s="177">
        <f t="shared" si="24"/>
        <v>27</v>
      </c>
      <c r="Q245" s="178">
        <f t="shared" si="25"/>
        <v>18</v>
      </c>
      <c r="R245" s="178">
        <f t="shared" si="26"/>
        <v>5</v>
      </c>
      <c r="S245" s="202">
        <f t="shared" si="27"/>
        <v>0.21739130434782608</v>
      </c>
    </row>
    <row r="246" spans="1:19" x14ac:dyDescent="0.2">
      <c r="A246" s="201" t="s">
        <v>425</v>
      </c>
      <c r="B246" s="188" t="s">
        <v>107</v>
      </c>
      <c r="C246" s="189" t="s">
        <v>288</v>
      </c>
      <c r="D246" s="175"/>
      <c r="E246" s="176"/>
      <c r="F246" s="176"/>
      <c r="G246" s="176"/>
      <c r="H246" s="210" t="str">
        <f t="shared" si="21"/>
        <v/>
      </c>
      <c r="I246" s="221">
        <v>7</v>
      </c>
      <c r="J246" s="27">
        <v>7</v>
      </c>
      <c r="K246" s="27">
        <v>7</v>
      </c>
      <c r="L246" s="193">
        <f t="shared" si="22"/>
        <v>1</v>
      </c>
      <c r="M246" s="225"/>
      <c r="N246" s="27"/>
      <c r="O246" s="214">
        <f t="shared" si="23"/>
        <v>0</v>
      </c>
      <c r="P246" s="177">
        <f t="shared" si="24"/>
        <v>7</v>
      </c>
      <c r="Q246" s="178">
        <f t="shared" si="25"/>
        <v>7</v>
      </c>
      <c r="R246" s="178" t="str">
        <f t="shared" si="26"/>
        <v/>
      </c>
      <c r="S246" s="202" t="str">
        <f t="shared" si="27"/>
        <v/>
      </c>
    </row>
    <row r="247" spans="1:19" x14ac:dyDescent="0.2">
      <c r="A247" s="201" t="s">
        <v>425</v>
      </c>
      <c r="B247" s="188" t="s">
        <v>110</v>
      </c>
      <c r="C247" s="189" t="s">
        <v>111</v>
      </c>
      <c r="D247" s="175"/>
      <c r="E247" s="176"/>
      <c r="F247" s="176"/>
      <c r="G247" s="176"/>
      <c r="H247" s="210" t="str">
        <f t="shared" si="21"/>
        <v/>
      </c>
      <c r="I247" s="221">
        <v>62</v>
      </c>
      <c r="J247" s="27">
        <v>58</v>
      </c>
      <c r="K247" s="27">
        <v>4</v>
      </c>
      <c r="L247" s="193">
        <f t="shared" si="22"/>
        <v>6.8965517241379309E-2</v>
      </c>
      <c r="M247" s="225"/>
      <c r="N247" s="27">
        <v>2</v>
      </c>
      <c r="O247" s="214">
        <f t="shared" si="23"/>
        <v>3.3333333333333333E-2</v>
      </c>
      <c r="P247" s="177">
        <f t="shared" si="24"/>
        <v>62</v>
      </c>
      <c r="Q247" s="178">
        <f t="shared" si="25"/>
        <v>58</v>
      </c>
      <c r="R247" s="178">
        <f t="shared" si="26"/>
        <v>2</v>
      </c>
      <c r="S247" s="202">
        <f t="shared" si="27"/>
        <v>3.3333333333333333E-2</v>
      </c>
    </row>
    <row r="248" spans="1:19" x14ac:dyDescent="0.2">
      <c r="A248" s="201" t="s">
        <v>425</v>
      </c>
      <c r="B248" s="188" t="s">
        <v>116</v>
      </c>
      <c r="C248" s="189" t="s">
        <v>117</v>
      </c>
      <c r="D248" s="175"/>
      <c r="E248" s="176"/>
      <c r="F248" s="176"/>
      <c r="G248" s="176"/>
      <c r="H248" s="210" t="str">
        <f t="shared" si="21"/>
        <v/>
      </c>
      <c r="I248" s="221">
        <v>654</v>
      </c>
      <c r="J248" s="27">
        <v>428</v>
      </c>
      <c r="K248" s="27">
        <v>154</v>
      </c>
      <c r="L248" s="193">
        <f t="shared" si="22"/>
        <v>0.35981308411214952</v>
      </c>
      <c r="M248" s="225">
        <v>3</v>
      </c>
      <c r="N248" s="27">
        <v>202</v>
      </c>
      <c r="O248" s="214">
        <f t="shared" si="23"/>
        <v>0.31911532385466035</v>
      </c>
      <c r="P248" s="177">
        <f t="shared" si="24"/>
        <v>654</v>
      </c>
      <c r="Q248" s="178">
        <f t="shared" si="25"/>
        <v>431</v>
      </c>
      <c r="R248" s="178">
        <f t="shared" si="26"/>
        <v>202</v>
      </c>
      <c r="S248" s="202">
        <f t="shared" si="27"/>
        <v>0.31911532385466035</v>
      </c>
    </row>
    <row r="249" spans="1:19" x14ac:dyDescent="0.2">
      <c r="A249" s="201" t="s">
        <v>425</v>
      </c>
      <c r="B249" s="188" t="s">
        <v>361</v>
      </c>
      <c r="C249" s="189" t="s">
        <v>362</v>
      </c>
      <c r="D249" s="175"/>
      <c r="E249" s="176"/>
      <c r="F249" s="176"/>
      <c r="G249" s="176"/>
      <c r="H249" s="210" t="str">
        <f t="shared" si="21"/>
        <v/>
      </c>
      <c r="I249" s="221">
        <v>10</v>
      </c>
      <c r="J249" s="27">
        <v>9</v>
      </c>
      <c r="K249" s="27"/>
      <c r="L249" s="193">
        <f t="shared" si="22"/>
        <v>0</v>
      </c>
      <c r="M249" s="225"/>
      <c r="N249" s="27">
        <v>1</v>
      </c>
      <c r="O249" s="214">
        <f t="shared" si="23"/>
        <v>0.1</v>
      </c>
      <c r="P249" s="177">
        <f t="shared" si="24"/>
        <v>10</v>
      </c>
      <c r="Q249" s="178">
        <f t="shared" si="25"/>
        <v>9</v>
      </c>
      <c r="R249" s="178">
        <f t="shared" si="26"/>
        <v>1</v>
      </c>
      <c r="S249" s="202">
        <f t="shared" si="27"/>
        <v>0.1</v>
      </c>
    </row>
    <row r="250" spans="1:19" x14ac:dyDescent="0.2">
      <c r="A250" s="201" t="s">
        <v>425</v>
      </c>
      <c r="B250" s="188" t="s">
        <v>122</v>
      </c>
      <c r="C250" s="189" t="s">
        <v>123</v>
      </c>
      <c r="D250" s="175"/>
      <c r="E250" s="176"/>
      <c r="F250" s="176"/>
      <c r="G250" s="176"/>
      <c r="H250" s="210" t="str">
        <f t="shared" si="21"/>
        <v/>
      </c>
      <c r="I250" s="221">
        <v>368</v>
      </c>
      <c r="J250" s="27">
        <v>196</v>
      </c>
      <c r="K250" s="27">
        <v>88</v>
      </c>
      <c r="L250" s="193">
        <f t="shared" si="22"/>
        <v>0.44897959183673469</v>
      </c>
      <c r="M250" s="225">
        <v>13</v>
      </c>
      <c r="N250" s="27">
        <v>142</v>
      </c>
      <c r="O250" s="214">
        <f t="shared" si="23"/>
        <v>0.40455840455840458</v>
      </c>
      <c r="P250" s="177">
        <f t="shared" si="24"/>
        <v>368</v>
      </c>
      <c r="Q250" s="178">
        <f t="shared" si="25"/>
        <v>209</v>
      </c>
      <c r="R250" s="178">
        <f t="shared" si="26"/>
        <v>142</v>
      </c>
      <c r="S250" s="202">
        <f t="shared" si="27"/>
        <v>0.40455840455840458</v>
      </c>
    </row>
    <row r="251" spans="1:19" x14ac:dyDescent="0.2">
      <c r="A251" s="201" t="s">
        <v>425</v>
      </c>
      <c r="B251" s="188" t="s">
        <v>127</v>
      </c>
      <c r="C251" s="189" t="s">
        <v>128</v>
      </c>
      <c r="D251" s="175"/>
      <c r="E251" s="176"/>
      <c r="F251" s="176"/>
      <c r="G251" s="176"/>
      <c r="H251" s="210" t="str">
        <f t="shared" si="21"/>
        <v/>
      </c>
      <c r="I251" s="221">
        <v>113</v>
      </c>
      <c r="J251" s="27">
        <v>45</v>
      </c>
      <c r="K251" s="27">
        <v>12</v>
      </c>
      <c r="L251" s="193">
        <f t="shared" si="22"/>
        <v>0.26666666666666666</v>
      </c>
      <c r="M251" s="225"/>
      <c r="N251" s="27">
        <v>40</v>
      </c>
      <c r="O251" s="214">
        <f t="shared" si="23"/>
        <v>0.47058823529411764</v>
      </c>
      <c r="P251" s="177">
        <f t="shared" si="24"/>
        <v>113</v>
      </c>
      <c r="Q251" s="178">
        <f t="shared" si="25"/>
        <v>45</v>
      </c>
      <c r="R251" s="178">
        <f t="shared" si="26"/>
        <v>40</v>
      </c>
      <c r="S251" s="202">
        <f t="shared" si="27"/>
        <v>0.47058823529411764</v>
      </c>
    </row>
    <row r="252" spans="1:19" x14ac:dyDescent="0.2">
      <c r="A252" s="201" t="s">
        <v>425</v>
      </c>
      <c r="B252" s="188" t="s">
        <v>130</v>
      </c>
      <c r="C252" s="189" t="s">
        <v>131</v>
      </c>
      <c r="D252" s="175"/>
      <c r="E252" s="176"/>
      <c r="F252" s="176"/>
      <c r="G252" s="176"/>
      <c r="H252" s="210" t="str">
        <f t="shared" si="21"/>
        <v/>
      </c>
      <c r="I252" s="221">
        <v>28</v>
      </c>
      <c r="J252" s="27">
        <v>25</v>
      </c>
      <c r="K252" s="27">
        <v>18</v>
      </c>
      <c r="L252" s="193">
        <f t="shared" si="22"/>
        <v>0.72</v>
      </c>
      <c r="M252" s="225"/>
      <c r="N252" s="27"/>
      <c r="O252" s="214">
        <f t="shared" si="23"/>
        <v>0</v>
      </c>
      <c r="P252" s="177">
        <f t="shared" si="24"/>
        <v>28</v>
      </c>
      <c r="Q252" s="178">
        <f t="shared" si="25"/>
        <v>25</v>
      </c>
      <c r="R252" s="178" t="str">
        <f t="shared" si="26"/>
        <v/>
      </c>
      <c r="S252" s="202" t="str">
        <f t="shared" si="27"/>
        <v/>
      </c>
    </row>
    <row r="253" spans="1:19" x14ac:dyDescent="0.2">
      <c r="A253" s="201" t="s">
        <v>425</v>
      </c>
      <c r="B253" s="188" t="s">
        <v>133</v>
      </c>
      <c r="C253" s="189" t="s">
        <v>134</v>
      </c>
      <c r="D253" s="175"/>
      <c r="E253" s="176"/>
      <c r="F253" s="176"/>
      <c r="G253" s="176"/>
      <c r="H253" s="210" t="str">
        <f t="shared" si="21"/>
        <v/>
      </c>
      <c r="I253" s="221">
        <v>587</v>
      </c>
      <c r="J253" s="27">
        <v>446</v>
      </c>
      <c r="K253" s="27">
        <v>227</v>
      </c>
      <c r="L253" s="193">
        <f t="shared" si="22"/>
        <v>0.50896860986547088</v>
      </c>
      <c r="M253" s="225"/>
      <c r="N253" s="27">
        <v>136</v>
      </c>
      <c r="O253" s="214">
        <f t="shared" si="23"/>
        <v>0.23367697594501718</v>
      </c>
      <c r="P253" s="177">
        <f t="shared" si="24"/>
        <v>587</v>
      </c>
      <c r="Q253" s="178">
        <f t="shared" si="25"/>
        <v>446</v>
      </c>
      <c r="R253" s="178">
        <f t="shared" si="26"/>
        <v>136</v>
      </c>
      <c r="S253" s="202">
        <f t="shared" si="27"/>
        <v>0.23367697594501718</v>
      </c>
    </row>
    <row r="254" spans="1:19" x14ac:dyDescent="0.2">
      <c r="A254" s="201" t="s">
        <v>425</v>
      </c>
      <c r="B254" s="188" t="s">
        <v>140</v>
      </c>
      <c r="C254" s="189" t="s">
        <v>142</v>
      </c>
      <c r="D254" s="175"/>
      <c r="E254" s="176"/>
      <c r="F254" s="176"/>
      <c r="G254" s="176"/>
      <c r="H254" s="210" t="str">
        <f t="shared" si="21"/>
        <v/>
      </c>
      <c r="I254" s="221">
        <v>3</v>
      </c>
      <c r="J254" s="27">
        <v>3</v>
      </c>
      <c r="K254" s="27"/>
      <c r="L254" s="193">
        <f t="shared" si="22"/>
        <v>0</v>
      </c>
      <c r="M254" s="225"/>
      <c r="N254" s="27"/>
      <c r="O254" s="214">
        <f t="shared" si="23"/>
        <v>0</v>
      </c>
      <c r="P254" s="177">
        <f t="shared" si="24"/>
        <v>3</v>
      </c>
      <c r="Q254" s="178">
        <f t="shared" si="25"/>
        <v>3</v>
      </c>
      <c r="R254" s="178" t="str">
        <f t="shared" si="26"/>
        <v/>
      </c>
      <c r="S254" s="202" t="str">
        <f t="shared" si="27"/>
        <v/>
      </c>
    </row>
    <row r="255" spans="1:19" x14ac:dyDescent="0.2">
      <c r="A255" s="201" t="s">
        <v>425</v>
      </c>
      <c r="B255" s="188" t="s">
        <v>147</v>
      </c>
      <c r="C255" s="189" t="s">
        <v>148</v>
      </c>
      <c r="D255" s="175">
        <v>2</v>
      </c>
      <c r="E255" s="176">
        <v>2</v>
      </c>
      <c r="F255" s="176"/>
      <c r="G255" s="176"/>
      <c r="H255" s="210">
        <f t="shared" si="21"/>
        <v>0</v>
      </c>
      <c r="I255" s="221">
        <v>354</v>
      </c>
      <c r="J255" s="27">
        <v>162</v>
      </c>
      <c r="K255" s="27">
        <v>23</v>
      </c>
      <c r="L255" s="193">
        <f t="shared" si="22"/>
        <v>0.1419753086419753</v>
      </c>
      <c r="M255" s="225"/>
      <c r="N255" s="27">
        <v>174</v>
      </c>
      <c r="O255" s="214">
        <f t="shared" si="23"/>
        <v>0.5178571428571429</v>
      </c>
      <c r="P255" s="177">
        <f t="shared" si="24"/>
        <v>356</v>
      </c>
      <c r="Q255" s="178">
        <f t="shared" si="25"/>
        <v>164</v>
      </c>
      <c r="R255" s="178">
        <f t="shared" si="26"/>
        <v>174</v>
      </c>
      <c r="S255" s="202">
        <f t="shared" si="27"/>
        <v>0.51479289940828399</v>
      </c>
    </row>
    <row r="256" spans="1:19" x14ac:dyDescent="0.2">
      <c r="A256" s="201" t="s">
        <v>425</v>
      </c>
      <c r="B256" s="188" t="s">
        <v>149</v>
      </c>
      <c r="C256" s="189" t="s">
        <v>150</v>
      </c>
      <c r="D256" s="175"/>
      <c r="E256" s="176"/>
      <c r="F256" s="176"/>
      <c r="G256" s="176"/>
      <c r="H256" s="210" t="str">
        <f t="shared" si="21"/>
        <v/>
      </c>
      <c r="I256" s="221">
        <v>8</v>
      </c>
      <c r="J256" s="27">
        <v>5</v>
      </c>
      <c r="K256" s="27">
        <v>2</v>
      </c>
      <c r="L256" s="193">
        <f t="shared" si="22"/>
        <v>0.4</v>
      </c>
      <c r="M256" s="225"/>
      <c r="N256" s="27">
        <v>2</v>
      </c>
      <c r="O256" s="214">
        <f t="shared" si="23"/>
        <v>0.2857142857142857</v>
      </c>
      <c r="P256" s="177">
        <f t="shared" si="24"/>
        <v>8</v>
      </c>
      <c r="Q256" s="178">
        <f t="shared" si="25"/>
        <v>5</v>
      </c>
      <c r="R256" s="178">
        <f t="shared" si="26"/>
        <v>2</v>
      </c>
      <c r="S256" s="202">
        <f t="shared" si="27"/>
        <v>0.2857142857142857</v>
      </c>
    </row>
    <row r="257" spans="1:19" x14ac:dyDescent="0.2">
      <c r="A257" s="201" t="s">
        <v>425</v>
      </c>
      <c r="B257" s="188" t="s">
        <v>153</v>
      </c>
      <c r="C257" s="189" t="s">
        <v>154</v>
      </c>
      <c r="D257" s="175"/>
      <c r="E257" s="176"/>
      <c r="F257" s="176"/>
      <c r="G257" s="176"/>
      <c r="H257" s="210" t="str">
        <f t="shared" si="21"/>
        <v/>
      </c>
      <c r="I257" s="221">
        <v>591</v>
      </c>
      <c r="J257" s="27">
        <v>273</v>
      </c>
      <c r="K257" s="27">
        <v>145</v>
      </c>
      <c r="L257" s="193">
        <f t="shared" si="22"/>
        <v>0.53113553113553114</v>
      </c>
      <c r="M257" s="225">
        <v>4</v>
      </c>
      <c r="N257" s="27">
        <v>319</v>
      </c>
      <c r="O257" s="214">
        <f t="shared" si="23"/>
        <v>0.53523489932885904</v>
      </c>
      <c r="P257" s="177">
        <f t="shared" si="24"/>
        <v>591</v>
      </c>
      <c r="Q257" s="178">
        <f t="shared" si="25"/>
        <v>277</v>
      </c>
      <c r="R257" s="178">
        <f t="shared" si="26"/>
        <v>319</v>
      </c>
      <c r="S257" s="202">
        <f t="shared" si="27"/>
        <v>0.53523489932885904</v>
      </c>
    </row>
    <row r="258" spans="1:19" x14ac:dyDescent="0.2">
      <c r="A258" s="201" t="s">
        <v>425</v>
      </c>
      <c r="B258" s="188" t="s">
        <v>160</v>
      </c>
      <c r="C258" s="189" t="s">
        <v>161</v>
      </c>
      <c r="D258" s="175">
        <v>1</v>
      </c>
      <c r="E258" s="176"/>
      <c r="F258" s="176"/>
      <c r="G258" s="176"/>
      <c r="H258" s="210" t="str">
        <f t="shared" ref="H258:H321" si="28">IF((E258+G258)&lt;&gt;0,G258/(E258+G258),"")</f>
        <v/>
      </c>
      <c r="I258" s="221">
        <v>2192</v>
      </c>
      <c r="J258" s="27">
        <v>1971</v>
      </c>
      <c r="K258" s="27">
        <v>1675</v>
      </c>
      <c r="L258" s="193">
        <f t="shared" ref="L258:L321" si="29">IF(J258&lt;&gt;0,K258/J258,"")</f>
        <v>0.84982242516489093</v>
      </c>
      <c r="M258" s="225">
        <v>2</v>
      </c>
      <c r="N258" s="27">
        <v>165</v>
      </c>
      <c r="O258" s="214">
        <f t="shared" ref="O258:O321" si="30">IF((J258+M258+N258)&lt;&gt;0,N258/(J258+M258+N258),"")</f>
        <v>7.7174929840972878E-2</v>
      </c>
      <c r="P258" s="177">
        <f t="shared" ref="P258:P321" si="31">IF(SUM(D258,I258)&gt;0,SUM(D258,I258),"")</f>
        <v>2193</v>
      </c>
      <c r="Q258" s="178">
        <f t="shared" ref="Q258:Q321" si="32">IF(SUM(E258,J258, M258)&gt;0,SUM(E258,J258, M258),"")</f>
        <v>1973</v>
      </c>
      <c r="R258" s="178">
        <f t="shared" ref="R258:R321" si="33">IF(SUM(G258,N258)&gt;0,SUM(G258,N258),"")</f>
        <v>165</v>
      </c>
      <c r="S258" s="202">
        <f t="shared" ref="S258:S321" si="34">IFERROR(IF((Q258+R258)&lt;&gt;0,R258/(Q258+R258),""),"")</f>
        <v>7.7174929840972878E-2</v>
      </c>
    </row>
    <row r="259" spans="1:19" x14ac:dyDescent="0.2">
      <c r="A259" s="201" t="s">
        <v>425</v>
      </c>
      <c r="B259" s="188" t="s">
        <v>162</v>
      </c>
      <c r="C259" s="189" t="s">
        <v>249</v>
      </c>
      <c r="D259" s="175"/>
      <c r="E259" s="176"/>
      <c r="F259" s="176"/>
      <c r="G259" s="176"/>
      <c r="H259" s="210" t="str">
        <f t="shared" si="28"/>
        <v/>
      </c>
      <c r="I259" s="221">
        <v>7</v>
      </c>
      <c r="J259" s="27">
        <v>5</v>
      </c>
      <c r="K259" s="27">
        <v>2</v>
      </c>
      <c r="L259" s="193">
        <f t="shared" si="29"/>
        <v>0.4</v>
      </c>
      <c r="M259" s="225"/>
      <c r="N259" s="27">
        <v>2</v>
      </c>
      <c r="O259" s="214">
        <f t="shared" si="30"/>
        <v>0.2857142857142857</v>
      </c>
      <c r="P259" s="177">
        <f t="shared" si="31"/>
        <v>7</v>
      </c>
      <c r="Q259" s="178">
        <f t="shared" si="32"/>
        <v>5</v>
      </c>
      <c r="R259" s="178">
        <f t="shared" si="33"/>
        <v>2</v>
      </c>
      <c r="S259" s="202">
        <f t="shared" si="34"/>
        <v>0.2857142857142857</v>
      </c>
    </row>
    <row r="260" spans="1:19" x14ac:dyDescent="0.2">
      <c r="A260" s="201" t="s">
        <v>425</v>
      </c>
      <c r="B260" s="188" t="s">
        <v>163</v>
      </c>
      <c r="C260" s="189" t="s">
        <v>250</v>
      </c>
      <c r="D260" s="175"/>
      <c r="E260" s="176"/>
      <c r="F260" s="176"/>
      <c r="G260" s="176"/>
      <c r="H260" s="210" t="str">
        <f t="shared" si="28"/>
        <v/>
      </c>
      <c r="I260" s="221">
        <v>6</v>
      </c>
      <c r="J260" s="27">
        <v>5</v>
      </c>
      <c r="K260" s="27">
        <v>5</v>
      </c>
      <c r="L260" s="193">
        <f t="shared" si="29"/>
        <v>1</v>
      </c>
      <c r="M260" s="225"/>
      <c r="N260" s="27"/>
      <c r="O260" s="214">
        <f t="shared" si="30"/>
        <v>0</v>
      </c>
      <c r="P260" s="177">
        <f t="shared" si="31"/>
        <v>6</v>
      </c>
      <c r="Q260" s="178">
        <f t="shared" si="32"/>
        <v>5</v>
      </c>
      <c r="R260" s="178" t="str">
        <f t="shared" si="33"/>
        <v/>
      </c>
      <c r="S260" s="202" t="str">
        <f t="shared" si="34"/>
        <v/>
      </c>
    </row>
    <row r="261" spans="1:19" ht="29" x14ac:dyDescent="0.2">
      <c r="A261" s="201" t="s">
        <v>425</v>
      </c>
      <c r="B261" s="188" t="s">
        <v>168</v>
      </c>
      <c r="C261" s="189" t="s">
        <v>170</v>
      </c>
      <c r="D261" s="175">
        <v>1</v>
      </c>
      <c r="E261" s="176"/>
      <c r="F261" s="176"/>
      <c r="G261" s="176">
        <v>1</v>
      </c>
      <c r="H261" s="210">
        <f t="shared" si="28"/>
        <v>1</v>
      </c>
      <c r="I261" s="221">
        <v>1877</v>
      </c>
      <c r="J261" s="27">
        <v>1695</v>
      </c>
      <c r="K261" s="27">
        <v>978</v>
      </c>
      <c r="L261" s="193">
        <f t="shared" si="29"/>
        <v>0.57699115044247784</v>
      </c>
      <c r="M261" s="225">
        <v>1</v>
      </c>
      <c r="N261" s="27">
        <v>112</v>
      </c>
      <c r="O261" s="214">
        <f t="shared" si="30"/>
        <v>6.1946902654867256E-2</v>
      </c>
      <c r="P261" s="177">
        <f t="shared" si="31"/>
        <v>1878</v>
      </c>
      <c r="Q261" s="178">
        <f t="shared" si="32"/>
        <v>1696</v>
      </c>
      <c r="R261" s="178">
        <f t="shared" si="33"/>
        <v>113</v>
      </c>
      <c r="S261" s="202">
        <f t="shared" si="34"/>
        <v>6.2465450525152018E-2</v>
      </c>
    </row>
    <row r="262" spans="1:19" x14ac:dyDescent="0.2">
      <c r="A262" s="201" t="s">
        <v>425</v>
      </c>
      <c r="B262" s="188" t="s">
        <v>174</v>
      </c>
      <c r="C262" s="189" t="s">
        <v>175</v>
      </c>
      <c r="D262" s="175"/>
      <c r="E262" s="176"/>
      <c r="F262" s="176"/>
      <c r="G262" s="176"/>
      <c r="H262" s="210" t="str">
        <f t="shared" si="28"/>
        <v/>
      </c>
      <c r="I262" s="221">
        <v>287</v>
      </c>
      <c r="J262" s="27">
        <v>245</v>
      </c>
      <c r="K262" s="27">
        <v>84</v>
      </c>
      <c r="L262" s="193">
        <f t="shared" si="29"/>
        <v>0.34285714285714286</v>
      </c>
      <c r="M262" s="225"/>
      <c r="N262" s="27">
        <v>38</v>
      </c>
      <c r="O262" s="214">
        <f t="shared" si="30"/>
        <v>0.13427561837455831</v>
      </c>
      <c r="P262" s="177">
        <f t="shared" si="31"/>
        <v>287</v>
      </c>
      <c r="Q262" s="178">
        <f t="shared" si="32"/>
        <v>245</v>
      </c>
      <c r="R262" s="178">
        <f t="shared" si="33"/>
        <v>38</v>
      </c>
      <c r="S262" s="202">
        <f t="shared" si="34"/>
        <v>0.13427561837455831</v>
      </c>
    </row>
    <row r="263" spans="1:19" x14ac:dyDescent="0.2">
      <c r="A263" s="201" t="s">
        <v>425</v>
      </c>
      <c r="B263" s="188" t="s">
        <v>180</v>
      </c>
      <c r="C263" s="189" t="s">
        <v>180</v>
      </c>
      <c r="D263" s="175"/>
      <c r="E263" s="176"/>
      <c r="F263" s="176"/>
      <c r="G263" s="176"/>
      <c r="H263" s="210" t="str">
        <f t="shared" si="28"/>
        <v/>
      </c>
      <c r="I263" s="221">
        <v>492</v>
      </c>
      <c r="J263" s="27">
        <v>467</v>
      </c>
      <c r="K263" s="27">
        <v>358</v>
      </c>
      <c r="L263" s="193">
        <f t="shared" si="29"/>
        <v>0.76659528907922914</v>
      </c>
      <c r="M263" s="225"/>
      <c r="N263" s="27">
        <v>14</v>
      </c>
      <c r="O263" s="214">
        <f t="shared" si="30"/>
        <v>2.9106029106029108E-2</v>
      </c>
      <c r="P263" s="177">
        <f t="shared" si="31"/>
        <v>492</v>
      </c>
      <c r="Q263" s="178">
        <f t="shared" si="32"/>
        <v>467</v>
      </c>
      <c r="R263" s="178">
        <f t="shared" si="33"/>
        <v>14</v>
      </c>
      <c r="S263" s="202">
        <f t="shared" si="34"/>
        <v>2.9106029106029108E-2</v>
      </c>
    </row>
    <row r="264" spans="1:19" x14ac:dyDescent="0.2">
      <c r="A264" s="201" t="s">
        <v>425</v>
      </c>
      <c r="B264" s="188" t="s">
        <v>182</v>
      </c>
      <c r="C264" s="189" t="s">
        <v>184</v>
      </c>
      <c r="D264" s="175"/>
      <c r="E264" s="176"/>
      <c r="F264" s="176"/>
      <c r="G264" s="176"/>
      <c r="H264" s="210" t="str">
        <f t="shared" si="28"/>
        <v/>
      </c>
      <c r="I264" s="221">
        <v>425</v>
      </c>
      <c r="J264" s="27">
        <v>387</v>
      </c>
      <c r="K264" s="27">
        <v>234</v>
      </c>
      <c r="L264" s="193">
        <f t="shared" si="29"/>
        <v>0.60465116279069764</v>
      </c>
      <c r="M264" s="225"/>
      <c r="N264" s="27">
        <v>10</v>
      </c>
      <c r="O264" s="214">
        <f t="shared" si="30"/>
        <v>2.5188916876574308E-2</v>
      </c>
      <c r="P264" s="177">
        <f t="shared" si="31"/>
        <v>425</v>
      </c>
      <c r="Q264" s="178">
        <f t="shared" si="32"/>
        <v>387</v>
      </c>
      <c r="R264" s="178">
        <f t="shared" si="33"/>
        <v>10</v>
      </c>
      <c r="S264" s="202">
        <f t="shared" si="34"/>
        <v>2.5188916876574308E-2</v>
      </c>
    </row>
    <row r="265" spans="1:19" x14ac:dyDescent="0.2">
      <c r="A265" s="201" t="s">
        <v>425</v>
      </c>
      <c r="B265" s="188" t="s">
        <v>185</v>
      </c>
      <c r="C265" s="189" t="s">
        <v>186</v>
      </c>
      <c r="D265" s="175"/>
      <c r="E265" s="176"/>
      <c r="F265" s="176"/>
      <c r="G265" s="176"/>
      <c r="H265" s="210" t="str">
        <f t="shared" si="28"/>
        <v/>
      </c>
      <c r="I265" s="221">
        <v>4</v>
      </c>
      <c r="J265" s="27">
        <v>4</v>
      </c>
      <c r="K265" s="27"/>
      <c r="L265" s="193">
        <f t="shared" si="29"/>
        <v>0</v>
      </c>
      <c r="M265" s="225"/>
      <c r="N265" s="27"/>
      <c r="O265" s="214">
        <f t="shared" si="30"/>
        <v>0</v>
      </c>
      <c r="P265" s="177">
        <f t="shared" si="31"/>
        <v>4</v>
      </c>
      <c r="Q265" s="178">
        <f t="shared" si="32"/>
        <v>4</v>
      </c>
      <c r="R265" s="178" t="str">
        <f t="shared" si="33"/>
        <v/>
      </c>
      <c r="S265" s="202" t="str">
        <f t="shared" si="34"/>
        <v/>
      </c>
    </row>
    <row r="266" spans="1:19" x14ac:dyDescent="0.2">
      <c r="A266" s="201" t="s">
        <v>425</v>
      </c>
      <c r="B266" s="188" t="s">
        <v>193</v>
      </c>
      <c r="C266" s="189" t="s">
        <v>194</v>
      </c>
      <c r="D266" s="175"/>
      <c r="E266" s="176"/>
      <c r="F266" s="176"/>
      <c r="G266" s="176"/>
      <c r="H266" s="210" t="str">
        <f t="shared" si="28"/>
        <v/>
      </c>
      <c r="I266" s="221">
        <v>10</v>
      </c>
      <c r="J266" s="27">
        <v>7</v>
      </c>
      <c r="K266" s="27">
        <v>5</v>
      </c>
      <c r="L266" s="193">
        <f t="shared" si="29"/>
        <v>0.7142857142857143</v>
      </c>
      <c r="M266" s="225"/>
      <c r="N266" s="27">
        <v>1</v>
      </c>
      <c r="O266" s="214">
        <f t="shared" si="30"/>
        <v>0.125</v>
      </c>
      <c r="P266" s="177">
        <f t="shared" si="31"/>
        <v>10</v>
      </c>
      <c r="Q266" s="178">
        <f t="shared" si="32"/>
        <v>7</v>
      </c>
      <c r="R266" s="178">
        <f t="shared" si="33"/>
        <v>1</v>
      </c>
      <c r="S266" s="202">
        <f t="shared" si="34"/>
        <v>0.125</v>
      </c>
    </row>
    <row r="267" spans="1:19" x14ac:dyDescent="0.2">
      <c r="A267" s="201" t="s">
        <v>425</v>
      </c>
      <c r="B267" s="188" t="s">
        <v>198</v>
      </c>
      <c r="C267" s="189" t="s">
        <v>199</v>
      </c>
      <c r="D267" s="175"/>
      <c r="E267" s="176"/>
      <c r="F267" s="176"/>
      <c r="G267" s="176"/>
      <c r="H267" s="210" t="str">
        <f t="shared" si="28"/>
        <v/>
      </c>
      <c r="I267" s="221">
        <v>3841</v>
      </c>
      <c r="J267" s="27">
        <v>3195</v>
      </c>
      <c r="K267" s="27">
        <v>1430</v>
      </c>
      <c r="L267" s="193">
        <f t="shared" si="29"/>
        <v>0.44757433489827858</v>
      </c>
      <c r="M267" s="225"/>
      <c r="N267" s="27">
        <v>521</v>
      </c>
      <c r="O267" s="214">
        <f t="shared" si="30"/>
        <v>0.14020452099031216</v>
      </c>
      <c r="P267" s="177">
        <f t="shared" si="31"/>
        <v>3841</v>
      </c>
      <c r="Q267" s="178">
        <f t="shared" si="32"/>
        <v>3195</v>
      </c>
      <c r="R267" s="178">
        <f t="shared" si="33"/>
        <v>521</v>
      </c>
      <c r="S267" s="202">
        <f t="shared" si="34"/>
        <v>0.14020452099031216</v>
      </c>
    </row>
    <row r="268" spans="1:19" x14ac:dyDescent="0.2">
      <c r="A268" s="201" t="s">
        <v>425</v>
      </c>
      <c r="B268" s="188" t="s">
        <v>204</v>
      </c>
      <c r="C268" s="189" t="s">
        <v>205</v>
      </c>
      <c r="D268" s="175">
        <v>4</v>
      </c>
      <c r="E268" s="176"/>
      <c r="F268" s="176"/>
      <c r="G268" s="176"/>
      <c r="H268" s="210" t="str">
        <f t="shared" si="28"/>
        <v/>
      </c>
      <c r="I268" s="221">
        <v>2470</v>
      </c>
      <c r="J268" s="27">
        <v>1823</v>
      </c>
      <c r="K268" s="27">
        <v>802</v>
      </c>
      <c r="L268" s="193">
        <f t="shared" si="29"/>
        <v>0.43993417443773997</v>
      </c>
      <c r="M268" s="225">
        <v>9</v>
      </c>
      <c r="N268" s="27">
        <v>544</v>
      </c>
      <c r="O268" s="214">
        <f t="shared" si="30"/>
        <v>0.22895622895622897</v>
      </c>
      <c r="P268" s="177">
        <f t="shared" si="31"/>
        <v>2474</v>
      </c>
      <c r="Q268" s="178">
        <f t="shared" si="32"/>
        <v>1832</v>
      </c>
      <c r="R268" s="178">
        <f t="shared" si="33"/>
        <v>544</v>
      </c>
      <c r="S268" s="202">
        <f t="shared" si="34"/>
        <v>0.22895622895622897</v>
      </c>
    </row>
    <row r="269" spans="1:19" ht="29" x14ac:dyDescent="0.2">
      <c r="A269" s="201" t="s">
        <v>425</v>
      </c>
      <c r="B269" s="188" t="s">
        <v>212</v>
      </c>
      <c r="C269" s="189" t="s">
        <v>214</v>
      </c>
      <c r="D269" s="175"/>
      <c r="E269" s="176"/>
      <c r="F269" s="176"/>
      <c r="G269" s="176"/>
      <c r="H269" s="210" t="str">
        <f t="shared" si="28"/>
        <v/>
      </c>
      <c r="I269" s="221">
        <v>831</v>
      </c>
      <c r="J269" s="27">
        <v>666</v>
      </c>
      <c r="K269" s="27">
        <v>326</v>
      </c>
      <c r="L269" s="193">
        <f t="shared" si="29"/>
        <v>0.4894894894894895</v>
      </c>
      <c r="M269" s="225">
        <v>4</v>
      </c>
      <c r="N269" s="27">
        <v>155</v>
      </c>
      <c r="O269" s="214">
        <f t="shared" si="30"/>
        <v>0.18787878787878787</v>
      </c>
      <c r="P269" s="177">
        <f t="shared" si="31"/>
        <v>831</v>
      </c>
      <c r="Q269" s="178">
        <f t="shared" si="32"/>
        <v>670</v>
      </c>
      <c r="R269" s="178">
        <f t="shared" si="33"/>
        <v>155</v>
      </c>
      <c r="S269" s="202">
        <f t="shared" si="34"/>
        <v>0.18787878787878787</v>
      </c>
    </row>
    <row r="270" spans="1:19" x14ac:dyDescent="0.2">
      <c r="A270" s="201" t="s">
        <v>425</v>
      </c>
      <c r="B270" s="188" t="s">
        <v>215</v>
      </c>
      <c r="C270" s="189" t="s">
        <v>217</v>
      </c>
      <c r="D270" s="175">
        <v>1</v>
      </c>
      <c r="E270" s="176"/>
      <c r="F270" s="176"/>
      <c r="G270" s="176"/>
      <c r="H270" s="210" t="str">
        <f t="shared" si="28"/>
        <v/>
      </c>
      <c r="I270" s="221">
        <v>2769</v>
      </c>
      <c r="J270" s="27">
        <v>2501</v>
      </c>
      <c r="K270" s="27">
        <v>1259</v>
      </c>
      <c r="L270" s="193">
        <f t="shared" si="29"/>
        <v>0.50339864054378247</v>
      </c>
      <c r="M270" s="225">
        <v>6</v>
      </c>
      <c r="N270" s="27">
        <v>105</v>
      </c>
      <c r="O270" s="214">
        <f t="shared" si="30"/>
        <v>4.0199081163859111E-2</v>
      </c>
      <c r="P270" s="177">
        <f t="shared" si="31"/>
        <v>2770</v>
      </c>
      <c r="Q270" s="178">
        <f t="shared" si="32"/>
        <v>2507</v>
      </c>
      <c r="R270" s="178">
        <f t="shared" si="33"/>
        <v>105</v>
      </c>
      <c r="S270" s="202">
        <f t="shared" si="34"/>
        <v>4.0199081163859111E-2</v>
      </c>
    </row>
    <row r="271" spans="1:19" x14ac:dyDescent="0.2">
      <c r="A271" s="201" t="s">
        <v>425</v>
      </c>
      <c r="B271" s="188" t="s">
        <v>220</v>
      </c>
      <c r="C271" s="189" t="s">
        <v>224</v>
      </c>
      <c r="D271" s="175"/>
      <c r="E271" s="176"/>
      <c r="F271" s="176"/>
      <c r="G271" s="176"/>
      <c r="H271" s="210" t="str">
        <f t="shared" si="28"/>
        <v/>
      </c>
      <c r="I271" s="221">
        <v>823</v>
      </c>
      <c r="J271" s="27">
        <v>772</v>
      </c>
      <c r="K271" s="27">
        <v>105</v>
      </c>
      <c r="L271" s="193">
        <f t="shared" si="29"/>
        <v>0.13601036269430053</v>
      </c>
      <c r="M271" s="225"/>
      <c r="N271" s="27">
        <v>20</v>
      </c>
      <c r="O271" s="214">
        <f t="shared" si="30"/>
        <v>2.5252525252525252E-2</v>
      </c>
      <c r="P271" s="177">
        <f t="shared" si="31"/>
        <v>823</v>
      </c>
      <c r="Q271" s="178">
        <f t="shared" si="32"/>
        <v>772</v>
      </c>
      <c r="R271" s="178">
        <f t="shared" si="33"/>
        <v>20</v>
      </c>
      <c r="S271" s="202">
        <f t="shared" si="34"/>
        <v>2.5252525252525252E-2</v>
      </c>
    </row>
    <row r="272" spans="1:19" x14ac:dyDescent="0.2">
      <c r="A272" s="201" t="s">
        <v>446</v>
      </c>
      <c r="B272" s="188" t="s">
        <v>10</v>
      </c>
      <c r="C272" s="189" t="s">
        <v>11</v>
      </c>
      <c r="D272" s="175"/>
      <c r="E272" s="176"/>
      <c r="F272" s="176"/>
      <c r="G272" s="176"/>
      <c r="H272" s="210" t="str">
        <f t="shared" si="28"/>
        <v/>
      </c>
      <c r="I272" s="221">
        <v>8</v>
      </c>
      <c r="J272" s="27">
        <v>8</v>
      </c>
      <c r="K272" s="27">
        <v>7</v>
      </c>
      <c r="L272" s="193">
        <f t="shared" si="29"/>
        <v>0.875</v>
      </c>
      <c r="M272" s="225"/>
      <c r="N272" s="27"/>
      <c r="O272" s="214">
        <f t="shared" si="30"/>
        <v>0</v>
      </c>
      <c r="P272" s="177">
        <f t="shared" si="31"/>
        <v>8</v>
      </c>
      <c r="Q272" s="178">
        <f t="shared" si="32"/>
        <v>8</v>
      </c>
      <c r="R272" s="178" t="str">
        <f t="shared" si="33"/>
        <v/>
      </c>
      <c r="S272" s="202" t="str">
        <f t="shared" si="34"/>
        <v/>
      </c>
    </row>
    <row r="273" spans="1:19" x14ac:dyDescent="0.2">
      <c r="A273" s="201" t="s">
        <v>446</v>
      </c>
      <c r="B273" s="188" t="s">
        <v>19</v>
      </c>
      <c r="C273" s="189" t="s">
        <v>20</v>
      </c>
      <c r="D273" s="175">
        <v>1</v>
      </c>
      <c r="E273" s="176">
        <v>1</v>
      </c>
      <c r="F273" s="176"/>
      <c r="G273" s="176"/>
      <c r="H273" s="210">
        <f t="shared" si="28"/>
        <v>0</v>
      </c>
      <c r="I273" s="221">
        <v>2265</v>
      </c>
      <c r="J273" s="27">
        <v>2211</v>
      </c>
      <c r="K273" s="27">
        <v>2055</v>
      </c>
      <c r="L273" s="193">
        <f t="shared" si="29"/>
        <v>0.92944369063772048</v>
      </c>
      <c r="M273" s="225">
        <v>1</v>
      </c>
      <c r="N273" s="27">
        <v>17</v>
      </c>
      <c r="O273" s="214">
        <f t="shared" si="30"/>
        <v>7.6267384477344104E-3</v>
      </c>
      <c r="P273" s="177">
        <f t="shared" si="31"/>
        <v>2266</v>
      </c>
      <c r="Q273" s="178">
        <f t="shared" si="32"/>
        <v>2213</v>
      </c>
      <c r="R273" s="178">
        <f t="shared" si="33"/>
        <v>17</v>
      </c>
      <c r="S273" s="202">
        <f t="shared" si="34"/>
        <v>7.623318385650224E-3</v>
      </c>
    </row>
    <row r="274" spans="1:19" x14ac:dyDescent="0.2">
      <c r="A274" s="201" t="s">
        <v>446</v>
      </c>
      <c r="B274" s="188" t="s">
        <v>35</v>
      </c>
      <c r="C274" s="189" t="s">
        <v>36</v>
      </c>
      <c r="D274" s="175"/>
      <c r="E274" s="176"/>
      <c r="F274" s="176"/>
      <c r="G274" s="176"/>
      <c r="H274" s="210" t="str">
        <f t="shared" si="28"/>
        <v/>
      </c>
      <c r="I274" s="221">
        <v>11</v>
      </c>
      <c r="J274" s="27">
        <v>11</v>
      </c>
      <c r="K274" s="27">
        <v>11</v>
      </c>
      <c r="L274" s="193">
        <f t="shared" si="29"/>
        <v>1</v>
      </c>
      <c r="M274" s="225"/>
      <c r="N274" s="27"/>
      <c r="O274" s="214">
        <f t="shared" si="30"/>
        <v>0</v>
      </c>
      <c r="P274" s="177">
        <f t="shared" si="31"/>
        <v>11</v>
      </c>
      <c r="Q274" s="178">
        <f t="shared" si="32"/>
        <v>11</v>
      </c>
      <c r="R274" s="178" t="str">
        <f t="shared" si="33"/>
        <v/>
      </c>
      <c r="S274" s="202" t="str">
        <f t="shared" si="34"/>
        <v/>
      </c>
    </row>
    <row r="275" spans="1:19" x14ac:dyDescent="0.2">
      <c r="A275" s="201" t="s">
        <v>446</v>
      </c>
      <c r="B275" s="188" t="s">
        <v>42</v>
      </c>
      <c r="C275" s="189" t="s">
        <v>43</v>
      </c>
      <c r="D275" s="175"/>
      <c r="E275" s="176"/>
      <c r="F275" s="176"/>
      <c r="G275" s="176"/>
      <c r="H275" s="210" t="str">
        <f t="shared" si="28"/>
        <v/>
      </c>
      <c r="I275" s="221">
        <v>111</v>
      </c>
      <c r="J275" s="27">
        <v>100</v>
      </c>
      <c r="K275" s="27">
        <v>34</v>
      </c>
      <c r="L275" s="193">
        <f t="shared" si="29"/>
        <v>0.34</v>
      </c>
      <c r="M275" s="225"/>
      <c r="N275" s="27">
        <v>11</v>
      </c>
      <c r="O275" s="214">
        <f t="shared" si="30"/>
        <v>9.90990990990991E-2</v>
      </c>
      <c r="P275" s="177">
        <f t="shared" si="31"/>
        <v>111</v>
      </c>
      <c r="Q275" s="178">
        <f t="shared" si="32"/>
        <v>100</v>
      </c>
      <c r="R275" s="178">
        <f t="shared" si="33"/>
        <v>11</v>
      </c>
      <c r="S275" s="202">
        <f t="shared" si="34"/>
        <v>9.90990990990991E-2</v>
      </c>
    </row>
    <row r="276" spans="1:19" x14ac:dyDescent="0.2">
      <c r="A276" s="201" t="s">
        <v>446</v>
      </c>
      <c r="B276" s="188" t="s">
        <v>65</v>
      </c>
      <c r="C276" s="189" t="s">
        <v>66</v>
      </c>
      <c r="D276" s="175"/>
      <c r="E276" s="176"/>
      <c r="F276" s="176"/>
      <c r="G276" s="176"/>
      <c r="H276" s="210" t="str">
        <f t="shared" si="28"/>
        <v/>
      </c>
      <c r="I276" s="221">
        <v>39</v>
      </c>
      <c r="J276" s="27">
        <v>21</v>
      </c>
      <c r="K276" s="27">
        <v>5</v>
      </c>
      <c r="L276" s="193">
        <f t="shared" si="29"/>
        <v>0.23809523809523808</v>
      </c>
      <c r="M276" s="225">
        <v>1</v>
      </c>
      <c r="N276" s="27">
        <v>12</v>
      </c>
      <c r="O276" s="214">
        <f t="shared" si="30"/>
        <v>0.35294117647058826</v>
      </c>
      <c r="P276" s="177">
        <f t="shared" si="31"/>
        <v>39</v>
      </c>
      <c r="Q276" s="178">
        <f t="shared" si="32"/>
        <v>22</v>
      </c>
      <c r="R276" s="178">
        <f t="shared" si="33"/>
        <v>12</v>
      </c>
      <c r="S276" s="202">
        <f t="shared" si="34"/>
        <v>0.35294117647058826</v>
      </c>
    </row>
    <row r="277" spans="1:19" x14ac:dyDescent="0.2">
      <c r="A277" s="201" t="s">
        <v>446</v>
      </c>
      <c r="B277" s="188" t="s">
        <v>71</v>
      </c>
      <c r="C277" s="189" t="s">
        <v>72</v>
      </c>
      <c r="D277" s="175"/>
      <c r="E277" s="176"/>
      <c r="F277" s="176"/>
      <c r="G277" s="176"/>
      <c r="H277" s="210" t="str">
        <f t="shared" si="28"/>
        <v/>
      </c>
      <c r="I277" s="221">
        <v>1</v>
      </c>
      <c r="J277" s="27">
        <v>1</v>
      </c>
      <c r="K277" s="27">
        <v>1</v>
      </c>
      <c r="L277" s="193">
        <f t="shared" si="29"/>
        <v>1</v>
      </c>
      <c r="M277" s="225"/>
      <c r="N277" s="27"/>
      <c r="O277" s="214">
        <f t="shared" si="30"/>
        <v>0</v>
      </c>
      <c r="P277" s="177">
        <f t="shared" si="31"/>
        <v>1</v>
      </c>
      <c r="Q277" s="178">
        <f t="shared" si="32"/>
        <v>1</v>
      </c>
      <c r="R277" s="178" t="str">
        <f t="shared" si="33"/>
        <v/>
      </c>
      <c r="S277" s="202" t="str">
        <f t="shared" si="34"/>
        <v/>
      </c>
    </row>
    <row r="278" spans="1:19" x14ac:dyDescent="0.2">
      <c r="A278" s="201" t="s">
        <v>446</v>
      </c>
      <c r="B278" s="188" t="s">
        <v>76</v>
      </c>
      <c r="C278" s="189" t="s">
        <v>77</v>
      </c>
      <c r="D278" s="175"/>
      <c r="E278" s="176"/>
      <c r="F278" s="176"/>
      <c r="G278" s="176"/>
      <c r="H278" s="210" t="str">
        <f t="shared" si="28"/>
        <v/>
      </c>
      <c r="I278" s="221">
        <v>18</v>
      </c>
      <c r="J278" s="27">
        <v>12</v>
      </c>
      <c r="K278" s="27">
        <v>3</v>
      </c>
      <c r="L278" s="193">
        <f t="shared" si="29"/>
        <v>0.25</v>
      </c>
      <c r="M278" s="225"/>
      <c r="N278" s="27">
        <v>6</v>
      </c>
      <c r="O278" s="214">
        <f t="shared" si="30"/>
        <v>0.33333333333333331</v>
      </c>
      <c r="P278" s="177">
        <f t="shared" si="31"/>
        <v>18</v>
      </c>
      <c r="Q278" s="178">
        <f t="shared" si="32"/>
        <v>12</v>
      </c>
      <c r="R278" s="178">
        <f t="shared" si="33"/>
        <v>6</v>
      </c>
      <c r="S278" s="202">
        <f t="shared" si="34"/>
        <v>0.33333333333333331</v>
      </c>
    </row>
    <row r="279" spans="1:19" x14ac:dyDescent="0.2">
      <c r="A279" s="201" t="s">
        <v>446</v>
      </c>
      <c r="B279" s="188" t="s">
        <v>92</v>
      </c>
      <c r="C279" s="189" t="s">
        <v>93</v>
      </c>
      <c r="D279" s="175"/>
      <c r="E279" s="176"/>
      <c r="F279" s="176"/>
      <c r="G279" s="176"/>
      <c r="H279" s="210" t="str">
        <f t="shared" si="28"/>
        <v/>
      </c>
      <c r="I279" s="221">
        <v>271</v>
      </c>
      <c r="J279" s="27">
        <v>132</v>
      </c>
      <c r="K279" s="27">
        <v>41</v>
      </c>
      <c r="L279" s="193">
        <f t="shared" si="29"/>
        <v>0.31060606060606061</v>
      </c>
      <c r="M279" s="225"/>
      <c r="N279" s="27">
        <v>108</v>
      </c>
      <c r="O279" s="214">
        <f t="shared" si="30"/>
        <v>0.45</v>
      </c>
      <c r="P279" s="177">
        <f t="shared" si="31"/>
        <v>271</v>
      </c>
      <c r="Q279" s="178">
        <f t="shared" si="32"/>
        <v>132</v>
      </c>
      <c r="R279" s="178">
        <f t="shared" si="33"/>
        <v>108</v>
      </c>
      <c r="S279" s="202">
        <f t="shared" si="34"/>
        <v>0.45</v>
      </c>
    </row>
    <row r="280" spans="1:19" x14ac:dyDescent="0.2">
      <c r="A280" s="201" t="s">
        <v>446</v>
      </c>
      <c r="B280" s="188" t="s">
        <v>103</v>
      </c>
      <c r="C280" s="189" t="s">
        <v>104</v>
      </c>
      <c r="D280" s="175"/>
      <c r="E280" s="176"/>
      <c r="F280" s="176"/>
      <c r="G280" s="176"/>
      <c r="H280" s="210" t="str">
        <f t="shared" si="28"/>
        <v/>
      </c>
      <c r="I280" s="221">
        <v>11</v>
      </c>
      <c r="J280" s="27">
        <v>10</v>
      </c>
      <c r="K280" s="27">
        <v>5</v>
      </c>
      <c r="L280" s="193">
        <f t="shared" si="29"/>
        <v>0.5</v>
      </c>
      <c r="M280" s="225"/>
      <c r="N280" s="27"/>
      <c r="O280" s="214">
        <f t="shared" si="30"/>
        <v>0</v>
      </c>
      <c r="P280" s="177">
        <f t="shared" si="31"/>
        <v>11</v>
      </c>
      <c r="Q280" s="178">
        <f t="shared" si="32"/>
        <v>10</v>
      </c>
      <c r="R280" s="178" t="str">
        <f t="shared" si="33"/>
        <v/>
      </c>
      <c r="S280" s="202" t="str">
        <f t="shared" si="34"/>
        <v/>
      </c>
    </row>
    <row r="281" spans="1:19" x14ac:dyDescent="0.2">
      <c r="A281" s="201" t="s">
        <v>446</v>
      </c>
      <c r="B281" s="188" t="s">
        <v>105</v>
      </c>
      <c r="C281" s="189" t="s">
        <v>106</v>
      </c>
      <c r="D281" s="175"/>
      <c r="E281" s="176"/>
      <c r="F281" s="176"/>
      <c r="G281" s="176"/>
      <c r="H281" s="210" t="str">
        <f t="shared" si="28"/>
        <v/>
      </c>
      <c r="I281" s="221">
        <v>1</v>
      </c>
      <c r="J281" s="27"/>
      <c r="K281" s="27"/>
      <c r="L281" s="193" t="str">
        <f t="shared" si="29"/>
        <v/>
      </c>
      <c r="M281" s="225"/>
      <c r="N281" s="27"/>
      <c r="O281" s="214" t="str">
        <f t="shared" si="30"/>
        <v/>
      </c>
      <c r="P281" s="177">
        <f t="shared" si="31"/>
        <v>1</v>
      </c>
      <c r="Q281" s="178" t="str">
        <f t="shared" si="32"/>
        <v/>
      </c>
      <c r="R281" s="178" t="str">
        <f t="shared" si="33"/>
        <v/>
      </c>
      <c r="S281" s="202" t="str">
        <f t="shared" si="34"/>
        <v/>
      </c>
    </row>
    <row r="282" spans="1:19" x14ac:dyDescent="0.2">
      <c r="A282" s="201" t="s">
        <v>446</v>
      </c>
      <c r="B282" s="188" t="s">
        <v>110</v>
      </c>
      <c r="C282" s="189" t="s">
        <v>111</v>
      </c>
      <c r="D282" s="175"/>
      <c r="E282" s="176"/>
      <c r="F282" s="176"/>
      <c r="G282" s="176"/>
      <c r="H282" s="210" t="str">
        <f t="shared" si="28"/>
        <v/>
      </c>
      <c r="I282" s="221">
        <v>11</v>
      </c>
      <c r="J282" s="27">
        <v>9</v>
      </c>
      <c r="K282" s="27">
        <v>4</v>
      </c>
      <c r="L282" s="193">
        <f t="shared" si="29"/>
        <v>0.44444444444444442</v>
      </c>
      <c r="M282" s="225"/>
      <c r="N282" s="27">
        <v>1</v>
      </c>
      <c r="O282" s="214">
        <f t="shared" si="30"/>
        <v>0.1</v>
      </c>
      <c r="P282" s="177">
        <f t="shared" si="31"/>
        <v>11</v>
      </c>
      <c r="Q282" s="178">
        <f t="shared" si="32"/>
        <v>9</v>
      </c>
      <c r="R282" s="178">
        <f t="shared" si="33"/>
        <v>1</v>
      </c>
      <c r="S282" s="202">
        <f t="shared" si="34"/>
        <v>0.1</v>
      </c>
    </row>
    <row r="283" spans="1:19" x14ac:dyDescent="0.2">
      <c r="A283" s="201" t="s">
        <v>446</v>
      </c>
      <c r="B283" s="188" t="s">
        <v>114</v>
      </c>
      <c r="C283" s="189" t="s">
        <v>542</v>
      </c>
      <c r="D283" s="175"/>
      <c r="E283" s="176"/>
      <c r="F283" s="176"/>
      <c r="G283" s="176"/>
      <c r="H283" s="210" t="str">
        <f t="shared" si="28"/>
        <v/>
      </c>
      <c r="I283" s="221">
        <v>303</v>
      </c>
      <c r="J283" s="27">
        <v>274</v>
      </c>
      <c r="K283" s="27">
        <v>198</v>
      </c>
      <c r="L283" s="193">
        <f t="shared" si="29"/>
        <v>0.72262773722627738</v>
      </c>
      <c r="M283" s="225">
        <v>1</v>
      </c>
      <c r="N283" s="27">
        <v>25</v>
      </c>
      <c r="O283" s="214">
        <f t="shared" si="30"/>
        <v>8.3333333333333329E-2</v>
      </c>
      <c r="P283" s="177">
        <f t="shared" si="31"/>
        <v>303</v>
      </c>
      <c r="Q283" s="178">
        <f t="shared" si="32"/>
        <v>275</v>
      </c>
      <c r="R283" s="178">
        <f t="shared" si="33"/>
        <v>25</v>
      </c>
      <c r="S283" s="202">
        <f t="shared" si="34"/>
        <v>8.3333333333333329E-2</v>
      </c>
    </row>
    <row r="284" spans="1:19" ht="29" x14ac:dyDescent="0.2">
      <c r="A284" s="201" t="s">
        <v>446</v>
      </c>
      <c r="B284" s="188" t="s">
        <v>168</v>
      </c>
      <c r="C284" s="189" t="s">
        <v>170</v>
      </c>
      <c r="D284" s="175"/>
      <c r="E284" s="176"/>
      <c r="F284" s="176"/>
      <c r="G284" s="176"/>
      <c r="H284" s="210" t="str">
        <f t="shared" si="28"/>
        <v/>
      </c>
      <c r="I284" s="221">
        <v>6598</v>
      </c>
      <c r="J284" s="27">
        <v>6373</v>
      </c>
      <c r="K284" s="27">
        <v>5581</v>
      </c>
      <c r="L284" s="193">
        <f t="shared" si="29"/>
        <v>0.8757257178722736</v>
      </c>
      <c r="M284" s="225"/>
      <c r="N284" s="27">
        <v>95</v>
      </c>
      <c r="O284" s="214">
        <f t="shared" si="30"/>
        <v>1.468769325912183E-2</v>
      </c>
      <c r="P284" s="177">
        <f t="shared" si="31"/>
        <v>6598</v>
      </c>
      <c r="Q284" s="178">
        <f t="shared" si="32"/>
        <v>6373</v>
      </c>
      <c r="R284" s="178">
        <f t="shared" si="33"/>
        <v>95</v>
      </c>
      <c r="S284" s="202">
        <f t="shared" si="34"/>
        <v>1.468769325912183E-2</v>
      </c>
    </row>
    <row r="285" spans="1:19" ht="29" x14ac:dyDescent="0.2">
      <c r="A285" s="201" t="s">
        <v>446</v>
      </c>
      <c r="B285" s="188" t="s">
        <v>168</v>
      </c>
      <c r="C285" s="189" t="s">
        <v>433</v>
      </c>
      <c r="D285" s="175"/>
      <c r="E285" s="176"/>
      <c r="F285" s="176"/>
      <c r="G285" s="176"/>
      <c r="H285" s="210" t="str">
        <f t="shared" si="28"/>
        <v/>
      </c>
      <c r="I285" s="221">
        <v>2182</v>
      </c>
      <c r="J285" s="27">
        <v>2173</v>
      </c>
      <c r="K285" s="27">
        <v>2162</v>
      </c>
      <c r="L285" s="193">
        <f t="shared" si="29"/>
        <v>0.99493787390704092</v>
      </c>
      <c r="M285" s="225"/>
      <c r="N285" s="27">
        <v>9</v>
      </c>
      <c r="O285" s="214">
        <f t="shared" si="30"/>
        <v>4.124656278643446E-3</v>
      </c>
      <c r="P285" s="177">
        <f t="shared" si="31"/>
        <v>2182</v>
      </c>
      <c r="Q285" s="178">
        <f t="shared" si="32"/>
        <v>2173</v>
      </c>
      <c r="R285" s="178">
        <f t="shared" si="33"/>
        <v>9</v>
      </c>
      <c r="S285" s="202">
        <f t="shared" si="34"/>
        <v>4.124656278643446E-3</v>
      </c>
    </row>
    <row r="286" spans="1:19" ht="29" x14ac:dyDescent="0.2">
      <c r="A286" s="201" t="s">
        <v>446</v>
      </c>
      <c r="B286" s="188" t="s">
        <v>168</v>
      </c>
      <c r="C286" s="189" t="s">
        <v>169</v>
      </c>
      <c r="D286" s="175"/>
      <c r="E286" s="176"/>
      <c r="F286" s="176"/>
      <c r="G286" s="176"/>
      <c r="H286" s="210" t="str">
        <f t="shared" si="28"/>
        <v/>
      </c>
      <c r="I286" s="221">
        <v>13406</v>
      </c>
      <c r="J286" s="27">
        <v>13364</v>
      </c>
      <c r="K286" s="27">
        <v>13265</v>
      </c>
      <c r="L286" s="193">
        <f t="shared" si="29"/>
        <v>0.9925920383118827</v>
      </c>
      <c r="M286" s="225">
        <v>2</v>
      </c>
      <c r="N286" s="27">
        <v>36</v>
      </c>
      <c r="O286" s="214">
        <f t="shared" si="30"/>
        <v>2.6861662438442025E-3</v>
      </c>
      <c r="P286" s="177">
        <f t="shared" si="31"/>
        <v>13406</v>
      </c>
      <c r="Q286" s="178">
        <f t="shared" si="32"/>
        <v>13366</v>
      </c>
      <c r="R286" s="178">
        <f t="shared" si="33"/>
        <v>36</v>
      </c>
      <c r="S286" s="202">
        <f t="shared" si="34"/>
        <v>2.6861662438442025E-3</v>
      </c>
    </row>
    <row r="287" spans="1:19" x14ac:dyDescent="0.2">
      <c r="A287" s="201" t="s">
        <v>446</v>
      </c>
      <c r="B287" s="188" t="s">
        <v>204</v>
      </c>
      <c r="C287" s="189" t="s">
        <v>205</v>
      </c>
      <c r="D287" s="175"/>
      <c r="E287" s="176"/>
      <c r="F287" s="176"/>
      <c r="G287" s="176"/>
      <c r="H287" s="210" t="str">
        <f t="shared" si="28"/>
        <v/>
      </c>
      <c r="I287" s="221">
        <v>195</v>
      </c>
      <c r="J287" s="27">
        <v>154</v>
      </c>
      <c r="K287" s="27">
        <v>111</v>
      </c>
      <c r="L287" s="193">
        <f t="shared" si="29"/>
        <v>0.72077922077922074</v>
      </c>
      <c r="M287" s="225">
        <v>1</v>
      </c>
      <c r="N287" s="27">
        <v>40</v>
      </c>
      <c r="O287" s="214">
        <f t="shared" si="30"/>
        <v>0.20512820512820512</v>
      </c>
      <c r="P287" s="177">
        <f t="shared" si="31"/>
        <v>195</v>
      </c>
      <c r="Q287" s="178">
        <f t="shared" si="32"/>
        <v>155</v>
      </c>
      <c r="R287" s="178">
        <f t="shared" si="33"/>
        <v>40</v>
      </c>
      <c r="S287" s="202">
        <f t="shared" si="34"/>
        <v>0.20512820512820512</v>
      </c>
    </row>
    <row r="288" spans="1:19" x14ac:dyDescent="0.2">
      <c r="A288" s="201" t="s">
        <v>446</v>
      </c>
      <c r="B288" s="188" t="s">
        <v>209</v>
      </c>
      <c r="C288" s="189" t="s">
        <v>502</v>
      </c>
      <c r="D288" s="175"/>
      <c r="E288" s="176"/>
      <c r="F288" s="176"/>
      <c r="G288" s="176"/>
      <c r="H288" s="210" t="str">
        <f t="shared" si="28"/>
        <v/>
      </c>
      <c r="I288" s="221">
        <v>37</v>
      </c>
      <c r="J288" s="27">
        <v>28</v>
      </c>
      <c r="K288" s="27">
        <v>16</v>
      </c>
      <c r="L288" s="193">
        <f t="shared" si="29"/>
        <v>0.5714285714285714</v>
      </c>
      <c r="M288" s="225"/>
      <c r="N288" s="27">
        <v>9</v>
      </c>
      <c r="O288" s="214">
        <f t="shared" si="30"/>
        <v>0.24324324324324326</v>
      </c>
      <c r="P288" s="177">
        <f t="shared" si="31"/>
        <v>37</v>
      </c>
      <c r="Q288" s="178">
        <f t="shared" si="32"/>
        <v>28</v>
      </c>
      <c r="R288" s="178">
        <f t="shared" si="33"/>
        <v>9</v>
      </c>
      <c r="S288" s="202">
        <f t="shared" si="34"/>
        <v>0.24324324324324326</v>
      </c>
    </row>
    <row r="289" spans="1:19" x14ac:dyDescent="0.2">
      <c r="A289" s="201" t="s">
        <v>446</v>
      </c>
      <c r="B289" s="188" t="s">
        <v>215</v>
      </c>
      <c r="C289" s="189" t="s">
        <v>217</v>
      </c>
      <c r="D289" s="175"/>
      <c r="E289" s="176"/>
      <c r="F289" s="176"/>
      <c r="G289" s="176"/>
      <c r="H289" s="210" t="str">
        <f t="shared" si="28"/>
        <v/>
      </c>
      <c r="I289" s="221">
        <v>57</v>
      </c>
      <c r="J289" s="27">
        <v>55</v>
      </c>
      <c r="K289" s="27">
        <v>47</v>
      </c>
      <c r="L289" s="193">
        <f t="shared" si="29"/>
        <v>0.8545454545454545</v>
      </c>
      <c r="M289" s="225"/>
      <c r="N289" s="27">
        <v>1</v>
      </c>
      <c r="O289" s="214">
        <f t="shared" si="30"/>
        <v>1.7857142857142856E-2</v>
      </c>
      <c r="P289" s="177">
        <f t="shared" si="31"/>
        <v>57</v>
      </c>
      <c r="Q289" s="178">
        <f t="shared" si="32"/>
        <v>55</v>
      </c>
      <c r="R289" s="178">
        <f t="shared" si="33"/>
        <v>1</v>
      </c>
      <c r="S289" s="202">
        <f t="shared" si="34"/>
        <v>1.7857142857142856E-2</v>
      </c>
    </row>
    <row r="290" spans="1:19" x14ac:dyDescent="0.2">
      <c r="A290" s="201" t="s">
        <v>446</v>
      </c>
      <c r="B290" s="188" t="s">
        <v>220</v>
      </c>
      <c r="C290" s="189" t="s">
        <v>224</v>
      </c>
      <c r="D290" s="175"/>
      <c r="E290" s="176"/>
      <c r="F290" s="176"/>
      <c r="G290" s="176"/>
      <c r="H290" s="210" t="str">
        <f t="shared" si="28"/>
        <v/>
      </c>
      <c r="I290" s="221">
        <v>29</v>
      </c>
      <c r="J290" s="27">
        <v>27</v>
      </c>
      <c r="K290" s="27">
        <v>11</v>
      </c>
      <c r="L290" s="193">
        <f t="shared" si="29"/>
        <v>0.40740740740740738</v>
      </c>
      <c r="M290" s="225"/>
      <c r="N290" s="27"/>
      <c r="O290" s="214">
        <f t="shared" si="30"/>
        <v>0</v>
      </c>
      <c r="P290" s="177">
        <f t="shared" si="31"/>
        <v>29</v>
      </c>
      <c r="Q290" s="178">
        <f t="shared" si="32"/>
        <v>27</v>
      </c>
      <c r="R290" s="178" t="str">
        <f t="shared" si="33"/>
        <v/>
      </c>
      <c r="S290" s="202" t="str">
        <f t="shared" si="34"/>
        <v/>
      </c>
    </row>
    <row r="291" spans="1:19" x14ac:dyDescent="0.2">
      <c r="A291" s="201" t="s">
        <v>394</v>
      </c>
      <c r="B291" s="188" t="s">
        <v>4</v>
      </c>
      <c r="C291" s="189" t="s">
        <v>5</v>
      </c>
      <c r="D291" s="175"/>
      <c r="E291" s="176"/>
      <c r="F291" s="176"/>
      <c r="G291" s="176"/>
      <c r="H291" s="210" t="str">
        <f t="shared" si="28"/>
        <v/>
      </c>
      <c r="I291" s="221">
        <v>101</v>
      </c>
      <c r="J291" s="27">
        <v>45</v>
      </c>
      <c r="K291" s="27">
        <v>15</v>
      </c>
      <c r="L291" s="193">
        <f t="shared" si="29"/>
        <v>0.33333333333333331</v>
      </c>
      <c r="M291" s="225"/>
      <c r="N291" s="27">
        <v>56</v>
      </c>
      <c r="O291" s="214">
        <f t="shared" si="30"/>
        <v>0.5544554455445545</v>
      </c>
      <c r="P291" s="177">
        <f t="shared" si="31"/>
        <v>101</v>
      </c>
      <c r="Q291" s="178">
        <f t="shared" si="32"/>
        <v>45</v>
      </c>
      <c r="R291" s="178">
        <f t="shared" si="33"/>
        <v>56</v>
      </c>
      <c r="S291" s="202">
        <f t="shared" si="34"/>
        <v>0.5544554455445545</v>
      </c>
    </row>
    <row r="292" spans="1:19" x14ac:dyDescent="0.2">
      <c r="A292" s="201" t="s">
        <v>394</v>
      </c>
      <c r="B292" s="188" t="s">
        <v>10</v>
      </c>
      <c r="C292" s="189" t="s">
        <v>11</v>
      </c>
      <c r="D292" s="175"/>
      <c r="E292" s="176"/>
      <c r="F292" s="176"/>
      <c r="G292" s="176"/>
      <c r="H292" s="210" t="str">
        <f t="shared" si="28"/>
        <v/>
      </c>
      <c r="I292" s="221">
        <v>23</v>
      </c>
      <c r="J292" s="27">
        <v>19</v>
      </c>
      <c r="K292" s="27">
        <v>6</v>
      </c>
      <c r="L292" s="193">
        <f t="shared" si="29"/>
        <v>0.31578947368421051</v>
      </c>
      <c r="M292" s="225"/>
      <c r="N292" s="27">
        <v>4</v>
      </c>
      <c r="O292" s="214">
        <f t="shared" si="30"/>
        <v>0.17391304347826086</v>
      </c>
      <c r="P292" s="177">
        <f t="shared" si="31"/>
        <v>23</v>
      </c>
      <c r="Q292" s="178">
        <f t="shared" si="32"/>
        <v>19</v>
      </c>
      <c r="R292" s="178">
        <f t="shared" si="33"/>
        <v>4</v>
      </c>
      <c r="S292" s="202">
        <f t="shared" si="34"/>
        <v>0.17391304347826086</v>
      </c>
    </row>
    <row r="293" spans="1:19" x14ac:dyDescent="0.2">
      <c r="A293" s="201" t="s">
        <v>394</v>
      </c>
      <c r="B293" s="188" t="s">
        <v>32</v>
      </c>
      <c r="C293" s="189" t="s">
        <v>33</v>
      </c>
      <c r="D293" s="175"/>
      <c r="E293" s="176"/>
      <c r="F293" s="176"/>
      <c r="G293" s="176"/>
      <c r="H293" s="210" t="str">
        <f t="shared" si="28"/>
        <v/>
      </c>
      <c r="I293" s="221">
        <v>26</v>
      </c>
      <c r="J293" s="27">
        <v>18</v>
      </c>
      <c r="K293" s="27">
        <v>15</v>
      </c>
      <c r="L293" s="193">
        <f t="shared" si="29"/>
        <v>0.83333333333333337</v>
      </c>
      <c r="M293" s="225">
        <v>2</v>
      </c>
      <c r="N293" s="27">
        <v>8</v>
      </c>
      <c r="O293" s="214">
        <f t="shared" si="30"/>
        <v>0.2857142857142857</v>
      </c>
      <c r="P293" s="177">
        <f t="shared" si="31"/>
        <v>26</v>
      </c>
      <c r="Q293" s="178">
        <f t="shared" si="32"/>
        <v>20</v>
      </c>
      <c r="R293" s="178">
        <f t="shared" si="33"/>
        <v>8</v>
      </c>
      <c r="S293" s="202">
        <f t="shared" si="34"/>
        <v>0.2857142857142857</v>
      </c>
    </row>
    <row r="294" spans="1:19" ht="29" x14ac:dyDescent="0.2">
      <c r="A294" s="201" t="s">
        <v>394</v>
      </c>
      <c r="B294" s="188" t="s">
        <v>40</v>
      </c>
      <c r="C294" s="189" t="s">
        <v>41</v>
      </c>
      <c r="D294" s="175"/>
      <c r="E294" s="176"/>
      <c r="F294" s="176"/>
      <c r="G294" s="176"/>
      <c r="H294" s="210" t="str">
        <f t="shared" si="28"/>
        <v/>
      </c>
      <c r="I294" s="221">
        <v>5</v>
      </c>
      <c r="J294" s="27">
        <v>4</v>
      </c>
      <c r="K294" s="27">
        <v>2</v>
      </c>
      <c r="L294" s="193">
        <f t="shared" si="29"/>
        <v>0.5</v>
      </c>
      <c r="M294" s="225">
        <v>1</v>
      </c>
      <c r="N294" s="27">
        <v>1</v>
      </c>
      <c r="O294" s="214">
        <f t="shared" si="30"/>
        <v>0.16666666666666666</v>
      </c>
      <c r="P294" s="177">
        <f t="shared" si="31"/>
        <v>5</v>
      </c>
      <c r="Q294" s="178">
        <f t="shared" si="32"/>
        <v>5</v>
      </c>
      <c r="R294" s="178">
        <f t="shared" si="33"/>
        <v>1</v>
      </c>
      <c r="S294" s="202">
        <f t="shared" si="34"/>
        <v>0.16666666666666666</v>
      </c>
    </row>
    <row r="295" spans="1:19" x14ac:dyDescent="0.2">
      <c r="A295" s="201" t="s">
        <v>394</v>
      </c>
      <c r="B295" s="188" t="s">
        <v>42</v>
      </c>
      <c r="C295" s="189" t="s">
        <v>43</v>
      </c>
      <c r="D295" s="175"/>
      <c r="E295" s="176"/>
      <c r="F295" s="176"/>
      <c r="G295" s="176"/>
      <c r="H295" s="210" t="str">
        <f t="shared" si="28"/>
        <v/>
      </c>
      <c r="I295" s="221">
        <v>2878</v>
      </c>
      <c r="J295" s="27">
        <v>2618</v>
      </c>
      <c r="K295" s="27">
        <v>124</v>
      </c>
      <c r="L295" s="193">
        <f t="shared" si="29"/>
        <v>4.7364400305576773E-2</v>
      </c>
      <c r="M295" s="225">
        <v>5</v>
      </c>
      <c r="N295" s="27">
        <v>260</v>
      </c>
      <c r="O295" s="214">
        <f t="shared" si="30"/>
        <v>9.0183836281651053E-2</v>
      </c>
      <c r="P295" s="177">
        <f t="shared" si="31"/>
        <v>2878</v>
      </c>
      <c r="Q295" s="178">
        <f t="shared" si="32"/>
        <v>2623</v>
      </c>
      <c r="R295" s="178">
        <f t="shared" si="33"/>
        <v>260</v>
      </c>
      <c r="S295" s="202">
        <f t="shared" si="34"/>
        <v>9.0183836281651053E-2</v>
      </c>
    </row>
    <row r="296" spans="1:19" x14ac:dyDescent="0.2">
      <c r="A296" s="201" t="s">
        <v>394</v>
      </c>
      <c r="B296" s="188" t="s">
        <v>42</v>
      </c>
      <c r="C296" s="189" t="s">
        <v>46</v>
      </c>
      <c r="D296" s="175"/>
      <c r="E296" s="176"/>
      <c r="F296" s="176"/>
      <c r="G296" s="176"/>
      <c r="H296" s="210" t="str">
        <f t="shared" si="28"/>
        <v/>
      </c>
      <c r="I296" s="221">
        <v>2088</v>
      </c>
      <c r="J296" s="27">
        <v>1962</v>
      </c>
      <c r="K296" s="27">
        <v>593</v>
      </c>
      <c r="L296" s="193">
        <f t="shared" si="29"/>
        <v>0.30224260958205912</v>
      </c>
      <c r="M296" s="225"/>
      <c r="N296" s="27">
        <v>126</v>
      </c>
      <c r="O296" s="214">
        <f t="shared" si="30"/>
        <v>6.0344827586206899E-2</v>
      </c>
      <c r="P296" s="177">
        <f t="shared" si="31"/>
        <v>2088</v>
      </c>
      <c r="Q296" s="178">
        <f t="shared" si="32"/>
        <v>1962</v>
      </c>
      <c r="R296" s="178">
        <f t="shared" si="33"/>
        <v>126</v>
      </c>
      <c r="S296" s="202">
        <f t="shared" si="34"/>
        <v>6.0344827586206899E-2</v>
      </c>
    </row>
    <row r="297" spans="1:19" x14ac:dyDescent="0.2">
      <c r="A297" s="201" t="s">
        <v>394</v>
      </c>
      <c r="B297" s="188" t="s">
        <v>57</v>
      </c>
      <c r="C297" s="189" t="s">
        <v>58</v>
      </c>
      <c r="D297" s="175"/>
      <c r="E297" s="176"/>
      <c r="F297" s="176"/>
      <c r="G297" s="176"/>
      <c r="H297" s="210" t="str">
        <f t="shared" si="28"/>
        <v/>
      </c>
      <c r="I297" s="221">
        <v>17</v>
      </c>
      <c r="J297" s="27">
        <v>12</v>
      </c>
      <c r="K297" s="27">
        <v>6</v>
      </c>
      <c r="L297" s="193">
        <f t="shared" si="29"/>
        <v>0.5</v>
      </c>
      <c r="M297" s="225"/>
      <c r="N297" s="27">
        <v>5</v>
      </c>
      <c r="O297" s="214">
        <f t="shared" si="30"/>
        <v>0.29411764705882354</v>
      </c>
      <c r="P297" s="177">
        <f t="shared" si="31"/>
        <v>17</v>
      </c>
      <c r="Q297" s="178">
        <f t="shared" si="32"/>
        <v>12</v>
      </c>
      <c r="R297" s="178">
        <f t="shared" si="33"/>
        <v>5</v>
      </c>
      <c r="S297" s="202">
        <f t="shared" si="34"/>
        <v>0.29411764705882354</v>
      </c>
    </row>
    <row r="298" spans="1:19" x14ac:dyDescent="0.2">
      <c r="A298" s="201" t="s">
        <v>394</v>
      </c>
      <c r="B298" s="188" t="s">
        <v>65</v>
      </c>
      <c r="C298" s="189" t="s">
        <v>66</v>
      </c>
      <c r="D298" s="175"/>
      <c r="E298" s="176"/>
      <c r="F298" s="176"/>
      <c r="G298" s="176"/>
      <c r="H298" s="210" t="str">
        <f t="shared" si="28"/>
        <v/>
      </c>
      <c r="I298" s="221">
        <v>194</v>
      </c>
      <c r="J298" s="27">
        <v>98</v>
      </c>
      <c r="K298" s="27">
        <v>46</v>
      </c>
      <c r="L298" s="193">
        <f t="shared" si="29"/>
        <v>0.46938775510204084</v>
      </c>
      <c r="M298" s="225">
        <v>2</v>
      </c>
      <c r="N298" s="27">
        <v>96</v>
      </c>
      <c r="O298" s="214">
        <f t="shared" si="30"/>
        <v>0.48979591836734693</v>
      </c>
      <c r="P298" s="177">
        <f t="shared" si="31"/>
        <v>194</v>
      </c>
      <c r="Q298" s="178">
        <f t="shared" si="32"/>
        <v>100</v>
      </c>
      <c r="R298" s="178">
        <f t="shared" si="33"/>
        <v>96</v>
      </c>
      <c r="S298" s="202">
        <f t="shared" si="34"/>
        <v>0.48979591836734693</v>
      </c>
    </row>
    <row r="299" spans="1:19" x14ac:dyDescent="0.2">
      <c r="A299" s="201" t="s">
        <v>394</v>
      </c>
      <c r="B299" s="188" t="s">
        <v>69</v>
      </c>
      <c r="C299" s="189" t="s">
        <v>70</v>
      </c>
      <c r="D299" s="175"/>
      <c r="E299" s="176"/>
      <c r="F299" s="176"/>
      <c r="G299" s="176"/>
      <c r="H299" s="210" t="str">
        <f t="shared" si="28"/>
        <v/>
      </c>
      <c r="I299" s="221">
        <v>49</v>
      </c>
      <c r="J299" s="27">
        <v>31</v>
      </c>
      <c r="K299" s="27">
        <v>15</v>
      </c>
      <c r="L299" s="193">
        <f t="shared" si="29"/>
        <v>0.4838709677419355</v>
      </c>
      <c r="M299" s="225">
        <v>1</v>
      </c>
      <c r="N299" s="27">
        <v>18</v>
      </c>
      <c r="O299" s="214">
        <f t="shared" si="30"/>
        <v>0.36</v>
      </c>
      <c r="P299" s="177">
        <f t="shared" si="31"/>
        <v>49</v>
      </c>
      <c r="Q299" s="178">
        <f t="shared" si="32"/>
        <v>32</v>
      </c>
      <c r="R299" s="178">
        <f t="shared" si="33"/>
        <v>18</v>
      </c>
      <c r="S299" s="202">
        <f t="shared" si="34"/>
        <v>0.36</v>
      </c>
    </row>
    <row r="300" spans="1:19" x14ac:dyDescent="0.2">
      <c r="A300" s="201" t="s">
        <v>394</v>
      </c>
      <c r="B300" s="188" t="s">
        <v>78</v>
      </c>
      <c r="C300" s="189" t="s">
        <v>79</v>
      </c>
      <c r="D300" s="175"/>
      <c r="E300" s="176"/>
      <c r="F300" s="176"/>
      <c r="G300" s="176"/>
      <c r="H300" s="210" t="str">
        <f t="shared" si="28"/>
        <v/>
      </c>
      <c r="I300" s="221">
        <v>1</v>
      </c>
      <c r="J300" s="27"/>
      <c r="K300" s="27"/>
      <c r="L300" s="193" t="str">
        <f t="shared" si="29"/>
        <v/>
      </c>
      <c r="M300" s="225">
        <v>1</v>
      </c>
      <c r="N300" s="27">
        <v>1</v>
      </c>
      <c r="O300" s="214">
        <f t="shared" si="30"/>
        <v>0.5</v>
      </c>
      <c r="P300" s="177">
        <f t="shared" si="31"/>
        <v>1</v>
      </c>
      <c r="Q300" s="178">
        <f t="shared" si="32"/>
        <v>1</v>
      </c>
      <c r="R300" s="178">
        <f t="shared" si="33"/>
        <v>1</v>
      </c>
      <c r="S300" s="202">
        <f t="shared" si="34"/>
        <v>0.5</v>
      </c>
    </row>
    <row r="301" spans="1:19" x14ac:dyDescent="0.2">
      <c r="A301" s="201" t="s">
        <v>394</v>
      </c>
      <c r="B301" s="262" t="s">
        <v>556</v>
      </c>
      <c r="C301" s="189" t="s">
        <v>89</v>
      </c>
      <c r="D301" s="175"/>
      <c r="E301" s="176"/>
      <c r="F301" s="176"/>
      <c r="G301" s="176"/>
      <c r="H301" s="210" t="str">
        <f t="shared" si="28"/>
        <v/>
      </c>
      <c r="I301" s="221">
        <v>164</v>
      </c>
      <c r="J301" s="27">
        <v>143</v>
      </c>
      <c r="K301" s="27">
        <v>18</v>
      </c>
      <c r="L301" s="193">
        <f t="shared" si="29"/>
        <v>0.12587412587412589</v>
      </c>
      <c r="M301" s="225"/>
      <c r="N301" s="27">
        <v>21</v>
      </c>
      <c r="O301" s="214">
        <f t="shared" si="30"/>
        <v>0.12804878048780488</v>
      </c>
      <c r="P301" s="177">
        <f t="shared" si="31"/>
        <v>164</v>
      </c>
      <c r="Q301" s="178">
        <f t="shared" si="32"/>
        <v>143</v>
      </c>
      <c r="R301" s="178">
        <f t="shared" si="33"/>
        <v>21</v>
      </c>
      <c r="S301" s="202">
        <f t="shared" si="34"/>
        <v>0.12804878048780488</v>
      </c>
    </row>
    <row r="302" spans="1:19" x14ac:dyDescent="0.2">
      <c r="A302" s="201" t="s">
        <v>394</v>
      </c>
      <c r="B302" s="188" t="s">
        <v>92</v>
      </c>
      <c r="C302" s="189" t="s">
        <v>93</v>
      </c>
      <c r="D302" s="175"/>
      <c r="E302" s="176"/>
      <c r="F302" s="176"/>
      <c r="G302" s="176"/>
      <c r="H302" s="210" t="str">
        <f t="shared" si="28"/>
        <v/>
      </c>
      <c r="I302" s="221">
        <v>2424</v>
      </c>
      <c r="J302" s="27">
        <v>2116</v>
      </c>
      <c r="K302" s="27">
        <v>866</v>
      </c>
      <c r="L302" s="193">
        <f t="shared" si="29"/>
        <v>0.40926275992438566</v>
      </c>
      <c r="M302" s="225">
        <v>1</v>
      </c>
      <c r="N302" s="27">
        <v>308</v>
      </c>
      <c r="O302" s="214">
        <f t="shared" si="30"/>
        <v>0.12701030927835052</v>
      </c>
      <c r="P302" s="177">
        <f t="shared" si="31"/>
        <v>2424</v>
      </c>
      <c r="Q302" s="178">
        <f t="shared" si="32"/>
        <v>2117</v>
      </c>
      <c r="R302" s="178">
        <f t="shared" si="33"/>
        <v>308</v>
      </c>
      <c r="S302" s="202">
        <f t="shared" si="34"/>
        <v>0.12701030927835052</v>
      </c>
    </row>
    <row r="303" spans="1:19" x14ac:dyDescent="0.2">
      <c r="A303" s="201" t="s">
        <v>394</v>
      </c>
      <c r="B303" s="188" t="s">
        <v>98</v>
      </c>
      <c r="C303" s="189" t="s">
        <v>99</v>
      </c>
      <c r="D303" s="175">
        <v>1</v>
      </c>
      <c r="E303" s="176"/>
      <c r="F303" s="176"/>
      <c r="G303" s="176">
        <v>1</v>
      </c>
      <c r="H303" s="210">
        <f t="shared" si="28"/>
        <v>1</v>
      </c>
      <c r="I303" s="221">
        <v>759</v>
      </c>
      <c r="J303" s="27">
        <v>639</v>
      </c>
      <c r="K303" s="27">
        <v>19</v>
      </c>
      <c r="L303" s="193">
        <f t="shared" si="29"/>
        <v>2.9733959311424099E-2</v>
      </c>
      <c r="M303" s="225">
        <v>11</v>
      </c>
      <c r="N303" s="27">
        <v>120</v>
      </c>
      <c r="O303" s="214">
        <f t="shared" si="30"/>
        <v>0.15584415584415584</v>
      </c>
      <c r="P303" s="177">
        <f t="shared" si="31"/>
        <v>760</v>
      </c>
      <c r="Q303" s="178">
        <f t="shared" si="32"/>
        <v>650</v>
      </c>
      <c r="R303" s="178">
        <f t="shared" si="33"/>
        <v>121</v>
      </c>
      <c r="S303" s="202">
        <f t="shared" si="34"/>
        <v>0.1569390402075227</v>
      </c>
    </row>
    <row r="304" spans="1:19" x14ac:dyDescent="0.2">
      <c r="A304" s="201" t="s">
        <v>394</v>
      </c>
      <c r="B304" s="188" t="s">
        <v>558</v>
      </c>
      <c r="C304" s="189" t="s">
        <v>100</v>
      </c>
      <c r="D304" s="175"/>
      <c r="E304" s="176"/>
      <c r="F304" s="176"/>
      <c r="G304" s="176"/>
      <c r="H304" s="210" t="str">
        <f t="shared" si="28"/>
        <v/>
      </c>
      <c r="I304" s="221">
        <v>182</v>
      </c>
      <c r="J304" s="27">
        <v>45</v>
      </c>
      <c r="K304" s="27">
        <v>7</v>
      </c>
      <c r="L304" s="193">
        <f t="shared" si="29"/>
        <v>0.15555555555555556</v>
      </c>
      <c r="M304" s="225">
        <v>2</v>
      </c>
      <c r="N304" s="27">
        <v>137</v>
      </c>
      <c r="O304" s="214">
        <f t="shared" si="30"/>
        <v>0.74456521739130432</v>
      </c>
      <c r="P304" s="177">
        <f t="shared" si="31"/>
        <v>182</v>
      </c>
      <c r="Q304" s="178">
        <f t="shared" si="32"/>
        <v>47</v>
      </c>
      <c r="R304" s="178">
        <f t="shared" si="33"/>
        <v>137</v>
      </c>
      <c r="S304" s="202">
        <f t="shared" si="34"/>
        <v>0.74456521739130432</v>
      </c>
    </row>
    <row r="305" spans="1:19" x14ac:dyDescent="0.2">
      <c r="A305" s="201" t="s">
        <v>394</v>
      </c>
      <c r="B305" s="188" t="s">
        <v>103</v>
      </c>
      <c r="C305" s="189" t="s">
        <v>104</v>
      </c>
      <c r="D305" s="175"/>
      <c r="E305" s="176"/>
      <c r="F305" s="176"/>
      <c r="G305" s="176"/>
      <c r="H305" s="210" t="str">
        <f t="shared" si="28"/>
        <v/>
      </c>
      <c r="I305" s="221">
        <v>65</v>
      </c>
      <c r="J305" s="27">
        <v>56</v>
      </c>
      <c r="K305" s="27">
        <v>27</v>
      </c>
      <c r="L305" s="193">
        <f t="shared" si="29"/>
        <v>0.48214285714285715</v>
      </c>
      <c r="M305" s="225"/>
      <c r="N305" s="27">
        <v>9</v>
      </c>
      <c r="O305" s="214">
        <f t="shared" si="30"/>
        <v>0.13846153846153847</v>
      </c>
      <c r="P305" s="177">
        <f t="shared" si="31"/>
        <v>65</v>
      </c>
      <c r="Q305" s="178">
        <f t="shared" si="32"/>
        <v>56</v>
      </c>
      <c r="R305" s="178">
        <f t="shared" si="33"/>
        <v>9</v>
      </c>
      <c r="S305" s="202">
        <f t="shared" si="34"/>
        <v>0.13846153846153847</v>
      </c>
    </row>
    <row r="306" spans="1:19" x14ac:dyDescent="0.2">
      <c r="A306" s="201" t="s">
        <v>394</v>
      </c>
      <c r="B306" s="188" t="s">
        <v>105</v>
      </c>
      <c r="C306" s="189" t="s">
        <v>106</v>
      </c>
      <c r="D306" s="175"/>
      <c r="E306" s="176"/>
      <c r="F306" s="176"/>
      <c r="G306" s="176"/>
      <c r="H306" s="210" t="str">
        <f t="shared" si="28"/>
        <v/>
      </c>
      <c r="I306" s="221">
        <v>32</v>
      </c>
      <c r="J306" s="27">
        <v>18</v>
      </c>
      <c r="K306" s="27">
        <v>5</v>
      </c>
      <c r="L306" s="193">
        <f t="shared" si="29"/>
        <v>0.27777777777777779</v>
      </c>
      <c r="M306" s="225">
        <v>2</v>
      </c>
      <c r="N306" s="27">
        <v>14</v>
      </c>
      <c r="O306" s="214">
        <f t="shared" si="30"/>
        <v>0.41176470588235292</v>
      </c>
      <c r="P306" s="177">
        <f t="shared" si="31"/>
        <v>32</v>
      </c>
      <c r="Q306" s="178">
        <f t="shared" si="32"/>
        <v>20</v>
      </c>
      <c r="R306" s="178">
        <f t="shared" si="33"/>
        <v>14</v>
      </c>
      <c r="S306" s="202">
        <f t="shared" si="34"/>
        <v>0.41176470588235292</v>
      </c>
    </row>
    <row r="307" spans="1:19" x14ac:dyDescent="0.2">
      <c r="A307" s="201" t="s">
        <v>394</v>
      </c>
      <c r="B307" s="188" t="s">
        <v>110</v>
      </c>
      <c r="C307" s="189" t="s">
        <v>111</v>
      </c>
      <c r="D307" s="175"/>
      <c r="E307" s="176"/>
      <c r="F307" s="176"/>
      <c r="G307" s="176"/>
      <c r="H307" s="210" t="str">
        <f t="shared" si="28"/>
        <v/>
      </c>
      <c r="I307" s="221">
        <v>48</v>
      </c>
      <c r="J307" s="27">
        <v>42</v>
      </c>
      <c r="K307" s="27">
        <v>8</v>
      </c>
      <c r="L307" s="193">
        <f t="shared" si="29"/>
        <v>0.19047619047619047</v>
      </c>
      <c r="M307" s="225">
        <v>1</v>
      </c>
      <c r="N307" s="27">
        <v>6</v>
      </c>
      <c r="O307" s="214">
        <f t="shared" si="30"/>
        <v>0.12244897959183673</v>
      </c>
      <c r="P307" s="177">
        <f t="shared" si="31"/>
        <v>48</v>
      </c>
      <c r="Q307" s="178">
        <f t="shared" si="32"/>
        <v>43</v>
      </c>
      <c r="R307" s="178">
        <f t="shared" si="33"/>
        <v>6</v>
      </c>
      <c r="S307" s="202">
        <f t="shared" si="34"/>
        <v>0.12244897959183673</v>
      </c>
    </row>
    <row r="308" spans="1:19" x14ac:dyDescent="0.2">
      <c r="A308" s="201" t="s">
        <v>394</v>
      </c>
      <c r="B308" s="188" t="s">
        <v>114</v>
      </c>
      <c r="C308" s="189" t="s">
        <v>542</v>
      </c>
      <c r="D308" s="175"/>
      <c r="E308" s="176"/>
      <c r="F308" s="176"/>
      <c r="G308" s="176"/>
      <c r="H308" s="210" t="str">
        <f t="shared" si="28"/>
        <v/>
      </c>
      <c r="I308" s="221">
        <v>1</v>
      </c>
      <c r="J308" s="27"/>
      <c r="K308" s="27"/>
      <c r="L308" s="193" t="str">
        <f t="shared" si="29"/>
        <v/>
      </c>
      <c r="M308" s="225"/>
      <c r="N308" s="27">
        <v>1</v>
      </c>
      <c r="O308" s="214">
        <f t="shared" si="30"/>
        <v>1</v>
      </c>
      <c r="P308" s="177">
        <f t="shared" si="31"/>
        <v>1</v>
      </c>
      <c r="Q308" s="178" t="str">
        <f t="shared" si="32"/>
        <v/>
      </c>
      <c r="R308" s="178">
        <f t="shared" si="33"/>
        <v>1</v>
      </c>
      <c r="S308" s="202" t="str">
        <f t="shared" si="34"/>
        <v/>
      </c>
    </row>
    <row r="309" spans="1:19" x14ac:dyDescent="0.2">
      <c r="A309" s="201" t="s">
        <v>394</v>
      </c>
      <c r="B309" s="188" t="s">
        <v>116</v>
      </c>
      <c r="C309" s="189" t="s">
        <v>117</v>
      </c>
      <c r="D309" s="175"/>
      <c r="E309" s="176"/>
      <c r="F309" s="176"/>
      <c r="G309" s="176"/>
      <c r="H309" s="210" t="str">
        <f t="shared" si="28"/>
        <v/>
      </c>
      <c r="I309" s="221">
        <v>159</v>
      </c>
      <c r="J309" s="27">
        <v>72</v>
      </c>
      <c r="K309" s="27">
        <v>6</v>
      </c>
      <c r="L309" s="193">
        <f t="shared" si="29"/>
        <v>8.3333333333333329E-2</v>
      </c>
      <c r="M309" s="225"/>
      <c r="N309" s="27">
        <v>87</v>
      </c>
      <c r="O309" s="214">
        <f t="shared" si="30"/>
        <v>0.54716981132075471</v>
      </c>
      <c r="P309" s="177">
        <f t="shared" si="31"/>
        <v>159</v>
      </c>
      <c r="Q309" s="178">
        <f t="shared" si="32"/>
        <v>72</v>
      </c>
      <c r="R309" s="178">
        <f t="shared" si="33"/>
        <v>87</v>
      </c>
      <c r="S309" s="202">
        <f t="shared" si="34"/>
        <v>0.54716981132075471</v>
      </c>
    </row>
    <row r="310" spans="1:19" x14ac:dyDescent="0.2">
      <c r="A310" s="201" t="s">
        <v>394</v>
      </c>
      <c r="B310" s="188" t="s">
        <v>119</v>
      </c>
      <c r="C310" s="189" t="s">
        <v>120</v>
      </c>
      <c r="D310" s="175"/>
      <c r="E310" s="176"/>
      <c r="F310" s="176"/>
      <c r="G310" s="176"/>
      <c r="H310" s="210" t="str">
        <f t="shared" si="28"/>
        <v/>
      </c>
      <c r="I310" s="221">
        <v>516</v>
      </c>
      <c r="J310" s="27">
        <v>1</v>
      </c>
      <c r="K310" s="27">
        <v>1</v>
      </c>
      <c r="L310" s="193">
        <f t="shared" si="29"/>
        <v>1</v>
      </c>
      <c r="M310" s="225">
        <v>290</v>
      </c>
      <c r="N310" s="27">
        <v>515</v>
      </c>
      <c r="O310" s="214">
        <f t="shared" si="30"/>
        <v>0.63895781637717119</v>
      </c>
      <c r="P310" s="177">
        <f t="shared" si="31"/>
        <v>516</v>
      </c>
      <c r="Q310" s="178">
        <f t="shared" si="32"/>
        <v>291</v>
      </c>
      <c r="R310" s="178">
        <f t="shared" si="33"/>
        <v>515</v>
      </c>
      <c r="S310" s="202">
        <f t="shared" si="34"/>
        <v>0.63895781637717119</v>
      </c>
    </row>
    <row r="311" spans="1:19" x14ac:dyDescent="0.2">
      <c r="A311" s="201" t="s">
        <v>394</v>
      </c>
      <c r="B311" s="188" t="s">
        <v>529</v>
      </c>
      <c r="C311" s="189" t="s">
        <v>530</v>
      </c>
      <c r="D311" s="175"/>
      <c r="E311" s="176"/>
      <c r="F311" s="176"/>
      <c r="G311" s="176"/>
      <c r="H311" s="210" t="str">
        <f t="shared" si="28"/>
        <v/>
      </c>
      <c r="I311" s="221">
        <v>5</v>
      </c>
      <c r="J311" s="27"/>
      <c r="K311" s="27"/>
      <c r="L311" s="193" t="str">
        <f t="shared" si="29"/>
        <v/>
      </c>
      <c r="M311" s="225">
        <v>5</v>
      </c>
      <c r="N311" s="27">
        <v>5</v>
      </c>
      <c r="O311" s="214">
        <f t="shared" si="30"/>
        <v>0.5</v>
      </c>
      <c r="P311" s="177">
        <f t="shared" si="31"/>
        <v>5</v>
      </c>
      <c r="Q311" s="178">
        <f t="shared" si="32"/>
        <v>5</v>
      </c>
      <c r="R311" s="178">
        <f t="shared" si="33"/>
        <v>5</v>
      </c>
      <c r="S311" s="202">
        <f t="shared" si="34"/>
        <v>0.5</v>
      </c>
    </row>
    <row r="312" spans="1:19" x14ac:dyDescent="0.2">
      <c r="A312" s="201" t="s">
        <v>394</v>
      </c>
      <c r="B312" s="188" t="s">
        <v>125</v>
      </c>
      <c r="C312" s="189" t="s">
        <v>126</v>
      </c>
      <c r="D312" s="175"/>
      <c r="E312" s="176"/>
      <c r="F312" s="176"/>
      <c r="G312" s="176"/>
      <c r="H312" s="210" t="str">
        <f t="shared" si="28"/>
        <v/>
      </c>
      <c r="I312" s="221">
        <v>21</v>
      </c>
      <c r="J312" s="27">
        <v>10</v>
      </c>
      <c r="K312" s="27">
        <v>1</v>
      </c>
      <c r="L312" s="193">
        <f t="shared" si="29"/>
        <v>0.1</v>
      </c>
      <c r="M312" s="225"/>
      <c r="N312" s="27">
        <v>11</v>
      </c>
      <c r="O312" s="214">
        <f t="shared" si="30"/>
        <v>0.52380952380952384</v>
      </c>
      <c r="P312" s="177">
        <f t="shared" si="31"/>
        <v>21</v>
      </c>
      <c r="Q312" s="178">
        <f t="shared" si="32"/>
        <v>10</v>
      </c>
      <c r="R312" s="178">
        <f t="shared" si="33"/>
        <v>11</v>
      </c>
      <c r="S312" s="202">
        <f t="shared" si="34"/>
        <v>0.52380952380952384</v>
      </c>
    </row>
    <row r="313" spans="1:19" x14ac:dyDescent="0.2">
      <c r="A313" s="201" t="s">
        <v>394</v>
      </c>
      <c r="B313" s="188" t="s">
        <v>133</v>
      </c>
      <c r="C313" s="189" t="s">
        <v>134</v>
      </c>
      <c r="D313" s="175"/>
      <c r="E313" s="176"/>
      <c r="F313" s="176"/>
      <c r="G313" s="176"/>
      <c r="H313" s="210" t="str">
        <f t="shared" si="28"/>
        <v/>
      </c>
      <c r="I313" s="221">
        <v>238</v>
      </c>
      <c r="J313" s="27">
        <v>67</v>
      </c>
      <c r="K313" s="27">
        <v>26</v>
      </c>
      <c r="L313" s="193">
        <f t="shared" si="29"/>
        <v>0.38805970149253732</v>
      </c>
      <c r="M313" s="225">
        <v>2</v>
      </c>
      <c r="N313" s="27">
        <v>171</v>
      </c>
      <c r="O313" s="214">
        <f t="shared" si="30"/>
        <v>0.71250000000000002</v>
      </c>
      <c r="P313" s="177">
        <f t="shared" si="31"/>
        <v>238</v>
      </c>
      <c r="Q313" s="178">
        <f t="shared" si="32"/>
        <v>69</v>
      </c>
      <c r="R313" s="178">
        <f t="shared" si="33"/>
        <v>171</v>
      </c>
      <c r="S313" s="202">
        <f t="shared" si="34"/>
        <v>0.71250000000000002</v>
      </c>
    </row>
    <row r="314" spans="1:19" x14ac:dyDescent="0.2">
      <c r="A314" s="201" t="s">
        <v>394</v>
      </c>
      <c r="B314" s="188" t="s">
        <v>135</v>
      </c>
      <c r="C314" s="189" t="s">
        <v>136</v>
      </c>
      <c r="D314" s="175"/>
      <c r="E314" s="176"/>
      <c r="F314" s="176"/>
      <c r="G314" s="176"/>
      <c r="H314" s="210" t="str">
        <f t="shared" si="28"/>
        <v/>
      </c>
      <c r="I314" s="221">
        <v>17</v>
      </c>
      <c r="J314" s="27">
        <v>11</v>
      </c>
      <c r="K314" s="27">
        <v>3</v>
      </c>
      <c r="L314" s="193">
        <f t="shared" si="29"/>
        <v>0.27272727272727271</v>
      </c>
      <c r="M314" s="225"/>
      <c r="N314" s="27">
        <v>6</v>
      </c>
      <c r="O314" s="214">
        <f t="shared" si="30"/>
        <v>0.35294117647058826</v>
      </c>
      <c r="P314" s="177">
        <f t="shared" si="31"/>
        <v>17</v>
      </c>
      <c r="Q314" s="178">
        <f t="shared" si="32"/>
        <v>11</v>
      </c>
      <c r="R314" s="178">
        <f t="shared" si="33"/>
        <v>6</v>
      </c>
      <c r="S314" s="202">
        <f t="shared" si="34"/>
        <v>0.35294117647058826</v>
      </c>
    </row>
    <row r="315" spans="1:19" x14ac:dyDescent="0.2">
      <c r="A315" s="201" t="s">
        <v>394</v>
      </c>
      <c r="B315" s="188" t="s">
        <v>137</v>
      </c>
      <c r="C315" s="189" t="s">
        <v>248</v>
      </c>
      <c r="D315" s="175"/>
      <c r="E315" s="176"/>
      <c r="F315" s="176"/>
      <c r="G315" s="176"/>
      <c r="H315" s="210" t="str">
        <f t="shared" si="28"/>
        <v/>
      </c>
      <c r="I315" s="221">
        <v>100</v>
      </c>
      <c r="J315" s="27">
        <v>89</v>
      </c>
      <c r="K315" s="27">
        <v>70</v>
      </c>
      <c r="L315" s="193">
        <f t="shared" si="29"/>
        <v>0.7865168539325843</v>
      </c>
      <c r="M315" s="225"/>
      <c r="N315" s="27">
        <v>11</v>
      </c>
      <c r="O315" s="214">
        <f t="shared" si="30"/>
        <v>0.11</v>
      </c>
      <c r="P315" s="177">
        <f t="shared" si="31"/>
        <v>100</v>
      </c>
      <c r="Q315" s="178">
        <f t="shared" si="32"/>
        <v>89</v>
      </c>
      <c r="R315" s="178">
        <f t="shared" si="33"/>
        <v>11</v>
      </c>
      <c r="S315" s="202">
        <f t="shared" si="34"/>
        <v>0.11</v>
      </c>
    </row>
    <row r="316" spans="1:19" x14ac:dyDescent="0.2">
      <c r="A316" s="201" t="s">
        <v>394</v>
      </c>
      <c r="B316" s="188" t="s">
        <v>138</v>
      </c>
      <c r="C316" s="189" t="s">
        <v>139</v>
      </c>
      <c r="D316" s="175"/>
      <c r="E316" s="176"/>
      <c r="F316" s="176"/>
      <c r="G316" s="176"/>
      <c r="H316" s="210" t="str">
        <f t="shared" si="28"/>
        <v/>
      </c>
      <c r="I316" s="221">
        <v>121</v>
      </c>
      <c r="J316" s="27">
        <v>60</v>
      </c>
      <c r="K316" s="27">
        <v>1</v>
      </c>
      <c r="L316" s="193">
        <f t="shared" si="29"/>
        <v>1.6666666666666666E-2</v>
      </c>
      <c r="M316" s="225"/>
      <c r="N316" s="27">
        <v>61</v>
      </c>
      <c r="O316" s="214">
        <f t="shared" si="30"/>
        <v>0.50413223140495866</v>
      </c>
      <c r="P316" s="177">
        <f t="shared" si="31"/>
        <v>121</v>
      </c>
      <c r="Q316" s="178">
        <f t="shared" si="32"/>
        <v>60</v>
      </c>
      <c r="R316" s="178">
        <f t="shared" si="33"/>
        <v>61</v>
      </c>
      <c r="S316" s="202">
        <f t="shared" si="34"/>
        <v>0.50413223140495866</v>
      </c>
    </row>
    <row r="317" spans="1:19" x14ac:dyDescent="0.2">
      <c r="A317" s="201" t="s">
        <v>394</v>
      </c>
      <c r="B317" s="188" t="s">
        <v>147</v>
      </c>
      <c r="C317" s="189" t="s">
        <v>148</v>
      </c>
      <c r="D317" s="175"/>
      <c r="E317" s="176"/>
      <c r="F317" s="176"/>
      <c r="G317" s="176"/>
      <c r="H317" s="210" t="str">
        <f t="shared" si="28"/>
        <v/>
      </c>
      <c r="I317" s="221">
        <v>185</v>
      </c>
      <c r="J317" s="27">
        <v>44</v>
      </c>
      <c r="K317" s="27">
        <v>4</v>
      </c>
      <c r="L317" s="193">
        <f t="shared" si="29"/>
        <v>9.0909090909090912E-2</v>
      </c>
      <c r="M317" s="225">
        <v>2</v>
      </c>
      <c r="N317" s="27">
        <v>141</v>
      </c>
      <c r="O317" s="214">
        <f t="shared" si="30"/>
        <v>0.75401069518716579</v>
      </c>
      <c r="P317" s="177">
        <f t="shared" si="31"/>
        <v>185</v>
      </c>
      <c r="Q317" s="178">
        <f t="shared" si="32"/>
        <v>46</v>
      </c>
      <c r="R317" s="178">
        <f t="shared" si="33"/>
        <v>141</v>
      </c>
      <c r="S317" s="202">
        <f t="shared" si="34"/>
        <v>0.75401069518716579</v>
      </c>
    </row>
    <row r="318" spans="1:19" x14ac:dyDescent="0.2">
      <c r="A318" s="201" t="s">
        <v>394</v>
      </c>
      <c r="B318" s="188" t="s">
        <v>158</v>
      </c>
      <c r="C318" s="189" t="s">
        <v>159</v>
      </c>
      <c r="D318" s="175"/>
      <c r="E318" s="176"/>
      <c r="F318" s="176"/>
      <c r="G318" s="176"/>
      <c r="H318" s="210" t="str">
        <f t="shared" si="28"/>
        <v/>
      </c>
      <c r="I318" s="221">
        <v>1</v>
      </c>
      <c r="J318" s="27"/>
      <c r="K318" s="27"/>
      <c r="L318" s="193" t="str">
        <f t="shared" si="29"/>
        <v/>
      </c>
      <c r="M318" s="225"/>
      <c r="N318" s="27">
        <v>1</v>
      </c>
      <c r="O318" s="214">
        <f t="shared" si="30"/>
        <v>1</v>
      </c>
      <c r="P318" s="177">
        <f t="shared" si="31"/>
        <v>1</v>
      </c>
      <c r="Q318" s="178" t="str">
        <f t="shared" si="32"/>
        <v/>
      </c>
      <c r="R318" s="178">
        <f t="shared" si="33"/>
        <v>1</v>
      </c>
      <c r="S318" s="202" t="str">
        <f t="shared" si="34"/>
        <v/>
      </c>
    </row>
    <row r="319" spans="1:19" x14ac:dyDescent="0.2">
      <c r="A319" s="201" t="s">
        <v>394</v>
      </c>
      <c r="B319" s="188" t="s">
        <v>160</v>
      </c>
      <c r="C319" s="189" t="s">
        <v>161</v>
      </c>
      <c r="D319" s="175"/>
      <c r="E319" s="176"/>
      <c r="F319" s="176"/>
      <c r="G319" s="176"/>
      <c r="H319" s="210" t="str">
        <f t="shared" si="28"/>
        <v/>
      </c>
      <c r="I319" s="221">
        <v>314</v>
      </c>
      <c r="J319" s="27">
        <v>214</v>
      </c>
      <c r="K319" s="27">
        <v>11</v>
      </c>
      <c r="L319" s="193">
        <f t="shared" si="29"/>
        <v>5.1401869158878503E-2</v>
      </c>
      <c r="M319" s="225"/>
      <c r="N319" s="27">
        <v>100</v>
      </c>
      <c r="O319" s="214">
        <f t="shared" si="30"/>
        <v>0.31847133757961782</v>
      </c>
      <c r="P319" s="177">
        <f t="shared" si="31"/>
        <v>314</v>
      </c>
      <c r="Q319" s="178">
        <f t="shared" si="32"/>
        <v>214</v>
      </c>
      <c r="R319" s="178">
        <f t="shared" si="33"/>
        <v>100</v>
      </c>
      <c r="S319" s="202">
        <f t="shared" si="34"/>
        <v>0.31847133757961782</v>
      </c>
    </row>
    <row r="320" spans="1:19" ht="29" x14ac:dyDescent="0.2">
      <c r="A320" s="201" t="s">
        <v>394</v>
      </c>
      <c r="B320" s="188" t="s">
        <v>168</v>
      </c>
      <c r="C320" s="189" t="s">
        <v>170</v>
      </c>
      <c r="D320" s="175"/>
      <c r="E320" s="176"/>
      <c r="F320" s="176"/>
      <c r="G320" s="176"/>
      <c r="H320" s="210" t="str">
        <f t="shared" si="28"/>
        <v/>
      </c>
      <c r="I320" s="221">
        <v>11478</v>
      </c>
      <c r="J320" s="27">
        <v>10866</v>
      </c>
      <c r="K320" s="27">
        <v>9688</v>
      </c>
      <c r="L320" s="193">
        <f t="shared" si="29"/>
        <v>0.89158844100865087</v>
      </c>
      <c r="M320" s="225">
        <v>84</v>
      </c>
      <c r="N320" s="27">
        <v>612</v>
      </c>
      <c r="O320" s="214">
        <f t="shared" si="30"/>
        <v>5.2932018681888945E-2</v>
      </c>
      <c r="P320" s="177">
        <f t="shared" si="31"/>
        <v>11478</v>
      </c>
      <c r="Q320" s="178">
        <f t="shared" si="32"/>
        <v>10950</v>
      </c>
      <c r="R320" s="178">
        <f t="shared" si="33"/>
        <v>612</v>
      </c>
      <c r="S320" s="202">
        <f t="shared" si="34"/>
        <v>5.2932018681888945E-2</v>
      </c>
    </row>
    <row r="321" spans="1:19" ht="29" x14ac:dyDescent="0.2">
      <c r="A321" s="201" t="s">
        <v>394</v>
      </c>
      <c r="B321" s="188" t="s">
        <v>168</v>
      </c>
      <c r="C321" s="189" t="s">
        <v>251</v>
      </c>
      <c r="D321" s="175"/>
      <c r="E321" s="176"/>
      <c r="F321" s="176"/>
      <c r="G321" s="176"/>
      <c r="H321" s="210" t="str">
        <f t="shared" si="28"/>
        <v/>
      </c>
      <c r="I321" s="221">
        <v>4343</v>
      </c>
      <c r="J321" s="27">
        <v>4267</v>
      </c>
      <c r="K321" s="27">
        <v>4189</v>
      </c>
      <c r="L321" s="193">
        <f t="shared" si="29"/>
        <v>0.98172017811108503</v>
      </c>
      <c r="M321" s="225"/>
      <c r="N321" s="27">
        <v>76</v>
      </c>
      <c r="O321" s="214">
        <f t="shared" si="30"/>
        <v>1.7499424361040756E-2</v>
      </c>
      <c r="P321" s="177">
        <f t="shared" si="31"/>
        <v>4343</v>
      </c>
      <c r="Q321" s="178">
        <f t="shared" si="32"/>
        <v>4267</v>
      </c>
      <c r="R321" s="178">
        <f t="shared" si="33"/>
        <v>76</v>
      </c>
      <c r="S321" s="202">
        <f t="shared" si="34"/>
        <v>1.7499424361040756E-2</v>
      </c>
    </row>
    <row r="322" spans="1:19" ht="29" x14ac:dyDescent="0.2">
      <c r="A322" s="201" t="s">
        <v>394</v>
      </c>
      <c r="B322" s="188" t="s">
        <v>168</v>
      </c>
      <c r="C322" s="189" t="s">
        <v>252</v>
      </c>
      <c r="D322" s="175"/>
      <c r="E322" s="176"/>
      <c r="F322" s="176"/>
      <c r="G322" s="176"/>
      <c r="H322" s="210" t="str">
        <f t="shared" ref="H322:H385" si="35">IF((E322+G322)&lt;&gt;0,G322/(E322+G322),"")</f>
        <v/>
      </c>
      <c r="I322" s="221">
        <v>6698</v>
      </c>
      <c r="J322" s="27">
        <v>6663</v>
      </c>
      <c r="K322" s="27">
        <v>6585</v>
      </c>
      <c r="L322" s="193">
        <f t="shared" ref="L322:L385" si="36">IF(J322&lt;&gt;0,K322/J322,"")</f>
        <v>0.98829356145880232</v>
      </c>
      <c r="M322" s="225">
        <v>1</v>
      </c>
      <c r="N322" s="27">
        <v>35</v>
      </c>
      <c r="O322" s="214">
        <f t="shared" ref="O322:O385" si="37">IF((J322+M322+N322)&lt;&gt;0,N322/(J322+M322+N322),"")</f>
        <v>5.2246603970741903E-3</v>
      </c>
      <c r="P322" s="177">
        <f t="shared" ref="P322:P385" si="38">IF(SUM(D322,I322)&gt;0,SUM(D322,I322),"")</f>
        <v>6698</v>
      </c>
      <c r="Q322" s="178">
        <f t="shared" ref="Q322:Q385" si="39">IF(SUM(E322,J322, M322)&gt;0,SUM(E322,J322, M322),"")</f>
        <v>6664</v>
      </c>
      <c r="R322" s="178">
        <f t="shared" ref="R322:R385" si="40">IF(SUM(G322,N322)&gt;0,SUM(G322,N322),"")</f>
        <v>35</v>
      </c>
      <c r="S322" s="202">
        <f t="shared" ref="S322:S385" si="41">IFERROR(IF((Q322+R322)&lt;&gt;0,R322/(Q322+R322),""),"")</f>
        <v>5.2246603970741903E-3</v>
      </c>
    </row>
    <row r="323" spans="1:19" ht="29" x14ac:dyDescent="0.2">
      <c r="A323" s="201" t="s">
        <v>394</v>
      </c>
      <c r="B323" s="188" t="s">
        <v>168</v>
      </c>
      <c r="C323" s="189" t="s">
        <v>169</v>
      </c>
      <c r="D323" s="175">
        <v>1</v>
      </c>
      <c r="E323" s="176"/>
      <c r="F323" s="176"/>
      <c r="G323" s="176">
        <v>1</v>
      </c>
      <c r="H323" s="210">
        <f t="shared" si="35"/>
        <v>1</v>
      </c>
      <c r="I323" s="221">
        <v>97026</v>
      </c>
      <c r="J323" s="27">
        <v>96442</v>
      </c>
      <c r="K323" s="27">
        <v>96172</v>
      </c>
      <c r="L323" s="193">
        <f t="shared" si="36"/>
        <v>0.99720038987163273</v>
      </c>
      <c r="M323" s="225">
        <v>4</v>
      </c>
      <c r="N323" s="27">
        <v>584</v>
      </c>
      <c r="O323" s="214">
        <f t="shared" si="37"/>
        <v>6.0187570854374935E-3</v>
      </c>
      <c r="P323" s="177">
        <f t="shared" si="38"/>
        <v>97027</v>
      </c>
      <c r="Q323" s="178">
        <f t="shared" si="39"/>
        <v>96446</v>
      </c>
      <c r="R323" s="178">
        <f t="shared" si="40"/>
        <v>585</v>
      </c>
      <c r="S323" s="202">
        <f t="shared" si="41"/>
        <v>6.0290010409044534E-3</v>
      </c>
    </row>
    <row r="324" spans="1:19" x14ac:dyDescent="0.2">
      <c r="A324" s="201" t="s">
        <v>394</v>
      </c>
      <c r="B324" s="188" t="s">
        <v>174</v>
      </c>
      <c r="C324" s="189" t="s">
        <v>175</v>
      </c>
      <c r="D324" s="175"/>
      <c r="E324" s="176"/>
      <c r="F324" s="176"/>
      <c r="G324" s="176"/>
      <c r="H324" s="210" t="str">
        <f t="shared" si="35"/>
        <v/>
      </c>
      <c r="I324" s="221">
        <v>26</v>
      </c>
      <c r="J324" s="27">
        <v>8</v>
      </c>
      <c r="K324" s="27">
        <v>7</v>
      </c>
      <c r="L324" s="193">
        <f t="shared" si="36"/>
        <v>0.875</v>
      </c>
      <c r="M324" s="225">
        <v>16</v>
      </c>
      <c r="N324" s="27">
        <v>18</v>
      </c>
      <c r="O324" s="214">
        <f t="shared" si="37"/>
        <v>0.42857142857142855</v>
      </c>
      <c r="P324" s="177">
        <f t="shared" si="38"/>
        <v>26</v>
      </c>
      <c r="Q324" s="178">
        <f t="shared" si="39"/>
        <v>24</v>
      </c>
      <c r="R324" s="178">
        <f t="shared" si="40"/>
        <v>18</v>
      </c>
      <c r="S324" s="202">
        <f t="shared" si="41"/>
        <v>0.42857142857142855</v>
      </c>
    </row>
    <row r="325" spans="1:19" x14ac:dyDescent="0.2">
      <c r="A325" s="201" t="s">
        <v>394</v>
      </c>
      <c r="B325" s="188" t="s">
        <v>182</v>
      </c>
      <c r="C325" s="189" t="s">
        <v>184</v>
      </c>
      <c r="D325" s="175"/>
      <c r="E325" s="176"/>
      <c r="F325" s="176"/>
      <c r="G325" s="176"/>
      <c r="H325" s="210" t="str">
        <f t="shared" si="35"/>
        <v/>
      </c>
      <c r="I325" s="221">
        <v>214</v>
      </c>
      <c r="J325" s="27">
        <v>186</v>
      </c>
      <c r="K325" s="27">
        <v>173</v>
      </c>
      <c r="L325" s="193">
        <f t="shared" si="36"/>
        <v>0.93010752688172038</v>
      </c>
      <c r="M325" s="225">
        <v>1</v>
      </c>
      <c r="N325" s="27">
        <v>28</v>
      </c>
      <c r="O325" s="214">
        <f t="shared" si="37"/>
        <v>0.13023255813953488</v>
      </c>
      <c r="P325" s="177">
        <f t="shared" si="38"/>
        <v>214</v>
      </c>
      <c r="Q325" s="178">
        <f t="shared" si="39"/>
        <v>187</v>
      </c>
      <c r="R325" s="178">
        <f t="shared" si="40"/>
        <v>28</v>
      </c>
      <c r="S325" s="202">
        <f t="shared" si="41"/>
        <v>0.13023255813953488</v>
      </c>
    </row>
    <row r="326" spans="1:19" x14ac:dyDescent="0.2">
      <c r="A326" s="201" t="s">
        <v>394</v>
      </c>
      <c r="B326" s="188" t="s">
        <v>562</v>
      </c>
      <c r="C326" s="189" t="s">
        <v>118</v>
      </c>
      <c r="D326" s="175"/>
      <c r="E326" s="176"/>
      <c r="F326" s="176"/>
      <c r="G326" s="176"/>
      <c r="H326" s="210" t="str">
        <f t="shared" si="35"/>
        <v/>
      </c>
      <c r="I326" s="221">
        <v>22</v>
      </c>
      <c r="J326" s="27">
        <v>6</v>
      </c>
      <c r="K326" s="27">
        <v>1</v>
      </c>
      <c r="L326" s="193">
        <f t="shared" si="36"/>
        <v>0.16666666666666666</v>
      </c>
      <c r="M326" s="225"/>
      <c r="N326" s="27">
        <v>16</v>
      </c>
      <c r="O326" s="214">
        <f t="shared" si="37"/>
        <v>0.72727272727272729</v>
      </c>
      <c r="P326" s="177">
        <f t="shared" si="38"/>
        <v>22</v>
      </c>
      <c r="Q326" s="178">
        <f t="shared" si="39"/>
        <v>6</v>
      </c>
      <c r="R326" s="178">
        <f t="shared" si="40"/>
        <v>16</v>
      </c>
      <c r="S326" s="202">
        <f t="shared" si="41"/>
        <v>0.72727272727272729</v>
      </c>
    </row>
    <row r="327" spans="1:19" x14ac:dyDescent="0.2">
      <c r="A327" s="201" t="s">
        <v>394</v>
      </c>
      <c r="B327" s="188" t="s">
        <v>497</v>
      </c>
      <c r="C327" s="189" t="s">
        <v>197</v>
      </c>
      <c r="D327" s="175"/>
      <c r="E327" s="176"/>
      <c r="F327" s="176"/>
      <c r="G327" s="176"/>
      <c r="H327" s="210" t="str">
        <f t="shared" si="35"/>
        <v/>
      </c>
      <c r="I327" s="221">
        <v>58</v>
      </c>
      <c r="J327" s="27">
        <v>35</v>
      </c>
      <c r="K327" s="27">
        <v>3</v>
      </c>
      <c r="L327" s="193">
        <f t="shared" si="36"/>
        <v>8.5714285714285715E-2</v>
      </c>
      <c r="M327" s="225"/>
      <c r="N327" s="27">
        <v>23</v>
      </c>
      <c r="O327" s="214">
        <f t="shared" si="37"/>
        <v>0.39655172413793105</v>
      </c>
      <c r="P327" s="177">
        <f t="shared" si="38"/>
        <v>58</v>
      </c>
      <c r="Q327" s="178">
        <f t="shared" si="39"/>
        <v>35</v>
      </c>
      <c r="R327" s="178">
        <f t="shared" si="40"/>
        <v>23</v>
      </c>
      <c r="S327" s="202">
        <f t="shared" si="41"/>
        <v>0.39655172413793105</v>
      </c>
    </row>
    <row r="328" spans="1:19" x14ac:dyDescent="0.2">
      <c r="A328" s="201" t="s">
        <v>394</v>
      </c>
      <c r="B328" s="188" t="s">
        <v>198</v>
      </c>
      <c r="C328" s="189" t="s">
        <v>199</v>
      </c>
      <c r="D328" s="175"/>
      <c r="E328" s="176"/>
      <c r="F328" s="176"/>
      <c r="G328" s="176"/>
      <c r="H328" s="210" t="str">
        <f t="shared" si="35"/>
        <v/>
      </c>
      <c r="I328" s="221">
        <v>4280</v>
      </c>
      <c r="J328" s="27">
        <v>3747</v>
      </c>
      <c r="K328" s="27">
        <v>186</v>
      </c>
      <c r="L328" s="193">
        <f t="shared" si="36"/>
        <v>4.9639711769415534E-2</v>
      </c>
      <c r="M328" s="225">
        <v>10</v>
      </c>
      <c r="N328" s="27">
        <v>533</v>
      </c>
      <c r="O328" s="214">
        <f t="shared" si="37"/>
        <v>0.12424242424242424</v>
      </c>
      <c r="P328" s="177">
        <f t="shared" si="38"/>
        <v>4280</v>
      </c>
      <c r="Q328" s="178">
        <f t="shared" si="39"/>
        <v>3757</v>
      </c>
      <c r="R328" s="178">
        <f t="shared" si="40"/>
        <v>533</v>
      </c>
      <c r="S328" s="202">
        <f t="shared" si="41"/>
        <v>0.12424242424242424</v>
      </c>
    </row>
    <row r="329" spans="1:19" x14ac:dyDescent="0.2">
      <c r="A329" s="201" t="s">
        <v>394</v>
      </c>
      <c r="B329" s="188" t="s">
        <v>202</v>
      </c>
      <c r="C329" s="189" t="s">
        <v>203</v>
      </c>
      <c r="D329" s="175"/>
      <c r="E329" s="176"/>
      <c r="F329" s="176"/>
      <c r="G329" s="176"/>
      <c r="H329" s="210" t="str">
        <f t="shared" si="35"/>
        <v/>
      </c>
      <c r="I329" s="221">
        <v>380</v>
      </c>
      <c r="J329" s="27">
        <v>225</v>
      </c>
      <c r="K329" s="27">
        <v>37</v>
      </c>
      <c r="L329" s="193">
        <f t="shared" si="36"/>
        <v>0.16444444444444445</v>
      </c>
      <c r="M329" s="225">
        <v>1</v>
      </c>
      <c r="N329" s="27">
        <v>155</v>
      </c>
      <c r="O329" s="214">
        <f t="shared" si="37"/>
        <v>0.40682414698162728</v>
      </c>
      <c r="P329" s="177">
        <f t="shared" si="38"/>
        <v>380</v>
      </c>
      <c r="Q329" s="178">
        <f t="shared" si="39"/>
        <v>226</v>
      </c>
      <c r="R329" s="178">
        <f t="shared" si="40"/>
        <v>155</v>
      </c>
      <c r="S329" s="202">
        <f t="shared" si="41"/>
        <v>0.40682414698162728</v>
      </c>
    </row>
    <row r="330" spans="1:19" x14ac:dyDescent="0.2">
      <c r="A330" s="201" t="s">
        <v>394</v>
      </c>
      <c r="B330" s="188" t="s">
        <v>204</v>
      </c>
      <c r="C330" s="189" t="s">
        <v>205</v>
      </c>
      <c r="D330" s="175"/>
      <c r="E330" s="176"/>
      <c r="F330" s="176"/>
      <c r="G330" s="176"/>
      <c r="H330" s="210" t="str">
        <f t="shared" si="35"/>
        <v/>
      </c>
      <c r="I330" s="221">
        <v>910</v>
      </c>
      <c r="J330" s="27">
        <v>549</v>
      </c>
      <c r="K330" s="27">
        <v>252</v>
      </c>
      <c r="L330" s="193">
        <f t="shared" si="36"/>
        <v>0.45901639344262296</v>
      </c>
      <c r="M330" s="225">
        <v>5</v>
      </c>
      <c r="N330" s="27">
        <v>361</v>
      </c>
      <c r="O330" s="214">
        <f t="shared" si="37"/>
        <v>0.39453551912568308</v>
      </c>
      <c r="P330" s="177">
        <f t="shared" si="38"/>
        <v>910</v>
      </c>
      <c r="Q330" s="178">
        <f t="shared" si="39"/>
        <v>554</v>
      </c>
      <c r="R330" s="178">
        <f t="shared" si="40"/>
        <v>361</v>
      </c>
      <c r="S330" s="202">
        <f t="shared" si="41"/>
        <v>0.39453551912568308</v>
      </c>
    </row>
    <row r="331" spans="1:19" ht="29" x14ac:dyDescent="0.2">
      <c r="A331" s="201" t="s">
        <v>394</v>
      </c>
      <c r="B331" s="188" t="s">
        <v>212</v>
      </c>
      <c r="C331" s="189" t="s">
        <v>213</v>
      </c>
      <c r="D331" s="175"/>
      <c r="E331" s="176"/>
      <c r="F331" s="176"/>
      <c r="G331" s="176"/>
      <c r="H331" s="210" t="str">
        <f t="shared" si="35"/>
        <v/>
      </c>
      <c r="I331" s="221">
        <v>532</v>
      </c>
      <c r="J331" s="27">
        <v>354</v>
      </c>
      <c r="K331" s="27">
        <v>67</v>
      </c>
      <c r="L331" s="193">
        <f t="shared" si="36"/>
        <v>0.18926553672316385</v>
      </c>
      <c r="M331" s="225">
        <v>1</v>
      </c>
      <c r="N331" s="27">
        <v>178</v>
      </c>
      <c r="O331" s="214">
        <f t="shared" si="37"/>
        <v>0.33395872420262662</v>
      </c>
      <c r="P331" s="177">
        <f t="shared" si="38"/>
        <v>532</v>
      </c>
      <c r="Q331" s="178">
        <f t="shared" si="39"/>
        <v>355</v>
      </c>
      <c r="R331" s="178">
        <f t="shared" si="40"/>
        <v>178</v>
      </c>
      <c r="S331" s="202">
        <f t="shared" si="41"/>
        <v>0.33395872420262662</v>
      </c>
    </row>
    <row r="332" spans="1:19" x14ac:dyDescent="0.2">
      <c r="A332" s="201" t="s">
        <v>394</v>
      </c>
      <c r="B332" s="188" t="s">
        <v>215</v>
      </c>
      <c r="C332" s="189" t="s">
        <v>217</v>
      </c>
      <c r="D332" s="175"/>
      <c r="E332" s="176"/>
      <c r="F332" s="176"/>
      <c r="G332" s="176"/>
      <c r="H332" s="210" t="str">
        <f t="shared" si="35"/>
        <v/>
      </c>
      <c r="I332" s="221">
        <v>505</v>
      </c>
      <c r="J332" s="27">
        <v>457</v>
      </c>
      <c r="K332" s="27">
        <v>209</v>
      </c>
      <c r="L332" s="193">
        <f t="shared" si="36"/>
        <v>0.45733041575492339</v>
      </c>
      <c r="M332" s="225">
        <v>5</v>
      </c>
      <c r="N332" s="27">
        <v>48</v>
      </c>
      <c r="O332" s="214">
        <f t="shared" si="37"/>
        <v>9.4117647058823528E-2</v>
      </c>
      <c r="P332" s="177">
        <f t="shared" si="38"/>
        <v>505</v>
      </c>
      <c r="Q332" s="178">
        <f t="shared" si="39"/>
        <v>462</v>
      </c>
      <c r="R332" s="178">
        <f t="shared" si="40"/>
        <v>48</v>
      </c>
      <c r="S332" s="202">
        <f t="shared" si="41"/>
        <v>9.4117647058823528E-2</v>
      </c>
    </row>
    <row r="333" spans="1:19" ht="29" x14ac:dyDescent="0.2">
      <c r="A333" s="201" t="s">
        <v>394</v>
      </c>
      <c r="B333" s="188" t="s">
        <v>220</v>
      </c>
      <c r="C333" s="189" t="s">
        <v>222</v>
      </c>
      <c r="D333" s="175"/>
      <c r="E333" s="176"/>
      <c r="F333" s="176"/>
      <c r="G333" s="176"/>
      <c r="H333" s="210" t="str">
        <f t="shared" si="35"/>
        <v/>
      </c>
      <c r="I333" s="221">
        <v>72</v>
      </c>
      <c r="J333" s="27">
        <v>58</v>
      </c>
      <c r="K333" s="27">
        <v>11</v>
      </c>
      <c r="L333" s="193">
        <f t="shared" si="36"/>
        <v>0.18965517241379309</v>
      </c>
      <c r="M333" s="225"/>
      <c r="N333" s="27">
        <v>14</v>
      </c>
      <c r="O333" s="214">
        <f t="shared" si="37"/>
        <v>0.19444444444444445</v>
      </c>
      <c r="P333" s="177">
        <f t="shared" si="38"/>
        <v>72</v>
      </c>
      <c r="Q333" s="178">
        <f t="shared" si="39"/>
        <v>58</v>
      </c>
      <c r="R333" s="178">
        <f t="shared" si="40"/>
        <v>14</v>
      </c>
      <c r="S333" s="202">
        <f t="shared" si="41"/>
        <v>0.19444444444444445</v>
      </c>
    </row>
    <row r="334" spans="1:19" x14ac:dyDescent="0.2">
      <c r="A334" s="201" t="s">
        <v>394</v>
      </c>
      <c r="B334" s="188" t="s">
        <v>220</v>
      </c>
      <c r="C334" s="189" t="s">
        <v>224</v>
      </c>
      <c r="D334" s="175"/>
      <c r="E334" s="176">
        <v>1</v>
      </c>
      <c r="F334" s="176"/>
      <c r="G334" s="176"/>
      <c r="H334" s="210">
        <f t="shared" si="35"/>
        <v>0</v>
      </c>
      <c r="I334" s="221">
        <v>137</v>
      </c>
      <c r="J334" s="27">
        <v>105</v>
      </c>
      <c r="K334" s="27">
        <v>39</v>
      </c>
      <c r="L334" s="193">
        <f t="shared" si="36"/>
        <v>0.37142857142857144</v>
      </c>
      <c r="M334" s="225"/>
      <c r="N334" s="27">
        <v>32</v>
      </c>
      <c r="O334" s="214">
        <f t="shared" si="37"/>
        <v>0.23357664233576642</v>
      </c>
      <c r="P334" s="177">
        <f t="shared" si="38"/>
        <v>137</v>
      </c>
      <c r="Q334" s="178">
        <f t="shared" si="39"/>
        <v>106</v>
      </c>
      <c r="R334" s="178">
        <f t="shared" si="40"/>
        <v>32</v>
      </c>
      <c r="S334" s="202">
        <f t="shared" si="41"/>
        <v>0.2318840579710145</v>
      </c>
    </row>
    <row r="335" spans="1:19" x14ac:dyDescent="0.2">
      <c r="A335" s="201" t="s">
        <v>394</v>
      </c>
      <c r="B335" s="188" t="s">
        <v>566</v>
      </c>
      <c r="C335" s="189" t="s">
        <v>231</v>
      </c>
      <c r="D335" s="175"/>
      <c r="E335" s="176"/>
      <c r="F335" s="176"/>
      <c r="G335" s="176"/>
      <c r="H335" s="210" t="str">
        <f t="shared" si="35"/>
        <v/>
      </c>
      <c r="I335" s="221">
        <v>121</v>
      </c>
      <c r="J335" s="27">
        <v>73</v>
      </c>
      <c r="K335" s="27">
        <v>11</v>
      </c>
      <c r="L335" s="193">
        <f t="shared" si="36"/>
        <v>0.15068493150684931</v>
      </c>
      <c r="M335" s="225">
        <v>5</v>
      </c>
      <c r="N335" s="27">
        <v>48</v>
      </c>
      <c r="O335" s="214">
        <f t="shared" si="37"/>
        <v>0.38095238095238093</v>
      </c>
      <c r="P335" s="177">
        <f t="shared" si="38"/>
        <v>121</v>
      </c>
      <c r="Q335" s="178">
        <f t="shared" si="39"/>
        <v>78</v>
      </c>
      <c r="R335" s="178">
        <f t="shared" si="40"/>
        <v>48</v>
      </c>
      <c r="S335" s="202">
        <f t="shared" si="41"/>
        <v>0.38095238095238093</v>
      </c>
    </row>
    <row r="336" spans="1:19" x14ac:dyDescent="0.2">
      <c r="A336" s="201" t="s">
        <v>396</v>
      </c>
      <c r="B336" s="188" t="s">
        <v>0</v>
      </c>
      <c r="C336" s="189" t="s">
        <v>1</v>
      </c>
      <c r="D336" s="175">
        <v>0</v>
      </c>
      <c r="E336" s="176">
        <v>0</v>
      </c>
      <c r="F336" s="176"/>
      <c r="G336" s="176">
        <v>0</v>
      </c>
      <c r="H336" s="210" t="str">
        <f t="shared" si="35"/>
        <v/>
      </c>
      <c r="I336" s="221">
        <v>129</v>
      </c>
      <c r="J336" s="27">
        <v>117</v>
      </c>
      <c r="K336" s="27">
        <v>44</v>
      </c>
      <c r="L336" s="193">
        <f t="shared" si="36"/>
        <v>0.37606837606837606</v>
      </c>
      <c r="M336" s="27">
        <v>23</v>
      </c>
      <c r="N336" s="27">
        <v>0</v>
      </c>
      <c r="O336" s="214">
        <f t="shared" si="37"/>
        <v>0</v>
      </c>
      <c r="P336" s="177">
        <f t="shared" si="38"/>
        <v>129</v>
      </c>
      <c r="Q336" s="178">
        <f t="shared" si="39"/>
        <v>140</v>
      </c>
      <c r="R336" s="178" t="str">
        <f t="shared" si="40"/>
        <v/>
      </c>
      <c r="S336" s="202" t="str">
        <f t="shared" si="41"/>
        <v/>
      </c>
    </row>
    <row r="337" spans="1:19" x14ac:dyDescent="0.2">
      <c r="A337" s="201" t="s">
        <v>396</v>
      </c>
      <c r="B337" s="188" t="s">
        <v>2</v>
      </c>
      <c r="C337" s="189" t="s">
        <v>3</v>
      </c>
      <c r="D337" s="175">
        <v>0</v>
      </c>
      <c r="E337" s="176">
        <v>0</v>
      </c>
      <c r="F337" s="176"/>
      <c r="G337" s="176">
        <v>0</v>
      </c>
      <c r="H337" s="210" t="str">
        <f t="shared" si="35"/>
        <v/>
      </c>
      <c r="I337" s="221">
        <v>16</v>
      </c>
      <c r="J337" s="27">
        <v>8</v>
      </c>
      <c r="K337" s="27">
        <v>3</v>
      </c>
      <c r="L337" s="193">
        <f t="shared" si="36"/>
        <v>0.375</v>
      </c>
      <c r="M337" s="225">
        <v>0</v>
      </c>
      <c r="N337" s="27">
        <v>0</v>
      </c>
      <c r="O337" s="214">
        <f t="shared" si="37"/>
        <v>0</v>
      </c>
      <c r="P337" s="177">
        <f t="shared" si="38"/>
        <v>16</v>
      </c>
      <c r="Q337" s="178">
        <f t="shared" si="39"/>
        <v>8</v>
      </c>
      <c r="R337" s="178" t="str">
        <f t="shared" si="40"/>
        <v/>
      </c>
      <c r="S337" s="202" t="str">
        <f t="shared" si="41"/>
        <v/>
      </c>
    </row>
    <row r="338" spans="1:19" x14ac:dyDescent="0.2">
      <c r="A338" s="201" t="s">
        <v>396</v>
      </c>
      <c r="B338" s="188" t="s">
        <v>4</v>
      </c>
      <c r="C338" s="189" t="s">
        <v>5</v>
      </c>
      <c r="D338" s="175">
        <v>141</v>
      </c>
      <c r="E338" s="176">
        <v>139</v>
      </c>
      <c r="F338" s="176"/>
      <c r="G338" s="176">
        <v>0</v>
      </c>
      <c r="H338" s="210">
        <f t="shared" si="35"/>
        <v>0</v>
      </c>
      <c r="I338" s="221">
        <v>48225</v>
      </c>
      <c r="J338" s="27">
        <v>39792</v>
      </c>
      <c r="K338" s="27">
        <v>13340</v>
      </c>
      <c r="L338" s="193">
        <f t="shared" si="36"/>
        <v>0.33524326497788498</v>
      </c>
      <c r="M338" s="225">
        <v>105</v>
      </c>
      <c r="N338" s="27">
        <v>14179</v>
      </c>
      <c r="O338" s="214">
        <f t="shared" si="37"/>
        <v>0.26220504475183076</v>
      </c>
      <c r="P338" s="177">
        <f t="shared" si="38"/>
        <v>48366</v>
      </c>
      <c r="Q338" s="178">
        <f t="shared" si="39"/>
        <v>40036</v>
      </c>
      <c r="R338" s="178">
        <f t="shared" si="40"/>
        <v>14179</v>
      </c>
      <c r="S338" s="202">
        <f t="shared" si="41"/>
        <v>0.26153278612930003</v>
      </c>
    </row>
    <row r="339" spans="1:19" x14ac:dyDescent="0.2">
      <c r="A339" s="201" t="s">
        <v>396</v>
      </c>
      <c r="B339" s="188" t="s">
        <v>4</v>
      </c>
      <c r="C339" s="189" t="s">
        <v>311</v>
      </c>
      <c r="D339" s="175">
        <v>0</v>
      </c>
      <c r="E339" s="176">
        <v>0</v>
      </c>
      <c r="F339" s="176"/>
      <c r="G339" s="176">
        <v>0</v>
      </c>
      <c r="H339" s="210" t="str">
        <f t="shared" si="35"/>
        <v/>
      </c>
      <c r="I339" s="221">
        <v>19372</v>
      </c>
      <c r="J339" s="27">
        <v>9914</v>
      </c>
      <c r="K339" s="27">
        <v>2021</v>
      </c>
      <c r="L339" s="193">
        <f t="shared" si="36"/>
        <v>0.20385313697801088</v>
      </c>
      <c r="M339" s="225">
        <v>4</v>
      </c>
      <c r="N339" s="27">
        <v>10542</v>
      </c>
      <c r="O339" s="214">
        <f t="shared" si="37"/>
        <v>0.5152492668621701</v>
      </c>
      <c r="P339" s="177">
        <f t="shared" si="38"/>
        <v>19372</v>
      </c>
      <c r="Q339" s="178">
        <f t="shared" si="39"/>
        <v>9918</v>
      </c>
      <c r="R339" s="178">
        <f t="shared" si="40"/>
        <v>10542</v>
      </c>
      <c r="S339" s="202">
        <f t="shared" si="41"/>
        <v>0.5152492668621701</v>
      </c>
    </row>
    <row r="340" spans="1:19" x14ac:dyDescent="0.2">
      <c r="A340" s="201" t="s">
        <v>396</v>
      </c>
      <c r="B340" s="188" t="s">
        <v>4</v>
      </c>
      <c r="C340" s="189" t="s">
        <v>255</v>
      </c>
      <c r="D340" s="175">
        <v>0</v>
      </c>
      <c r="E340" s="176">
        <v>0</v>
      </c>
      <c r="F340" s="176"/>
      <c r="G340" s="176">
        <v>0</v>
      </c>
      <c r="H340" s="210" t="str">
        <f t="shared" si="35"/>
        <v/>
      </c>
      <c r="I340" s="221">
        <v>23505</v>
      </c>
      <c r="J340" s="27">
        <v>13660</v>
      </c>
      <c r="K340" s="27">
        <v>2082</v>
      </c>
      <c r="L340" s="193">
        <f t="shared" si="36"/>
        <v>0.15241581259150805</v>
      </c>
      <c r="M340" s="225">
        <v>28</v>
      </c>
      <c r="N340" s="27">
        <v>11593</v>
      </c>
      <c r="O340" s="214">
        <f t="shared" si="37"/>
        <v>0.45856572129267037</v>
      </c>
      <c r="P340" s="177">
        <f t="shared" si="38"/>
        <v>23505</v>
      </c>
      <c r="Q340" s="178">
        <f t="shared" si="39"/>
        <v>13688</v>
      </c>
      <c r="R340" s="178">
        <f t="shared" si="40"/>
        <v>11593</v>
      </c>
      <c r="S340" s="202">
        <f t="shared" si="41"/>
        <v>0.45856572129267037</v>
      </c>
    </row>
    <row r="341" spans="1:19" x14ac:dyDescent="0.2">
      <c r="A341" s="201" t="s">
        <v>396</v>
      </c>
      <c r="B341" s="188" t="s">
        <v>6</v>
      </c>
      <c r="C341" s="189" t="s">
        <v>7</v>
      </c>
      <c r="D341" s="175">
        <v>176</v>
      </c>
      <c r="E341" s="176">
        <v>167</v>
      </c>
      <c r="F341" s="176"/>
      <c r="G341" s="176">
        <v>2</v>
      </c>
      <c r="H341" s="210">
        <f t="shared" si="35"/>
        <v>1.1834319526627219E-2</v>
      </c>
      <c r="I341" s="221">
        <v>494</v>
      </c>
      <c r="J341" s="27">
        <v>222</v>
      </c>
      <c r="K341" s="27">
        <v>50</v>
      </c>
      <c r="L341" s="193">
        <f t="shared" si="36"/>
        <v>0.22522522522522523</v>
      </c>
      <c r="M341" s="225">
        <v>1</v>
      </c>
      <c r="N341" s="27">
        <v>239</v>
      </c>
      <c r="O341" s="214">
        <f t="shared" si="37"/>
        <v>0.51731601731601728</v>
      </c>
      <c r="P341" s="177">
        <f t="shared" si="38"/>
        <v>670</v>
      </c>
      <c r="Q341" s="178">
        <f t="shared" si="39"/>
        <v>390</v>
      </c>
      <c r="R341" s="178">
        <f t="shared" si="40"/>
        <v>241</v>
      </c>
      <c r="S341" s="202">
        <f t="shared" si="41"/>
        <v>0.38193343898573695</v>
      </c>
    </row>
    <row r="342" spans="1:19" x14ac:dyDescent="0.2">
      <c r="A342" s="201" t="s">
        <v>396</v>
      </c>
      <c r="B342" s="188" t="s">
        <v>8</v>
      </c>
      <c r="C342" s="189" t="s">
        <v>9</v>
      </c>
      <c r="D342" s="175">
        <v>2</v>
      </c>
      <c r="E342" s="176">
        <v>2</v>
      </c>
      <c r="F342" s="176"/>
      <c r="G342" s="176">
        <v>0</v>
      </c>
      <c r="H342" s="210">
        <f t="shared" si="35"/>
        <v>0</v>
      </c>
      <c r="I342" s="221">
        <v>9</v>
      </c>
      <c r="J342" s="27">
        <v>7</v>
      </c>
      <c r="K342" s="27">
        <v>3</v>
      </c>
      <c r="L342" s="193">
        <f t="shared" si="36"/>
        <v>0.42857142857142855</v>
      </c>
      <c r="M342" s="225">
        <v>0</v>
      </c>
      <c r="N342" s="27">
        <v>1</v>
      </c>
      <c r="O342" s="214">
        <f t="shared" si="37"/>
        <v>0.125</v>
      </c>
      <c r="P342" s="177">
        <f t="shared" si="38"/>
        <v>11</v>
      </c>
      <c r="Q342" s="178">
        <f t="shared" si="39"/>
        <v>9</v>
      </c>
      <c r="R342" s="178">
        <f t="shared" si="40"/>
        <v>1</v>
      </c>
      <c r="S342" s="202">
        <f t="shared" si="41"/>
        <v>0.1</v>
      </c>
    </row>
    <row r="343" spans="1:19" x14ac:dyDescent="0.2">
      <c r="A343" s="201" t="s">
        <v>396</v>
      </c>
      <c r="B343" s="188" t="s">
        <v>312</v>
      </c>
      <c r="C343" s="189" t="s">
        <v>313</v>
      </c>
      <c r="D343" s="175">
        <v>0</v>
      </c>
      <c r="E343" s="176">
        <v>0</v>
      </c>
      <c r="F343" s="176"/>
      <c r="G343" s="176">
        <v>0</v>
      </c>
      <c r="H343" s="210" t="str">
        <f t="shared" si="35"/>
        <v/>
      </c>
      <c r="I343" s="221">
        <v>1093</v>
      </c>
      <c r="J343" s="27">
        <v>875</v>
      </c>
      <c r="K343" s="27">
        <v>200</v>
      </c>
      <c r="L343" s="193">
        <f t="shared" si="36"/>
        <v>0.22857142857142856</v>
      </c>
      <c r="M343" s="225">
        <v>0</v>
      </c>
      <c r="N343" s="27">
        <v>246</v>
      </c>
      <c r="O343" s="214">
        <f t="shared" si="37"/>
        <v>0.21944692239072258</v>
      </c>
      <c r="P343" s="177">
        <f t="shared" si="38"/>
        <v>1093</v>
      </c>
      <c r="Q343" s="178">
        <f t="shared" si="39"/>
        <v>875</v>
      </c>
      <c r="R343" s="178">
        <f t="shared" si="40"/>
        <v>246</v>
      </c>
      <c r="S343" s="202">
        <f t="shared" si="41"/>
        <v>0.21944692239072258</v>
      </c>
    </row>
    <row r="344" spans="1:19" x14ac:dyDescent="0.2">
      <c r="A344" s="201" t="s">
        <v>396</v>
      </c>
      <c r="B344" s="188" t="s">
        <v>10</v>
      </c>
      <c r="C344" s="189" t="s">
        <v>11</v>
      </c>
      <c r="D344" s="175">
        <v>0</v>
      </c>
      <c r="E344" s="176">
        <v>0</v>
      </c>
      <c r="F344" s="176"/>
      <c r="G344" s="176">
        <v>0</v>
      </c>
      <c r="H344" s="210" t="str">
        <f t="shared" si="35"/>
        <v/>
      </c>
      <c r="I344" s="221">
        <v>2</v>
      </c>
      <c r="J344" s="27">
        <v>2</v>
      </c>
      <c r="K344" s="27">
        <v>0</v>
      </c>
      <c r="L344" s="193">
        <f t="shared" si="36"/>
        <v>0</v>
      </c>
      <c r="M344" s="225">
        <v>0</v>
      </c>
      <c r="N344" s="27">
        <v>0</v>
      </c>
      <c r="O344" s="214">
        <f t="shared" si="37"/>
        <v>0</v>
      </c>
      <c r="P344" s="177">
        <f t="shared" si="38"/>
        <v>2</v>
      </c>
      <c r="Q344" s="178">
        <f t="shared" si="39"/>
        <v>2</v>
      </c>
      <c r="R344" s="178" t="str">
        <f t="shared" si="40"/>
        <v/>
      </c>
      <c r="S344" s="202" t="str">
        <f t="shared" si="41"/>
        <v/>
      </c>
    </row>
    <row r="345" spans="1:19" x14ac:dyDescent="0.2">
      <c r="A345" s="201" t="s">
        <v>396</v>
      </c>
      <c r="B345" s="188" t="s">
        <v>10</v>
      </c>
      <c r="C345" s="189" t="s">
        <v>12</v>
      </c>
      <c r="D345" s="175">
        <v>0</v>
      </c>
      <c r="E345" s="176">
        <v>0</v>
      </c>
      <c r="F345" s="176"/>
      <c r="G345" s="176">
        <v>0</v>
      </c>
      <c r="H345" s="210" t="str">
        <f t="shared" si="35"/>
        <v/>
      </c>
      <c r="I345" s="221">
        <v>246</v>
      </c>
      <c r="J345" s="27">
        <v>225</v>
      </c>
      <c r="K345" s="27">
        <v>20</v>
      </c>
      <c r="L345" s="193">
        <f t="shared" si="36"/>
        <v>8.8888888888888892E-2</v>
      </c>
      <c r="M345" s="225">
        <v>0</v>
      </c>
      <c r="N345" s="27">
        <v>13</v>
      </c>
      <c r="O345" s="214">
        <f t="shared" si="37"/>
        <v>5.4621848739495799E-2</v>
      </c>
      <c r="P345" s="177">
        <f t="shared" si="38"/>
        <v>246</v>
      </c>
      <c r="Q345" s="178">
        <f t="shared" si="39"/>
        <v>225</v>
      </c>
      <c r="R345" s="178">
        <f t="shared" si="40"/>
        <v>13</v>
      </c>
      <c r="S345" s="202">
        <f t="shared" si="41"/>
        <v>5.4621848739495799E-2</v>
      </c>
    </row>
    <row r="346" spans="1:19" x14ac:dyDescent="0.2">
      <c r="A346" s="201" t="s">
        <v>396</v>
      </c>
      <c r="B346" s="188" t="s">
        <v>13</v>
      </c>
      <c r="C346" s="189" t="s">
        <v>14</v>
      </c>
      <c r="D346" s="175">
        <v>0</v>
      </c>
      <c r="E346" s="176">
        <v>0</v>
      </c>
      <c r="F346" s="176"/>
      <c r="G346" s="176">
        <v>0</v>
      </c>
      <c r="H346" s="210" t="str">
        <f t="shared" si="35"/>
        <v/>
      </c>
      <c r="I346" s="221">
        <v>7</v>
      </c>
      <c r="J346" s="27">
        <v>6</v>
      </c>
      <c r="K346" s="27">
        <v>0</v>
      </c>
      <c r="L346" s="193">
        <f t="shared" si="36"/>
        <v>0</v>
      </c>
      <c r="M346" s="225">
        <v>0</v>
      </c>
      <c r="N346" s="27">
        <v>0</v>
      </c>
      <c r="O346" s="214">
        <f t="shared" si="37"/>
        <v>0</v>
      </c>
      <c r="P346" s="177">
        <f t="shared" si="38"/>
        <v>7</v>
      </c>
      <c r="Q346" s="178">
        <f t="shared" si="39"/>
        <v>6</v>
      </c>
      <c r="R346" s="178" t="str">
        <f t="shared" si="40"/>
        <v/>
      </c>
      <c r="S346" s="202" t="str">
        <f t="shared" si="41"/>
        <v/>
      </c>
    </row>
    <row r="347" spans="1:19" x14ac:dyDescent="0.2">
      <c r="A347" s="201" t="s">
        <v>396</v>
      </c>
      <c r="B347" s="188" t="s">
        <v>15</v>
      </c>
      <c r="C347" s="189" t="s">
        <v>16</v>
      </c>
      <c r="D347" s="175">
        <v>1</v>
      </c>
      <c r="E347" s="176">
        <v>0</v>
      </c>
      <c r="F347" s="176"/>
      <c r="G347" s="176">
        <v>1</v>
      </c>
      <c r="H347" s="210">
        <f t="shared" si="35"/>
        <v>1</v>
      </c>
      <c r="I347" s="221">
        <v>3320</v>
      </c>
      <c r="J347" s="27">
        <v>2965</v>
      </c>
      <c r="K347" s="27">
        <v>952</v>
      </c>
      <c r="L347" s="193">
        <f t="shared" si="36"/>
        <v>0.32107925801011805</v>
      </c>
      <c r="M347" s="225">
        <v>1</v>
      </c>
      <c r="N347" s="27">
        <v>337</v>
      </c>
      <c r="O347" s="214">
        <f t="shared" si="37"/>
        <v>0.10202845897668786</v>
      </c>
      <c r="P347" s="177">
        <f t="shared" si="38"/>
        <v>3321</v>
      </c>
      <c r="Q347" s="178">
        <f t="shared" si="39"/>
        <v>2966</v>
      </c>
      <c r="R347" s="178">
        <f t="shared" si="40"/>
        <v>338</v>
      </c>
      <c r="S347" s="202">
        <f t="shared" si="41"/>
        <v>0.1023002421307506</v>
      </c>
    </row>
    <row r="348" spans="1:19" x14ac:dyDescent="0.2">
      <c r="A348" s="201" t="s">
        <v>396</v>
      </c>
      <c r="B348" s="188" t="s">
        <v>314</v>
      </c>
      <c r="C348" s="189" t="s">
        <v>315</v>
      </c>
      <c r="D348" s="175">
        <v>2</v>
      </c>
      <c r="E348" s="176">
        <v>2</v>
      </c>
      <c r="F348" s="176"/>
      <c r="G348" s="176">
        <v>0</v>
      </c>
      <c r="H348" s="210">
        <f t="shared" si="35"/>
        <v>0</v>
      </c>
      <c r="I348" s="221">
        <v>1163</v>
      </c>
      <c r="J348" s="27">
        <v>1117</v>
      </c>
      <c r="K348" s="27">
        <v>463</v>
      </c>
      <c r="L348" s="193">
        <f t="shared" si="36"/>
        <v>0.41450313339301703</v>
      </c>
      <c r="M348" s="225">
        <v>0</v>
      </c>
      <c r="N348" s="27">
        <v>60</v>
      </c>
      <c r="O348" s="214">
        <f t="shared" si="37"/>
        <v>5.0977060322854713E-2</v>
      </c>
      <c r="P348" s="177">
        <f t="shared" si="38"/>
        <v>1165</v>
      </c>
      <c r="Q348" s="178">
        <f t="shared" si="39"/>
        <v>1119</v>
      </c>
      <c r="R348" s="178">
        <f t="shared" si="40"/>
        <v>60</v>
      </c>
      <c r="S348" s="202">
        <f t="shared" si="41"/>
        <v>5.0890585241730277E-2</v>
      </c>
    </row>
    <row r="349" spans="1:19" x14ac:dyDescent="0.2">
      <c r="A349" s="201" t="s">
        <v>396</v>
      </c>
      <c r="B349" s="188" t="s">
        <v>17</v>
      </c>
      <c r="C349" s="189" t="s">
        <v>18</v>
      </c>
      <c r="D349" s="175">
        <v>0</v>
      </c>
      <c r="E349" s="176">
        <v>0</v>
      </c>
      <c r="F349" s="176"/>
      <c r="G349" s="176">
        <v>0</v>
      </c>
      <c r="H349" s="210" t="str">
        <f t="shared" si="35"/>
        <v/>
      </c>
      <c r="I349" s="221">
        <v>791</v>
      </c>
      <c r="J349" s="27">
        <v>401</v>
      </c>
      <c r="K349" s="27">
        <v>72</v>
      </c>
      <c r="L349" s="193">
        <f t="shared" si="36"/>
        <v>0.17955112219451372</v>
      </c>
      <c r="M349" s="225">
        <v>15</v>
      </c>
      <c r="N349" s="27">
        <v>371</v>
      </c>
      <c r="O349" s="214">
        <f t="shared" si="37"/>
        <v>0.47141041931385008</v>
      </c>
      <c r="P349" s="177">
        <f t="shared" si="38"/>
        <v>791</v>
      </c>
      <c r="Q349" s="178">
        <f t="shared" si="39"/>
        <v>416</v>
      </c>
      <c r="R349" s="178">
        <f t="shared" si="40"/>
        <v>371</v>
      </c>
      <c r="S349" s="202">
        <f t="shared" si="41"/>
        <v>0.47141041931385008</v>
      </c>
    </row>
    <row r="350" spans="1:19" x14ac:dyDescent="0.2">
      <c r="A350" s="201" t="s">
        <v>396</v>
      </c>
      <c r="B350" s="188" t="s">
        <v>19</v>
      </c>
      <c r="C350" s="189" t="s">
        <v>20</v>
      </c>
      <c r="D350" s="175">
        <v>14</v>
      </c>
      <c r="E350" s="176">
        <v>7</v>
      </c>
      <c r="F350" s="176"/>
      <c r="G350" s="176">
        <v>1</v>
      </c>
      <c r="H350" s="210">
        <f t="shared" si="35"/>
        <v>0.125</v>
      </c>
      <c r="I350" s="221">
        <v>1879</v>
      </c>
      <c r="J350" s="27">
        <v>1856</v>
      </c>
      <c r="K350" s="27">
        <v>799</v>
      </c>
      <c r="L350" s="193">
        <f t="shared" si="36"/>
        <v>0.43049568965517243</v>
      </c>
      <c r="M350" s="225">
        <v>0</v>
      </c>
      <c r="N350" s="27">
        <v>7</v>
      </c>
      <c r="O350" s="214">
        <f t="shared" si="37"/>
        <v>3.7573805689747721E-3</v>
      </c>
      <c r="P350" s="177">
        <f t="shared" si="38"/>
        <v>1893</v>
      </c>
      <c r="Q350" s="178">
        <f t="shared" si="39"/>
        <v>1863</v>
      </c>
      <c r="R350" s="178">
        <f t="shared" si="40"/>
        <v>8</v>
      </c>
      <c r="S350" s="202">
        <f t="shared" si="41"/>
        <v>4.27578834847675E-3</v>
      </c>
    </row>
    <row r="351" spans="1:19" x14ac:dyDescent="0.2">
      <c r="A351" s="201" t="s">
        <v>396</v>
      </c>
      <c r="B351" s="188" t="s">
        <v>21</v>
      </c>
      <c r="C351" s="189" t="s">
        <v>22</v>
      </c>
      <c r="D351" s="175">
        <v>1</v>
      </c>
      <c r="E351" s="176">
        <v>1</v>
      </c>
      <c r="F351" s="176"/>
      <c r="G351" s="176">
        <v>0</v>
      </c>
      <c r="H351" s="210">
        <f t="shared" si="35"/>
        <v>0</v>
      </c>
      <c r="I351" s="221">
        <v>22</v>
      </c>
      <c r="J351" s="27">
        <v>20</v>
      </c>
      <c r="K351" s="27">
        <v>0</v>
      </c>
      <c r="L351" s="193">
        <f t="shared" si="36"/>
        <v>0</v>
      </c>
      <c r="M351" s="225">
        <v>5</v>
      </c>
      <c r="N351" s="27">
        <v>0</v>
      </c>
      <c r="O351" s="214">
        <f t="shared" si="37"/>
        <v>0</v>
      </c>
      <c r="P351" s="177">
        <f t="shared" si="38"/>
        <v>23</v>
      </c>
      <c r="Q351" s="178">
        <f t="shared" si="39"/>
        <v>26</v>
      </c>
      <c r="R351" s="178" t="str">
        <f t="shared" si="40"/>
        <v/>
      </c>
      <c r="S351" s="202" t="str">
        <f t="shared" si="41"/>
        <v/>
      </c>
    </row>
    <row r="352" spans="1:19" x14ac:dyDescent="0.2">
      <c r="A352" s="201" t="s">
        <v>396</v>
      </c>
      <c r="B352" s="188" t="s">
        <v>23</v>
      </c>
      <c r="C352" s="189" t="s">
        <v>24</v>
      </c>
      <c r="D352" s="175">
        <v>2</v>
      </c>
      <c r="E352" s="176">
        <v>2</v>
      </c>
      <c r="F352" s="176"/>
      <c r="G352" s="176">
        <v>0</v>
      </c>
      <c r="H352" s="210">
        <f t="shared" si="35"/>
        <v>0</v>
      </c>
      <c r="I352" s="221">
        <v>2294</v>
      </c>
      <c r="J352" s="27">
        <v>1853</v>
      </c>
      <c r="K352" s="27">
        <v>435</v>
      </c>
      <c r="L352" s="193">
        <f t="shared" si="36"/>
        <v>0.23475445223961144</v>
      </c>
      <c r="M352" s="225">
        <v>1</v>
      </c>
      <c r="N352" s="27">
        <v>397</v>
      </c>
      <c r="O352" s="214">
        <f t="shared" si="37"/>
        <v>0.17636605952909817</v>
      </c>
      <c r="P352" s="177">
        <f t="shared" si="38"/>
        <v>2296</v>
      </c>
      <c r="Q352" s="178">
        <f t="shared" si="39"/>
        <v>1856</v>
      </c>
      <c r="R352" s="178">
        <f t="shared" si="40"/>
        <v>397</v>
      </c>
      <c r="S352" s="202">
        <f t="shared" si="41"/>
        <v>0.17620949844651576</v>
      </c>
    </row>
    <row r="353" spans="1:19" x14ac:dyDescent="0.2">
      <c r="A353" s="201" t="s">
        <v>396</v>
      </c>
      <c r="B353" s="188" t="s">
        <v>25</v>
      </c>
      <c r="C353" s="189" t="s">
        <v>262</v>
      </c>
      <c r="D353" s="175">
        <v>0</v>
      </c>
      <c r="E353" s="176">
        <v>0</v>
      </c>
      <c r="F353" s="176"/>
      <c r="G353" s="176">
        <v>0</v>
      </c>
      <c r="H353" s="210" t="str">
        <f t="shared" si="35"/>
        <v/>
      </c>
      <c r="I353" s="221">
        <v>48</v>
      </c>
      <c r="J353" s="27">
        <v>12</v>
      </c>
      <c r="K353" s="27">
        <v>6</v>
      </c>
      <c r="L353" s="193">
        <f t="shared" si="36"/>
        <v>0.5</v>
      </c>
      <c r="M353" s="225">
        <v>0</v>
      </c>
      <c r="N353" s="27">
        <v>1</v>
      </c>
      <c r="O353" s="214">
        <f t="shared" si="37"/>
        <v>7.6923076923076927E-2</v>
      </c>
      <c r="P353" s="177">
        <f t="shared" si="38"/>
        <v>48</v>
      </c>
      <c r="Q353" s="178">
        <f t="shared" si="39"/>
        <v>12</v>
      </c>
      <c r="R353" s="178">
        <f t="shared" si="40"/>
        <v>1</v>
      </c>
      <c r="S353" s="202">
        <f t="shared" si="41"/>
        <v>7.6923076923076927E-2</v>
      </c>
    </row>
    <row r="354" spans="1:19" ht="29" x14ac:dyDescent="0.2">
      <c r="A354" s="201" t="s">
        <v>396</v>
      </c>
      <c r="B354" s="188" t="s">
        <v>26</v>
      </c>
      <c r="C354" s="189" t="s">
        <v>27</v>
      </c>
      <c r="D354" s="175">
        <v>0</v>
      </c>
      <c r="E354" s="176">
        <v>0</v>
      </c>
      <c r="F354" s="176"/>
      <c r="G354" s="176">
        <v>0</v>
      </c>
      <c r="H354" s="210" t="str">
        <f t="shared" si="35"/>
        <v/>
      </c>
      <c r="I354" s="221">
        <v>11</v>
      </c>
      <c r="J354" s="27">
        <v>8</v>
      </c>
      <c r="K354" s="27">
        <v>3</v>
      </c>
      <c r="L354" s="193">
        <f t="shared" si="36"/>
        <v>0.375</v>
      </c>
      <c r="M354" s="225">
        <v>0</v>
      </c>
      <c r="N354" s="27">
        <v>0</v>
      </c>
      <c r="O354" s="214">
        <f t="shared" si="37"/>
        <v>0</v>
      </c>
      <c r="P354" s="177">
        <f t="shared" si="38"/>
        <v>11</v>
      </c>
      <c r="Q354" s="178">
        <f t="shared" si="39"/>
        <v>8</v>
      </c>
      <c r="R354" s="178" t="str">
        <f t="shared" si="40"/>
        <v/>
      </c>
      <c r="S354" s="202" t="str">
        <f t="shared" si="41"/>
        <v/>
      </c>
    </row>
    <row r="355" spans="1:19" x14ac:dyDescent="0.2">
      <c r="A355" s="201" t="s">
        <v>396</v>
      </c>
      <c r="B355" s="188" t="s">
        <v>28</v>
      </c>
      <c r="C355" s="189" t="s">
        <v>29</v>
      </c>
      <c r="D355" s="175">
        <v>1</v>
      </c>
      <c r="E355" s="176">
        <v>1</v>
      </c>
      <c r="F355" s="176"/>
      <c r="G355" s="176">
        <v>0</v>
      </c>
      <c r="H355" s="210">
        <f t="shared" si="35"/>
        <v>0</v>
      </c>
      <c r="I355" s="221">
        <v>37</v>
      </c>
      <c r="J355" s="27">
        <v>28</v>
      </c>
      <c r="K355" s="27">
        <v>20</v>
      </c>
      <c r="L355" s="193">
        <f t="shared" si="36"/>
        <v>0.7142857142857143</v>
      </c>
      <c r="M355" s="225">
        <v>0</v>
      </c>
      <c r="N355" s="27">
        <v>7</v>
      </c>
      <c r="O355" s="214">
        <f t="shared" si="37"/>
        <v>0.2</v>
      </c>
      <c r="P355" s="177">
        <f t="shared" si="38"/>
        <v>38</v>
      </c>
      <c r="Q355" s="178">
        <f t="shared" si="39"/>
        <v>29</v>
      </c>
      <c r="R355" s="178">
        <f t="shared" si="40"/>
        <v>7</v>
      </c>
      <c r="S355" s="202">
        <f t="shared" si="41"/>
        <v>0.19444444444444445</v>
      </c>
    </row>
    <row r="356" spans="1:19" x14ac:dyDescent="0.2">
      <c r="A356" s="201" t="s">
        <v>396</v>
      </c>
      <c r="B356" s="188" t="s">
        <v>28</v>
      </c>
      <c r="C356" s="189" t="s">
        <v>30</v>
      </c>
      <c r="D356" s="175">
        <v>5</v>
      </c>
      <c r="E356" s="176">
        <v>5</v>
      </c>
      <c r="F356" s="176"/>
      <c r="G356" s="176">
        <v>0</v>
      </c>
      <c r="H356" s="210">
        <f t="shared" si="35"/>
        <v>0</v>
      </c>
      <c r="I356" s="221">
        <v>38</v>
      </c>
      <c r="J356" s="27">
        <v>33</v>
      </c>
      <c r="K356" s="27">
        <v>14</v>
      </c>
      <c r="L356" s="193">
        <f t="shared" si="36"/>
        <v>0.42424242424242425</v>
      </c>
      <c r="M356" s="225">
        <v>0</v>
      </c>
      <c r="N356" s="27">
        <v>5</v>
      </c>
      <c r="O356" s="214">
        <f t="shared" si="37"/>
        <v>0.13157894736842105</v>
      </c>
      <c r="P356" s="177">
        <f t="shared" si="38"/>
        <v>43</v>
      </c>
      <c r="Q356" s="178">
        <f t="shared" si="39"/>
        <v>38</v>
      </c>
      <c r="R356" s="178">
        <f t="shared" si="40"/>
        <v>5</v>
      </c>
      <c r="S356" s="202">
        <f t="shared" si="41"/>
        <v>0.11627906976744186</v>
      </c>
    </row>
    <row r="357" spans="1:19" x14ac:dyDescent="0.2">
      <c r="A357" s="201" t="s">
        <v>396</v>
      </c>
      <c r="B357" s="188" t="s">
        <v>28</v>
      </c>
      <c r="C357" s="189" t="s">
        <v>31</v>
      </c>
      <c r="D357" s="175">
        <v>0</v>
      </c>
      <c r="E357" s="176">
        <v>0</v>
      </c>
      <c r="F357" s="176"/>
      <c r="G357" s="176">
        <v>0</v>
      </c>
      <c r="H357" s="210" t="str">
        <f t="shared" si="35"/>
        <v/>
      </c>
      <c r="I357" s="221">
        <v>40</v>
      </c>
      <c r="J357" s="27">
        <v>27</v>
      </c>
      <c r="K357" s="27">
        <v>1</v>
      </c>
      <c r="L357" s="193">
        <f t="shared" si="36"/>
        <v>3.7037037037037035E-2</v>
      </c>
      <c r="M357" s="225">
        <v>0</v>
      </c>
      <c r="N357" s="27">
        <v>16</v>
      </c>
      <c r="O357" s="214">
        <f t="shared" si="37"/>
        <v>0.37209302325581395</v>
      </c>
      <c r="P357" s="177">
        <f t="shared" si="38"/>
        <v>40</v>
      </c>
      <c r="Q357" s="178">
        <f t="shared" si="39"/>
        <v>27</v>
      </c>
      <c r="R357" s="178">
        <f t="shared" si="40"/>
        <v>16</v>
      </c>
      <c r="S357" s="202">
        <f t="shared" si="41"/>
        <v>0.37209302325581395</v>
      </c>
    </row>
    <row r="358" spans="1:19" x14ac:dyDescent="0.2">
      <c r="A358" s="201" t="s">
        <v>396</v>
      </c>
      <c r="B358" s="188" t="s">
        <v>32</v>
      </c>
      <c r="C358" s="189" t="s">
        <v>33</v>
      </c>
      <c r="D358" s="175">
        <v>0</v>
      </c>
      <c r="E358" s="176">
        <v>0</v>
      </c>
      <c r="F358" s="176"/>
      <c r="G358" s="176">
        <v>0</v>
      </c>
      <c r="H358" s="210" t="str">
        <f t="shared" si="35"/>
        <v/>
      </c>
      <c r="I358" s="221">
        <v>38</v>
      </c>
      <c r="J358" s="27">
        <v>38</v>
      </c>
      <c r="K358" s="27">
        <v>2</v>
      </c>
      <c r="L358" s="193">
        <f t="shared" si="36"/>
        <v>5.2631578947368418E-2</v>
      </c>
      <c r="M358" s="225">
        <v>0</v>
      </c>
      <c r="N358" s="27">
        <v>2</v>
      </c>
      <c r="O358" s="214">
        <f t="shared" si="37"/>
        <v>0.05</v>
      </c>
      <c r="P358" s="177">
        <f t="shared" si="38"/>
        <v>38</v>
      </c>
      <c r="Q358" s="178">
        <f t="shared" si="39"/>
        <v>38</v>
      </c>
      <c r="R358" s="178">
        <f t="shared" si="40"/>
        <v>2</v>
      </c>
      <c r="S358" s="202">
        <f t="shared" si="41"/>
        <v>0.05</v>
      </c>
    </row>
    <row r="359" spans="1:19" x14ac:dyDescent="0.2">
      <c r="A359" s="201" t="s">
        <v>396</v>
      </c>
      <c r="B359" s="188" t="s">
        <v>318</v>
      </c>
      <c r="C359" s="189" t="s">
        <v>319</v>
      </c>
      <c r="D359" s="175">
        <v>7</v>
      </c>
      <c r="E359" s="176">
        <v>7</v>
      </c>
      <c r="F359" s="176"/>
      <c r="G359" s="176">
        <v>0</v>
      </c>
      <c r="H359" s="210">
        <f t="shared" si="35"/>
        <v>0</v>
      </c>
      <c r="I359" s="221">
        <v>2061</v>
      </c>
      <c r="J359" s="27">
        <v>1561</v>
      </c>
      <c r="K359" s="27">
        <v>378</v>
      </c>
      <c r="L359" s="193">
        <f t="shared" si="36"/>
        <v>0.24215246636771301</v>
      </c>
      <c r="M359" s="225">
        <v>0</v>
      </c>
      <c r="N359" s="27">
        <v>345</v>
      </c>
      <c r="O359" s="214">
        <f t="shared" si="37"/>
        <v>0.18100734522560336</v>
      </c>
      <c r="P359" s="177">
        <f t="shared" si="38"/>
        <v>2068</v>
      </c>
      <c r="Q359" s="178">
        <f t="shared" si="39"/>
        <v>1568</v>
      </c>
      <c r="R359" s="178">
        <f t="shared" si="40"/>
        <v>345</v>
      </c>
      <c r="S359" s="202">
        <f t="shared" si="41"/>
        <v>0.18034500784108728</v>
      </c>
    </row>
    <row r="360" spans="1:19" x14ac:dyDescent="0.2">
      <c r="A360" s="201" t="s">
        <v>396</v>
      </c>
      <c r="B360" s="188" t="s">
        <v>320</v>
      </c>
      <c r="C360" s="189" t="s">
        <v>321</v>
      </c>
      <c r="D360" s="175">
        <v>0</v>
      </c>
      <c r="E360" s="176">
        <v>0</v>
      </c>
      <c r="F360" s="176"/>
      <c r="G360" s="176">
        <v>0</v>
      </c>
      <c r="H360" s="210" t="str">
        <f t="shared" si="35"/>
        <v/>
      </c>
      <c r="I360" s="221">
        <v>28</v>
      </c>
      <c r="J360" s="27">
        <v>28</v>
      </c>
      <c r="K360" s="27">
        <v>1</v>
      </c>
      <c r="L360" s="193">
        <f t="shared" si="36"/>
        <v>3.5714285714285712E-2</v>
      </c>
      <c r="M360" s="225">
        <v>0</v>
      </c>
      <c r="N360" s="27">
        <v>0</v>
      </c>
      <c r="O360" s="214">
        <f t="shared" si="37"/>
        <v>0</v>
      </c>
      <c r="P360" s="177">
        <f t="shared" si="38"/>
        <v>28</v>
      </c>
      <c r="Q360" s="178">
        <f t="shared" si="39"/>
        <v>28</v>
      </c>
      <c r="R360" s="178" t="str">
        <f t="shared" si="40"/>
        <v/>
      </c>
      <c r="S360" s="202" t="str">
        <f t="shared" si="41"/>
        <v/>
      </c>
    </row>
    <row r="361" spans="1:19" x14ac:dyDescent="0.2">
      <c r="A361" s="201" t="s">
        <v>396</v>
      </c>
      <c r="B361" s="188" t="s">
        <v>322</v>
      </c>
      <c r="C361" s="189" t="s">
        <v>323</v>
      </c>
      <c r="D361" s="175">
        <v>0</v>
      </c>
      <c r="E361" s="176">
        <v>0</v>
      </c>
      <c r="F361" s="176"/>
      <c r="G361" s="176">
        <v>0</v>
      </c>
      <c r="H361" s="210" t="str">
        <f t="shared" si="35"/>
        <v/>
      </c>
      <c r="I361" s="221">
        <v>1568</v>
      </c>
      <c r="J361" s="27">
        <v>1195</v>
      </c>
      <c r="K361" s="27">
        <v>214</v>
      </c>
      <c r="L361" s="193">
        <f t="shared" si="36"/>
        <v>0.1790794979079498</v>
      </c>
      <c r="M361" s="225">
        <v>0</v>
      </c>
      <c r="N361" s="27">
        <v>411</v>
      </c>
      <c r="O361" s="214">
        <f t="shared" si="37"/>
        <v>0.2559153175591532</v>
      </c>
      <c r="P361" s="177">
        <f t="shared" si="38"/>
        <v>1568</v>
      </c>
      <c r="Q361" s="178">
        <f t="shared" si="39"/>
        <v>1195</v>
      </c>
      <c r="R361" s="178">
        <f t="shared" si="40"/>
        <v>411</v>
      </c>
      <c r="S361" s="202">
        <f t="shared" si="41"/>
        <v>0.2559153175591532</v>
      </c>
    </row>
    <row r="362" spans="1:19" x14ac:dyDescent="0.2">
      <c r="A362" s="201" t="s">
        <v>396</v>
      </c>
      <c r="B362" s="188" t="s">
        <v>34</v>
      </c>
      <c r="C362" s="189" t="s">
        <v>324</v>
      </c>
      <c r="D362" s="175">
        <v>10</v>
      </c>
      <c r="E362" s="176">
        <v>4</v>
      </c>
      <c r="F362" s="176"/>
      <c r="G362" s="176">
        <v>3</v>
      </c>
      <c r="H362" s="210">
        <f t="shared" si="35"/>
        <v>0.42857142857142855</v>
      </c>
      <c r="I362" s="221">
        <v>1596</v>
      </c>
      <c r="J362" s="27">
        <v>1076</v>
      </c>
      <c r="K362" s="27">
        <v>430</v>
      </c>
      <c r="L362" s="193">
        <f t="shared" si="36"/>
        <v>0.3996282527881041</v>
      </c>
      <c r="M362" s="225">
        <v>3</v>
      </c>
      <c r="N362" s="27">
        <v>356</v>
      </c>
      <c r="O362" s="214">
        <f t="shared" si="37"/>
        <v>0.2480836236933798</v>
      </c>
      <c r="P362" s="177">
        <f t="shared" si="38"/>
        <v>1606</v>
      </c>
      <c r="Q362" s="178">
        <f t="shared" si="39"/>
        <v>1083</v>
      </c>
      <c r="R362" s="178">
        <f t="shared" si="40"/>
        <v>359</v>
      </c>
      <c r="S362" s="202">
        <f t="shared" si="41"/>
        <v>0.24895977808599168</v>
      </c>
    </row>
    <row r="363" spans="1:19" x14ac:dyDescent="0.2">
      <c r="A363" s="201" t="s">
        <v>396</v>
      </c>
      <c r="B363" s="188" t="s">
        <v>34</v>
      </c>
      <c r="C363" s="189" t="s">
        <v>266</v>
      </c>
      <c r="D363" s="175">
        <v>9</v>
      </c>
      <c r="E363" s="176">
        <v>9</v>
      </c>
      <c r="F363" s="176"/>
      <c r="G363" s="176">
        <v>0</v>
      </c>
      <c r="H363" s="210">
        <f t="shared" si="35"/>
        <v>0</v>
      </c>
      <c r="I363" s="221">
        <v>2060</v>
      </c>
      <c r="J363" s="27">
        <v>1410</v>
      </c>
      <c r="K363" s="27">
        <v>251</v>
      </c>
      <c r="L363" s="193">
        <f t="shared" si="36"/>
        <v>0.17801418439716313</v>
      </c>
      <c r="M363" s="225">
        <v>0</v>
      </c>
      <c r="N363" s="27">
        <v>542</v>
      </c>
      <c r="O363" s="214">
        <f t="shared" si="37"/>
        <v>0.2776639344262295</v>
      </c>
      <c r="P363" s="177">
        <f t="shared" si="38"/>
        <v>2069</v>
      </c>
      <c r="Q363" s="178">
        <f t="shared" si="39"/>
        <v>1419</v>
      </c>
      <c r="R363" s="178">
        <f t="shared" si="40"/>
        <v>542</v>
      </c>
      <c r="S363" s="202">
        <f t="shared" si="41"/>
        <v>0.2763895971443141</v>
      </c>
    </row>
    <row r="364" spans="1:19" x14ac:dyDescent="0.2">
      <c r="A364" s="201" t="s">
        <v>396</v>
      </c>
      <c r="B364" s="188" t="s">
        <v>35</v>
      </c>
      <c r="C364" s="189" t="s">
        <v>267</v>
      </c>
      <c r="D364" s="175">
        <v>5</v>
      </c>
      <c r="E364" s="176">
        <v>4</v>
      </c>
      <c r="F364" s="176"/>
      <c r="G364" s="176">
        <v>0</v>
      </c>
      <c r="H364" s="210">
        <f t="shared" si="35"/>
        <v>0</v>
      </c>
      <c r="I364" s="221">
        <v>2078</v>
      </c>
      <c r="J364" s="27">
        <v>1946</v>
      </c>
      <c r="K364" s="27">
        <v>274</v>
      </c>
      <c r="L364" s="193">
        <f t="shared" si="36"/>
        <v>0.14080164439876669</v>
      </c>
      <c r="M364" s="225">
        <v>5</v>
      </c>
      <c r="N364" s="27">
        <v>91</v>
      </c>
      <c r="O364" s="214">
        <f t="shared" si="37"/>
        <v>4.4564152791380998E-2</v>
      </c>
      <c r="P364" s="177">
        <f t="shared" si="38"/>
        <v>2083</v>
      </c>
      <c r="Q364" s="178">
        <f t="shared" si="39"/>
        <v>1955</v>
      </c>
      <c r="R364" s="178">
        <f t="shared" si="40"/>
        <v>91</v>
      </c>
      <c r="S364" s="202">
        <f t="shared" si="41"/>
        <v>4.4477028347996092E-2</v>
      </c>
    </row>
    <row r="365" spans="1:19" ht="29" x14ac:dyDescent="0.2">
      <c r="A365" s="201" t="s">
        <v>396</v>
      </c>
      <c r="B365" s="188" t="s">
        <v>325</v>
      </c>
      <c r="C365" s="189" t="s">
        <v>326</v>
      </c>
      <c r="D365" s="175">
        <v>14</v>
      </c>
      <c r="E365" s="176">
        <v>15</v>
      </c>
      <c r="F365" s="176"/>
      <c r="G365" s="176">
        <v>0</v>
      </c>
      <c r="H365" s="210">
        <f t="shared" si="35"/>
        <v>0</v>
      </c>
      <c r="I365" s="221">
        <v>741</v>
      </c>
      <c r="J365" s="27">
        <v>490</v>
      </c>
      <c r="K365" s="27">
        <v>100</v>
      </c>
      <c r="L365" s="193">
        <f t="shared" si="36"/>
        <v>0.20408163265306123</v>
      </c>
      <c r="M365" s="225">
        <v>0</v>
      </c>
      <c r="N365" s="27">
        <v>210</v>
      </c>
      <c r="O365" s="214">
        <f t="shared" si="37"/>
        <v>0.3</v>
      </c>
      <c r="P365" s="177">
        <f t="shared" si="38"/>
        <v>755</v>
      </c>
      <c r="Q365" s="178">
        <f t="shared" si="39"/>
        <v>505</v>
      </c>
      <c r="R365" s="178">
        <f t="shared" si="40"/>
        <v>210</v>
      </c>
      <c r="S365" s="202">
        <f t="shared" si="41"/>
        <v>0.2937062937062937</v>
      </c>
    </row>
    <row r="366" spans="1:19" x14ac:dyDescent="0.2">
      <c r="A366" s="201" t="s">
        <v>396</v>
      </c>
      <c r="B366" s="188" t="s">
        <v>327</v>
      </c>
      <c r="C366" s="189" t="s">
        <v>328</v>
      </c>
      <c r="D366" s="175">
        <v>4</v>
      </c>
      <c r="E366" s="176">
        <v>1</v>
      </c>
      <c r="F366" s="176"/>
      <c r="G366" s="176">
        <v>2</v>
      </c>
      <c r="H366" s="210">
        <f t="shared" si="35"/>
        <v>0.66666666666666663</v>
      </c>
      <c r="I366" s="221">
        <v>1715</v>
      </c>
      <c r="J366" s="27">
        <v>1045</v>
      </c>
      <c r="K366" s="27">
        <v>390</v>
      </c>
      <c r="L366" s="193">
        <f t="shared" si="36"/>
        <v>0.37320574162679426</v>
      </c>
      <c r="M366" s="225">
        <v>0</v>
      </c>
      <c r="N366" s="27">
        <v>613</v>
      </c>
      <c r="O366" s="214">
        <f t="shared" si="37"/>
        <v>0.36972255729794934</v>
      </c>
      <c r="P366" s="177">
        <f t="shared" si="38"/>
        <v>1719</v>
      </c>
      <c r="Q366" s="178">
        <f t="shared" si="39"/>
        <v>1046</v>
      </c>
      <c r="R366" s="178">
        <f t="shared" si="40"/>
        <v>615</v>
      </c>
      <c r="S366" s="202">
        <f t="shared" si="41"/>
        <v>0.37025888019265502</v>
      </c>
    </row>
    <row r="367" spans="1:19" ht="29" x14ac:dyDescent="0.2">
      <c r="A367" s="201" t="s">
        <v>396</v>
      </c>
      <c r="B367" s="188" t="s">
        <v>40</v>
      </c>
      <c r="C367" s="189" t="s">
        <v>41</v>
      </c>
      <c r="D367" s="175">
        <v>2</v>
      </c>
      <c r="E367" s="176">
        <v>2</v>
      </c>
      <c r="F367" s="176"/>
      <c r="G367" s="176">
        <v>0</v>
      </c>
      <c r="H367" s="210">
        <f t="shared" si="35"/>
        <v>0</v>
      </c>
      <c r="I367" s="221">
        <v>66</v>
      </c>
      <c r="J367" s="27">
        <v>30</v>
      </c>
      <c r="K367" s="27">
        <v>1</v>
      </c>
      <c r="L367" s="193">
        <f t="shared" si="36"/>
        <v>3.3333333333333333E-2</v>
      </c>
      <c r="M367" s="225">
        <v>0</v>
      </c>
      <c r="N367" s="27">
        <v>35</v>
      </c>
      <c r="O367" s="214">
        <f t="shared" si="37"/>
        <v>0.53846153846153844</v>
      </c>
      <c r="P367" s="177">
        <f t="shared" si="38"/>
        <v>68</v>
      </c>
      <c r="Q367" s="178">
        <f t="shared" si="39"/>
        <v>32</v>
      </c>
      <c r="R367" s="178">
        <f t="shared" si="40"/>
        <v>35</v>
      </c>
      <c r="S367" s="202">
        <f t="shared" si="41"/>
        <v>0.52238805970149249</v>
      </c>
    </row>
    <row r="368" spans="1:19" x14ac:dyDescent="0.2">
      <c r="A368" s="201" t="s">
        <v>396</v>
      </c>
      <c r="B368" s="188" t="s">
        <v>42</v>
      </c>
      <c r="C368" s="189" t="s">
        <v>43</v>
      </c>
      <c r="D368" s="175">
        <v>36</v>
      </c>
      <c r="E368" s="176">
        <v>35</v>
      </c>
      <c r="F368" s="176"/>
      <c r="G368" s="176">
        <v>1</v>
      </c>
      <c r="H368" s="210">
        <f t="shared" si="35"/>
        <v>2.7777777777777776E-2</v>
      </c>
      <c r="I368" s="221">
        <v>11439</v>
      </c>
      <c r="J368" s="27">
        <v>13393</v>
      </c>
      <c r="K368" s="27">
        <v>4774</v>
      </c>
      <c r="L368" s="193">
        <f t="shared" si="36"/>
        <v>0.35645486448144553</v>
      </c>
      <c r="M368" s="225">
        <v>0</v>
      </c>
      <c r="N368" s="27">
        <v>733</v>
      </c>
      <c r="O368" s="214">
        <f t="shared" si="37"/>
        <v>5.1890131672094011E-2</v>
      </c>
      <c r="P368" s="177">
        <f t="shared" si="38"/>
        <v>11475</v>
      </c>
      <c r="Q368" s="178">
        <f t="shared" si="39"/>
        <v>13428</v>
      </c>
      <c r="R368" s="178">
        <f t="shared" si="40"/>
        <v>734</v>
      </c>
      <c r="S368" s="202">
        <f t="shared" si="41"/>
        <v>5.1828837734783223E-2</v>
      </c>
    </row>
    <row r="369" spans="1:19" x14ac:dyDescent="0.2">
      <c r="A369" s="201" t="s">
        <v>396</v>
      </c>
      <c r="B369" s="188" t="s">
        <v>42</v>
      </c>
      <c r="C369" s="189" t="s">
        <v>329</v>
      </c>
      <c r="D369" s="175">
        <v>2</v>
      </c>
      <c r="E369" s="176">
        <v>2</v>
      </c>
      <c r="F369" s="176"/>
      <c r="G369" s="176">
        <v>0</v>
      </c>
      <c r="H369" s="210">
        <f t="shared" si="35"/>
        <v>0</v>
      </c>
      <c r="I369" s="221">
        <v>3932</v>
      </c>
      <c r="J369" s="27">
        <v>4026</v>
      </c>
      <c r="K369" s="27">
        <v>778</v>
      </c>
      <c r="L369" s="193">
        <f t="shared" si="36"/>
        <v>0.19324391455538997</v>
      </c>
      <c r="M369" s="225">
        <v>0</v>
      </c>
      <c r="N369" s="27">
        <v>117</v>
      </c>
      <c r="O369" s="214">
        <f t="shared" si="37"/>
        <v>2.8240405503258507E-2</v>
      </c>
      <c r="P369" s="177">
        <f t="shared" si="38"/>
        <v>3934</v>
      </c>
      <c r="Q369" s="178">
        <f t="shared" si="39"/>
        <v>4028</v>
      </c>
      <c r="R369" s="178">
        <f t="shared" si="40"/>
        <v>117</v>
      </c>
      <c r="S369" s="202">
        <f t="shared" si="41"/>
        <v>2.8226779252110978E-2</v>
      </c>
    </row>
    <row r="370" spans="1:19" ht="29" x14ac:dyDescent="0.2">
      <c r="A370" s="201" t="s">
        <v>396</v>
      </c>
      <c r="B370" s="188" t="s">
        <v>42</v>
      </c>
      <c r="C370" s="189" t="s">
        <v>45</v>
      </c>
      <c r="D370" s="175">
        <v>27</v>
      </c>
      <c r="E370" s="176">
        <v>26</v>
      </c>
      <c r="F370" s="176"/>
      <c r="G370" s="176">
        <v>0</v>
      </c>
      <c r="H370" s="210">
        <f t="shared" si="35"/>
        <v>0</v>
      </c>
      <c r="I370" s="221">
        <v>11348</v>
      </c>
      <c r="J370" s="27">
        <v>11689</v>
      </c>
      <c r="K370" s="27">
        <v>2157</v>
      </c>
      <c r="L370" s="193">
        <f t="shared" si="36"/>
        <v>0.18453246642142185</v>
      </c>
      <c r="M370" s="225">
        <v>0</v>
      </c>
      <c r="N370" s="27">
        <v>437</v>
      </c>
      <c r="O370" s="214">
        <f t="shared" si="37"/>
        <v>3.6038264885370278E-2</v>
      </c>
      <c r="P370" s="177">
        <f t="shared" si="38"/>
        <v>11375</v>
      </c>
      <c r="Q370" s="178">
        <f t="shared" si="39"/>
        <v>11715</v>
      </c>
      <c r="R370" s="178">
        <f t="shared" si="40"/>
        <v>437</v>
      </c>
      <c r="S370" s="202">
        <f t="shared" si="41"/>
        <v>3.5961158657011189E-2</v>
      </c>
    </row>
    <row r="371" spans="1:19" x14ac:dyDescent="0.2">
      <c r="A371" s="201" t="s">
        <v>396</v>
      </c>
      <c r="B371" s="188" t="s">
        <v>42</v>
      </c>
      <c r="C371" s="189" t="s">
        <v>46</v>
      </c>
      <c r="D371" s="175">
        <v>29</v>
      </c>
      <c r="E371" s="176">
        <v>27</v>
      </c>
      <c r="F371" s="176"/>
      <c r="G371" s="176">
        <v>0</v>
      </c>
      <c r="H371" s="210">
        <f t="shared" si="35"/>
        <v>0</v>
      </c>
      <c r="I371" s="221">
        <v>14159</v>
      </c>
      <c r="J371" s="27">
        <v>14221</v>
      </c>
      <c r="K371" s="27">
        <v>2710</v>
      </c>
      <c r="L371" s="193">
        <f t="shared" si="36"/>
        <v>0.19056325152942832</v>
      </c>
      <c r="M371" s="225">
        <v>0</v>
      </c>
      <c r="N371" s="27">
        <v>1317</v>
      </c>
      <c r="O371" s="214">
        <f t="shared" si="37"/>
        <v>8.4759943364654394E-2</v>
      </c>
      <c r="P371" s="177">
        <f t="shared" si="38"/>
        <v>14188</v>
      </c>
      <c r="Q371" s="178">
        <f t="shared" si="39"/>
        <v>14248</v>
      </c>
      <c r="R371" s="178">
        <f t="shared" si="40"/>
        <v>1317</v>
      </c>
      <c r="S371" s="202">
        <f t="shared" si="41"/>
        <v>8.4612913588178601E-2</v>
      </c>
    </row>
    <row r="372" spans="1:19" x14ac:dyDescent="0.2">
      <c r="A372" s="201" t="s">
        <v>396</v>
      </c>
      <c r="B372" s="188" t="s">
        <v>42</v>
      </c>
      <c r="C372" s="189" t="s">
        <v>501</v>
      </c>
      <c r="D372" s="175">
        <v>4</v>
      </c>
      <c r="E372" s="176">
        <v>1</v>
      </c>
      <c r="F372" s="176"/>
      <c r="G372" s="176">
        <v>2</v>
      </c>
      <c r="H372" s="210">
        <f t="shared" si="35"/>
        <v>0.66666666666666663</v>
      </c>
      <c r="I372" s="221">
        <v>3303</v>
      </c>
      <c r="J372" s="27">
        <v>3348</v>
      </c>
      <c r="K372" s="27">
        <v>216</v>
      </c>
      <c r="L372" s="193">
        <f t="shared" si="36"/>
        <v>6.4516129032258063E-2</v>
      </c>
      <c r="M372" s="225">
        <v>0</v>
      </c>
      <c r="N372" s="27">
        <v>157</v>
      </c>
      <c r="O372" s="214">
        <f t="shared" si="37"/>
        <v>4.4793152639087015E-2</v>
      </c>
      <c r="P372" s="177">
        <f t="shared" si="38"/>
        <v>3307</v>
      </c>
      <c r="Q372" s="178">
        <f t="shared" si="39"/>
        <v>3349</v>
      </c>
      <c r="R372" s="178">
        <f t="shared" si="40"/>
        <v>159</v>
      </c>
      <c r="S372" s="202">
        <f t="shared" si="41"/>
        <v>4.5324971493728619E-2</v>
      </c>
    </row>
    <row r="373" spans="1:19" x14ac:dyDescent="0.2">
      <c r="A373" s="201" t="s">
        <v>396</v>
      </c>
      <c r="B373" s="188" t="s">
        <v>42</v>
      </c>
      <c r="C373" s="189" t="s">
        <v>330</v>
      </c>
      <c r="D373" s="175">
        <v>0</v>
      </c>
      <c r="E373" s="176">
        <v>0</v>
      </c>
      <c r="F373" s="176"/>
      <c r="G373" s="176">
        <v>0</v>
      </c>
      <c r="H373" s="210" t="str">
        <f t="shared" si="35"/>
        <v/>
      </c>
      <c r="I373" s="221">
        <v>2848</v>
      </c>
      <c r="J373" s="27">
        <v>3284</v>
      </c>
      <c r="K373" s="27">
        <v>168</v>
      </c>
      <c r="L373" s="193">
        <f t="shared" si="36"/>
        <v>5.1157125456760051E-2</v>
      </c>
      <c r="M373" s="225">
        <v>0</v>
      </c>
      <c r="N373" s="27">
        <v>37</v>
      </c>
      <c r="O373" s="214">
        <f t="shared" si="37"/>
        <v>1.1141222523336344E-2</v>
      </c>
      <c r="P373" s="177">
        <f t="shared" si="38"/>
        <v>2848</v>
      </c>
      <c r="Q373" s="178">
        <f t="shared" si="39"/>
        <v>3284</v>
      </c>
      <c r="R373" s="178">
        <f t="shared" si="40"/>
        <v>37</v>
      </c>
      <c r="S373" s="202">
        <f t="shared" si="41"/>
        <v>1.1141222523336344E-2</v>
      </c>
    </row>
    <row r="374" spans="1:19" x14ac:dyDescent="0.2">
      <c r="A374" s="201" t="s">
        <v>396</v>
      </c>
      <c r="B374" s="188" t="s">
        <v>47</v>
      </c>
      <c r="C374" s="189" t="s">
        <v>48</v>
      </c>
      <c r="D374" s="175">
        <v>4</v>
      </c>
      <c r="E374" s="176">
        <v>2</v>
      </c>
      <c r="F374" s="176"/>
      <c r="G374" s="176">
        <v>0</v>
      </c>
      <c r="H374" s="210">
        <f t="shared" si="35"/>
        <v>0</v>
      </c>
      <c r="I374" s="221">
        <v>25</v>
      </c>
      <c r="J374" s="27">
        <v>23</v>
      </c>
      <c r="K374" s="27">
        <v>2</v>
      </c>
      <c r="L374" s="193">
        <f t="shared" si="36"/>
        <v>8.6956521739130432E-2</v>
      </c>
      <c r="M374" s="225">
        <v>0</v>
      </c>
      <c r="N374" s="27">
        <v>0</v>
      </c>
      <c r="O374" s="214">
        <f t="shared" si="37"/>
        <v>0</v>
      </c>
      <c r="P374" s="177">
        <f t="shared" si="38"/>
        <v>29</v>
      </c>
      <c r="Q374" s="178">
        <f t="shared" si="39"/>
        <v>25</v>
      </c>
      <c r="R374" s="178" t="str">
        <f t="shared" si="40"/>
        <v/>
      </c>
      <c r="S374" s="202" t="str">
        <f t="shared" si="41"/>
        <v/>
      </c>
    </row>
    <row r="375" spans="1:19" x14ac:dyDescent="0.2">
      <c r="A375" s="201" t="s">
        <v>396</v>
      </c>
      <c r="B375" s="188" t="s">
        <v>331</v>
      </c>
      <c r="C375" s="189" t="s">
        <v>332</v>
      </c>
      <c r="D375" s="175">
        <v>0</v>
      </c>
      <c r="E375" s="176">
        <v>0</v>
      </c>
      <c r="F375" s="176"/>
      <c r="G375" s="176">
        <v>0</v>
      </c>
      <c r="H375" s="210" t="str">
        <f t="shared" si="35"/>
        <v/>
      </c>
      <c r="I375" s="221">
        <v>714</v>
      </c>
      <c r="J375" s="27">
        <v>355</v>
      </c>
      <c r="K375" s="27">
        <v>158</v>
      </c>
      <c r="L375" s="193">
        <f t="shared" si="36"/>
        <v>0.44507042253521129</v>
      </c>
      <c r="M375" s="225">
        <v>0</v>
      </c>
      <c r="N375" s="27">
        <v>317</v>
      </c>
      <c r="O375" s="214">
        <f t="shared" si="37"/>
        <v>0.47172619047619047</v>
      </c>
      <c r="P375" s="177">
        <f t="shared" si="38"/>
        <v>714</v>
      </c>
      <c r="Q375" s="178">
        <f t="shared" si="39"/>
        <v>355</v>
      </c>
      <c r="R375" s="178">
        <f t="shared" si="40"/>
        <v>317</v>
      </c>
      <c r="S375" s="202">
        <f t="shared" si="41"/>
        <v>0.47172619047619047</v>
      </c>
    </row>
    <row r="376" spans="1:19" x14ac:dyDescent="0.2">
      <c r="A376" s="201" t="s">
        <v>396</v>
      </c>
      <c r="B376" s="188" t="s">
        <v>331</v>
      </c>
      <c r="C376" s="189" t="s">
        <v>333</v>
      </c>
      <c r="D376" s="175">
        <v>0</v>
      </c>
      <c r="E376" s="176">
        <v>0</v>
      </c>
      <c r="F376" s="176"/>
      <c r="G376" s="176">
        <v>0</v>
      </c>
      <c r="H376" s="210" t="str">
        <f t="shared" si="35"/>
        <v/>
      </c>
      <c r="I376" s="221">
        <v>71</v>
      </c>
      <c r="J376" s="27">
        <v>46</v>
      </c>
      <c r="K376" s="27">
        <v>4</v>
      </c>
      <c r="L376" s="193">
        <f t="shared" si="36"/>
        <v>8.6956521739130432E-2</v>
      </c>
      <c r="M376" s="225">
        <v>0</v>
      </c>
      <c r="N376" s="27">
        <v>19</v>
      </c>
      <c r="O376" s="214">
        <f t="shared" si="37"/>
        <v>0.29230769230769232</v>
      </c>
      <c r="P376" s="177">
        <f t="shared" si="38"/>
        <v>71</v>
      </c>
      <c r="Q376" s="178">
        <f t="shared" si="39"/>
        <v>46</v>
      </c>
      <c r="R376" s="178">
        <f t="shared" si="40"/>
        <v>19</v>
      </c>
      <c r="S376" s="202">
        <f t="shared" si="41"/>
        <v>0.29230769230769232</v>
      </c>
    </row>
    <row r="377" spans="1:19" ht="29" x14ac:dyDescent="0.2">
      <c r="A377" s="201" t="s">
        <v>396</v>
      </c>
      <c r="B377" s="188" t="s">
        <v>560</v>
      </c>
      <c r="C377" s="189" t="s">
        <v>334</v>
      </c>
      <c r="D377" s="175">
        <v>25</v>
      </c>
      <c r="E377" s="176">
        <v>23</v>
      </c>
      <c r="F377" s="176"/>
      <c r="G377" s="176">
        <v>1</v>
      </c>
      <c r="H377" s="210">
        <f t="shared" si="35"/>
        <v>4.1666666666666664E-2</v>
      </c>
      <c r="I377" s="221">
        <v>2489</v>
      </c>
      <c r="J377" s="27">
        <v>1763</v>
      </c>
      <c r="K377" s="27">
        <v>908</v>
      </c>
      <c r="L377" s="193">
        <f t="shared" si="36"/>
        <v>0.5150311968235961</v>
      </c>
      <c r="M377" s="225">
        <v>0</v>
      </c>
      <c r="N377" s="27">
        <v>775</v>
      </c>
      <c r="O377" s="214">
        <f t="shared" si="37"/>
        <v>0.3053585500394011</v>
      </c>
      <c r="P377" s="177">
        <f t="shared" si="38"/>
        <v>2514</v>
      </c>
      <c r="Q377" s="178">
        <f t="shared" si="39"/>
        <v>1786</v>
      </c>
      <c r="R377" s="178">
        <f t="shared" si="40"/>
        <v>776</v>
      </c>
      <c r="S377" s="202">
        <f t="shared" si="41"/>
        <v>0.30288836846213896</v>
      </c>
    </row>
    <row r="378" spans="1:19" ht="29" x14ac:dyDescent="0.2">
      <c r="A378" s="201" t="s">
        <v>396</v>
      </c>
      <c r="B378" s="188" t="s">
        <v>560</v>
      </c>
      <c r="C378" s="189" t="s">
        <v>335</v>
      </c>
      <c r="D378" s="175">
        <v>14</v>
      </c>
      <c r="E378" s="176">
        <v>11</v>
      </c>
      <c r="F378" s="176"/>
      <c r="G378" s="176">
        <v>2</v>
      </c>
      <c r="H378" s="210">
        <f t="shared" si="35"/>
        <v>0.15384615384615385</v>
      </c>
      <c r="I378" s="221">
        <v>1143</v>
      </c>
      <c r="J378" s="27">
        <v>578</v>
      </c>
      <c r="K378" s="27">
        <v>120</v>
      </c>
      <c r="L378" s="193">
        <f t="shared" si="36"/>
        <v>0.20761245674740483</v>
      </c>
      <c r="M378" s="225">
        <v>0</v>
      </c>
      <c r="N378" s="27">
        <v>559</v>
      </c>
      <c r="O378" s="214">
        <f t="shared" si="37"/>
        <v>0.49164467897977132</v>
      </c>
      <c r="P378" s="177">
        <f t="shared" si="38"/>
        <v>1157</v>
      </c>
      <c r="Q378" s="178">
        <f t="shared" si="39"/>
        <v>589</v>
      </c>
      <c r="R378" s="178">
        <f t="shared" si="40"/>
        <v>561</v>
      </c>
      <c r="S378" s="202">
        <f t="shared" si="41"/>
        <v>0.48782608695652174</v>
      </c>
    </row>
    <row r="379" spans="1:19" ht="43" x14ac:dyDescent="0.2">
      <c r="A379" s="201" t="s">
        <v>396</v>
      </c>
      <c r="B379" s="188" t="s">
        <v>559</v>
      </c>
      <c r="C379" s="189" t="s">
        <v>49</v>
      </c>
      <c r="D379" s="175">
        <v>12</v>
      </c>
      <c r="E379" s="176">
        <v>8</v>
      </c>
      <c r="F379" s="176"/>
      <c r="G379" s="176">
        <v>0</v>
      </c>
      <c r="H379" s="210">
        <f t="shared" si="35"/>
        <v>0</v>
      </c>
      <c r="I379" s="221">
        <v>39</v>
      </c>
      <c r="J379" s="27">
        <v>28</v>
      </c>
      <c r="K379" s="27">
        <v>0</v>
      </c>
      <c r="L379" s="193">
        <f t="shared" si="36"/>
        <v>0</v>
      </c>
      <c r="M379" s="225">
        <v>0</v>
      </c>
      <c r="N379" s="27">
        <v>8</v>
      </c>
      <c r="O379" s="214">
        <f t="shared" si="37"/>
        <v>0.22222222222222221</v>
      </c>
      <c r="P379" s="177">
        <f t="shared" si="38"/>
        <v>51</v>
      </c>
      <c r="Q379" s="178">
        <f t="shared" si="39"/>
        <v>36</v>
      </c>
      <c r="R379" s="178">
        <f t="shared" si="40"/>
        <v>8</v>
      </c>
      <c r="S379" s="202">
        <f t="shared" si="41"/>
        <v>0.18181818181818182</v>
      </c>
    </row>
    <row r="380" spans="1:19" x14ac:dyDescent="0.2">
      <c r="A380" s="201" t="s">
        <v>396</v>
      </c>
      <c r="B380" s="188" t="s">
        <v>52</v>
      </c>
      <c r="C380" s="189" t="s">
        <v>404</v>
      </c>
      <c r="D380" s="175">
        <v>171</v>
      </c>
      <c r="E380" s="176">
        <v>109</v>
      </c>
      <c r="F380" s="176"/>
      <c r="G380" s="176">
        <v>54</v>
      </c>
      <c r="H380" s="210">
        <f t="shared" si="35"/>
        <v>0.33128834355828218</v>
      </c>
      <c r="I380" s="221">
        <v>9169</v>
      </c>
      <c r="J380" s="27">
        <v>5708</v>
      </c>
      <c r="K380" s="27">
        <v>2424</v>
      </c>
      <c r="L380" s="193">
        <f t="shared" si="36"/>
        <v>0.42466713384723198</v>
      </c>
      <c r="M380" s="225">
        <v>6</v>
      </c>
      <c r="N380" s="27">
        <v>3636</v>
      </c>
      <c r="O380" s="214">
        <f t="shared" si="37"/>
        <v>0.38887700534759356</v>
      </c>
      <c r="P380" s="177">
        <f t="shared" si="38"/>
        <v>9340</v>
      </c>
      <c r="Q380" s="178">
        <f t="shared" si="39"/>
        <v>5823</v>
      </c>
      <c r="R380" s="178">
        <f t="shared" si="40"/>
        <v>3690</v>
      </c>
      <c r="S380" s="202">
        <f t="shared" si="41"/>
        <v>0.38789025543992434</v>
      </c>
    </row>
    <row r="381" spans="1:19" x14ac:dyDescent="0.2">
      <c r="A381" s="201" t="s">
        <v>396</v>
      </c>
      <c r="B381" s="188" t="s">
        <v>53</v>
      </c>
      <c r="C381" s="189" t="s">
        <v>54</v>
      </c>
      <c r="D381" s="175">
        <v>0</v>
      </c>
      <c r="E381" s="176">
        <v>0</v>
      </c>
      <c r="F381" s="176"/>
      <c r="G381" s="176">
        <v>0</v>
      </c>
      <c r="H381" s="210" t="str">
        <f t="shared" si="35"/>
        <v/>
      </c>
      <c r="I381" s="221">
        <v>35</v>
      </c>
      <c r="J381" s="27">
        <v>35</v>
      </c>
      <c r="K381" s="27">
        <v>9</v>
      </c>
      <c r="L381" s="193">
        <f t="shared" si="36"/>
        <v>0.25714285714285712</v>
      </c>
      <c r="M381" s="225">
        <v>0</v>
      </c>
      <c r="N381" s="27">
        <v>0</v>
      </c>
      <c r="O381" s="214">
        <f t="shared" si="37"/>
        <v>0</v>
      </c>
      <c r="P381" s="177">
        <f t="shared" si="38"/>
        <v>35</v>
      </c>
      <c r="Q381" s="178">
        <f t="shared" si="39"/>
        <v>35</v>
      </c>
      <c r="R381" s="178" t="str">
        <f t="shared" si="40"/>
        <v/>
      </c>
      <c r="S381" s="202" t="str">
        <f t="shared" si="41"/>
        <v/>
      </c>
    </row>
    <row r="382" spans="1:19" x14ac:dyDescent="0.2">
      <c r="A382" s="201" t="s">
        <v>396</v>
      </c>
      <c r="B382" s="188" t="s">
        <v>55</v>
      </c>
      <c r="C382" s="189" t="s">
        <v>56</v>
      </c>
      <c r="D382" s="175">
        <v>270</v>
      </c>
      <c r="E382" s="176">
        <v>226</v>
      </c>
      <c r="F382" s="176"/>
      <c r="G382" s="176">
        <v>36</v>
      </c>
      <c r="H382" s="210">
        <f t="shared" si="35"/>
        <v>0.13740458015267176</v>
      </c>
      <c r="I382" s="221">
        <v>1149</v>
      </c>
      <c r="J382" s="27">
        <v>885</v>
      </c>
      <c r="K382" s="27">
        <v>164</v>
      </c>
      <c r="L382" s="193">
        <f t="shared" si="36"/>
        <v>0.18531073446327684</v>
      </c>
      <c r="M382" s="225">
        <v>0</v>
      </c>
      <c r="N382" s="27">
        <v>268</v>
      </c>
      <c r="O382" s="214">
        <f t="shared" si="37"/>
        <v>0.23243712055507373</v>
      </c>
      <c r="P382" s="177">
        <f t="shared" si="38"/>
        <v>1419</v>
      </c>
      <c r="Q382" s="178">
        <f t="shared" si="39"/>
        <v>1111</v>
      </c>
      <c r="R382" s="178">
        <f t="shared" si="40"/>
        <v>304</v>
      </c>
      <c r="S382" s="202">
        <f t="shared" si="41"/>
        <v>0.21484098939929328</v>
      </c>
    </row>
    <row r="383" spans="1:19" x14ac:dyDescent="0.2">
      <c r="A383" s="201" t="s">
        <v>396</v>
      </c>
      <c r="B383" s="188" t="s">
        <v>57</v>
      </c>
      <c r="C383" s="189" t="s">
        <v>58</v>
      </c>
      <c r="D383" s="175">
        <v>0</v>
      </c>
      <c r="E383" s="176">
        <v>0</v>
      </c>
      <c r="F383" s="176"/>
      <c r="G383" s="176">
        <v>0</v>
      </c>
      <c r="H383" s="210" t="str">
        <f t="shared" si="35"/>
        <v/>
      </c>
      <c r="I383" s="221">
        <v>86</v>
      </c>
      <c r="J383" s="27">
        <v>54</v>
      </c>
      <c r="K383" s="27">
        <v>9</v>
      </c>
      <c r="L383" s="193">
        <f t="shared" si="36"/>
        <v>0.16666666666666666</v>
      </c>
      <c r="M383" s="225">
        <v>0</v>
      </c>
      <c r="N383" s="27">
        <v>12</v>
      </c>
      <c r="O383" s="214">
        <f t="shared" si="37"/>
        <v>0.18181818181818182</v>
      </c>
      <c r="P383" s="177">
        <f t="shared" si="38"/>
        <v>86</v>
      </c>
      <c r="Q383" s="178">
        <f t="shared" si="39"/>
        <v>54</v>
      </c>
      <c r="R383" s="178">
        <f t="shared" si="40"/>
        <v>12</v>
      </c>
      <c r="S383" s="202">
        <f t="shared" si="41"/>
        <v>0.18181818181818182</v>
      </c>
    </row>
    <row r="384" spans="1:19" x14ac:dyDescent="0.2">
      <c r="A384" s="201" t="s">
        <v>396</v>
      </c>
      <c r="B384" s="188" t="s">
        <v>61</v>
      </c>
      <c r="C384" s="189" t="s">
        <v>269</v>
      </c>
      <c r="D384" s="175">
        <v>0</v>
      </c>
      <c r="E384" s="176">
        <v>0</v>
      </c>
      <c r="F384" s="176"/>
      <c r="G384" s="176">
        <v>0</v>
      </c>
      <c r="H384" s="210" t="str">
        <f t="shared" si="35"/>
        <v/>
      </c>
      <c r="I384" s="221">
        <v>3</v>
      </c>
      <c r="J384" s="27">
        <v>2</v>
      </c>
      <c r="K384" s="27">
        <v>0</v>
      </c>
      <c r="L384" s="193">
        <f t="shared" si="36"/>
        <v>0</v>
      </c>
      <c r="M384" s="225">
        <v>0</v>
      </c>
      <c r="N384" s="27">
        <v>0</v>
      </c>
      <c r="O384" s="214">
        <f t="shared" si="37"/>
        <v>0</v>
      </c>
      <c r="P384" s="177">
        <f t="shared" si="38"/>
        <v>3</v>
      </c>
      <c r="Q384" s="178">
        <f t="shared" si="39"/>
        <v>2</v>
      </c>
      <c r="R384" s="178" t="str">
        <f t="shared" si="40"/>
        <v/>
      </c>
      <c r="S384" s="202" t="str">
        <f t="shared" si="41"/>
        <v/>
      </c>
    </row>
    <row r="385" spans="1:19" x14ac:dyDescent="0.2">
      <c r="A385" s="201" t="s">
        <v>396</v>
      </c>
      <c r="B385" s="188" t="s">
        <v>336</v>
      </c>
      <c r="C385" s="189" t="s">
        <v>336</v>
      </c>
      <c r="D385" s="175">
        <v>2</v>
      </c>
      <c r="E385" s="176">
        <v>1</v>
      </c>
      <c r="F385" s="176"/>
      <c r="G385" s="176">
        <v>0</v>
      </c>
      <c r="H385" s="210">
        <f t="shared" si="35"/>
        <v>0</v>
      </c>
      <c r="I385" s="221">
        <v>635</v>
      </c>
      <c r="J385" s="27">
        <v>482</v>
      </c>
      <c r="K385" s="27">
        <v>223</v>
      </c>
      <c r="L385" s="193">
        <f t="shared" si="36"/>
        <v>0.46265560165975106</v>
      </c>
      <c r="M385" s="225">
        <v>0</v>
      </c>
      <c r="N385" s="27">
        <v>112</v>
      </c>
      <c r="O385" s="214">
        <f t="shared" si="37"/>
        <v>0.18855218855218855</v>
      </c>
      <c r="P385" s="177">
        <f t="shared" si="38"/>
        <v>637</v>
      </c>
      <c r="Q385" s="178">
        <f t="shared" si="39"/>
        <v>483</v>
      </c>
      <c r="R385" s="178">
        <f t="shared" si="40"/>
        <v>112</v>
      </c>
      <c r="S385" s="202">
        <f t="shared" si="41"/>
        <v>0.18823529411764706</v>
      </c>
    </row>
    <row r="386" spans="1:19" ht="29" x14ac:dyDescent="0.2">
      <c r="A386" s="201" t="s">
        <v>396</v>
      </c>
      <c r="B386" s="188" t="s">
        <v>62</v>
      </c>
      <c r="C386" s="189" t="s">
        <v>63</v>
      </c>
      <c r="D386" s="175">
        <v>26</v>
      </c>
      <c r="E386" s="176">
        <v>23</v>
      </c>
      <c r="F386" s="176"/>
      <c r="G386" s="176">
        <v>2</v>
      </c>
      <c r="H386" s="210">
        <f t="shared" ref="H386:H449" si="42">IF((E386+G386)&lt;&gt;0,G386/(E386+G386),"")</f>
        <v>0.08</v>
      </c>
      <c r="I386" s="221">
        <v>984</v>
      </c>
      <c r="J386" s="27">
        <v>713</v>
      </c>
      <c r="K386" s="27">
        <v>259</v>
      </c>
      <c r="L386" s="193">
        <f t="shared" ref="L386:L449" si="43">IF(J386&lt;&gt;0,K386/J386,"")</f>
        <v>0.36325385694249651</v>
      </c>
      <c r="M386" s="225">
        <v>0</v>
      </c>
      <c r="N386" s="27">
        <v>247</v>
      </c>
      <c r="O386" s="214">
        <f t="shared" ref="O386:O449" si="44">IF((J386+M386+N386)&lt;&gt;0,N386/(J386+M386+N386),"")</f>
        <v>0.25729166666666664</v>
      </c>
      <c r="P386" s="177">
        <f t="shared" ref="P386:P449" si="45">IF(SUM(D386,I386)&gt;0,SUM(D386,I386),"")</f>
        <v>1010</v>
      </c>
      <c r="Q386" s="178">
        <f t="shared" ref="Q386:Q449" si="46">IF(SUM(E386,J386, M386)&gt;0,SUM(E386,J386, M386),"")</f>
        <v>736</v>
      </c>
      <c r="R386" s="178">
        <f t="shared" ref="R386:R449" si="47">IF(SUM(G386,N386)&gt;0,SUM(G386,N386),"")</f>
        <v>249</v>
      </c>
      <c r="S386" s="202">
        <f t="shared" ref="S386:S449" si="48">IFERROR(IF((Q386+R386)&lt;&gt;0,R386/(Q386+R386),""),"")</f>
        <v>0.25279187817258886</v>
      </c>
    </row>
    <row r="387" spans="1:19" x14ac:dyDescent="0.2">
      <c r="A387" s="201" t="s">
        <v>396</v>
      </c>
      <c r="B387" s="188" t="s">
        <v>64</v>
      </c>
      <c r="C387" s="189" t="s">
        <v>270</v>
      </c>
      <c r="D387" s="175">
        <v>4</v>
      </c>
      <c r="E387" s="176">
        <v>3</v>
      </c>
      <c r="F387" s="176"/>
      <c r="G387" s="176">
        <v>0</v>
      </c>
      <c r="H387" s="210">
        <f t="shared" si="42"/>
        <v>0</v>
      </c>
      <c r="I387" s="221">
        <v>1025</v>
      </c>
      <c r="J387" s="27">
        <v>802</v>
      </c>
      <c r="K387" s="27">
        <v>95</v>
      </c>
      <c r="L387" s="193">
        <f t="shared" si="43"/>
        <v>0.11845386533665836</v>
      </c>
      <c r="M387" s="225">
        <v>0</v>
      </c>
      <c r="N387" s="27">
        <v>195</v>
      </c>
      <c r="O387" s="214">
        <f t="shared" si="44"/>
        <v>0.19558676028084251</v>
      </c>
      <c r="P387" s="177">
        <f t="shared" si="45"/>
        <v>1029</v>
      </c>
      <c r="Q387" s="178">
        <f t="shared" si="46"/>
        <v>805</v>
      </c>
      <c r="R387" s="178">
        <f t="shared" si="47"/>
        <v>195</v>
      </c>
      <c r="S387" s="202">
        <f t="shared" si="48"/>
        <v>0.19500000000000001</v>
      </c>
    </row>
    <row r="388" spans="1:19" x14ac:dyDescent="0.2">
      <c r="A388" s="201" t="s">
        <v>396</v>
      </c>
      <c r="B388" s="188" t="s">
        <v>65</v>
      </c>
      <c r="C388" s="189" t="s">
        <v>66</v>
      </c>
      <c r="D388" s="175">
        <v>14</v>
      </c>
      <c r="E388" s="176">
        <v>14</v>
      </c>
      <c r="F388" s="176"/>
      <c r="G388" s="176">
        <v>2</v>
      </c>
      <c r="H388" s="210">
        <f t="shared" si="42"/>
        <v>0.125</v>
      </c>
      <c r="I388" s="221">
        <v>13493</v>
      </c>
      <c r="J388" s="27">
        <v>10512</v>
      </c>
      <c r="K388" s="27">
        <v>2808</v>
      </c>
      <c r="L388" s="193">
        <f t="shared" si="43"/>
        <v>0.26712328767123289</v>
      </c>
      <c r="M388" s="225">
        <v>135</v>
      </c>
      <c r="N388" s="27">
        <v>2724</v>
      </c>
      <c r="O388" s="214">
        <f t="shared" si="44"/>
        <v>0.20372447834866503</v>
      </c>
      <c r="P388" s="177">
        <f t="shared" si="45"/>
        <v>13507</v>
      </c>
      <c r="Q388" s="178">
        <f t="shared" si="46"/>
        <v>10661</v>
      </c>
      <c r="R388" s="178">
        <f t="shared" si="47"/>
        <v>2726</v>
      </c>
      <c r="S388" s="202">
        <f t="shared" si="48"/>
        <v>0.20363038768954955</v>
      </c>
    </row>
    <row r="389" spans="1:19" ht="29" x14ac:dyDescent="0.2">
      <c r="A389" s="201" t="s">
        <v>396</v>
      </c>
      <c r="B389" s="188" t="s">
        <v>240</v>
      </c>
      <c r="C389" s="189" t="s">
        <v>275</v>
      </c>
      <c r="D389" s="175">
        <v>1</v>
      </c>
      <c r="E389" s="176">
        <v>1</v>
      </c>
      <c r="F389" s="176"/>
      <c r="G389" s="176">
        <v>0</v>
      </c>
      <c r="H389" s="210">
        <f t="shared" si="42"/>
        <v>0</v>
      </c>
      <c r="I389" s="221">
        <v>338</v>
      </c>
      <c r="J389" s="27">
        <v>237</v>
      </c>
      <c r="K389" s="27">
        <v>74</v>
      </c>
      <c r="L389" s="193">
        <f t="shared" si="43"/>
        <v>0.31223628691983124</v>
      </c>
      <c r="M389" s="225">
        <v>16</v>
      </c>
      <c r="N389" s="27">
        <v>54</v>
      </c>
      <c r="O389" s="214">
        <f t="shared" si="44"/>
        <v>0.1758957654723127</v>
      </c>
      <c r="P389" s="177">
        <f t="shared" si="45"/>
        <v>339</v>
      </c>
      <c r="Q389" s="178">
        <f t="shared" si="46"/>
        <v>254</v>
      </c>
      <c r="R389" s="178">
        <f t="shared" si="47"/>
        <v>54</v>
      </c>
      <c r="S389" s="202">
        <f t="shared" si="48"/>
        <v>0.17532467532467533</v>
      </c>
    </row>
    <row r="390" spans="1:19" x14ac:dyDescent="0.2">
      <c r="A390" s="201" t="s">
        <v>396</v>
      </c>
      <c r="B390" s="188" t="s">
        <v>69</v>
      </c>
      <c r="C390" s="189" t="s">
        <v>70</v>
      </c>
      <c r="D390" s="175">
        <v>9</v>
      </c>
      <c r="E390" s="176">
        <v>8</v>
      </c>
      <c r="F390" s="176"/>
      <c r="G390" s="176">
        <v>0</v>
      </c>
      <c r="H390" s="210">
        <f t="shared" si="42"/>
        <v>0</v>
      </c>
      <c r="I390" s="221">
        <v>1030</v>
      </c>
      <c r="J390" s="27">
        <v>768</v>
      </c>
      <c r="K390" s="27">
        <v>88</v>
      </c>
      <c r="L390" s="193">
        <f t="shared" si="43"/>
        <v>0.11458333333333333</v>
      </c>
      <c r="M390" s="225">
        <v>15</v>
      </c>
      <c r="N390" s="27">
        <v>218</v>
      </c>
      <c r="O390" s="214">
        <f t="shared" si="44"/>
        <v>0.21778221778221779</v>
      </c>
      <c r="P390" s="177">
        <f t="shared" si="45"/>
        <v>1039</v>
      </c>
      <c r="Q390" s="178">
        <f t="shared" si="46"/>
        <v>791</v>
      </c>
      <c r="R390" s="178">
        <f t="shared" si="47"/>
        <v>218</v>
      </c>
      <c r="S390" s="202">
        <f t="shared" si="48"/>
        <v>0.21605550049554015</v>
      </c>
    </row>
    <row r="391" spans="1:19" x14ac:dyDescent="0.2">
      <c r="A391" s="201" t="s">
        <v>396</v>
      </c>
      <c r="B391" s="188" t="s">
        <v>71</v>
      </c>
      <c r="C391" s="189" t="s">
        <v>72</v>
      </c>
      <c r="D391" s="175">
        <v>0</v>
      </c>
      <c r="E391" s="176">
        <v>0</v>
      </c>
      <c r="F391" s="176"/>
      <c r="G391" s="176">
        <v>0</v>
      </c>
      <c r="H391" s="210" t="str">
        <f t="shared" si="42"/>
        <v/>
      </c>
      <c r="I391" s="221">
        <v>1</v>
      </c>
      <c r="J391" s="27">
        <v>1</v>
      </c>
      <c r="K391" s="27">
        <v>0</v>
      </c>
      <c r="L391" s="193">
        <f t="shared" si="43"/>
        <v>0</v>
      </c>
      <c r="M391" s="225">
        <v>0</v>
      </c>
      <c r="N391" s="27">
        <v>0</v>
      </c>
      <c r="O391" s="214">
        <f t="shared" si="44"/>
        <v>0</v>
      </c>
      <c r="P391" s="177">
        <f t="shared" si="45"/>
        <v>1</v>
      </c>
      <c r="Q391" s="178">
        <f t="shared" si="46"/>
        <v>1</v>
      </c>
      <c r="R391" s="178" t="str">
        <f t="shared" si="47"/>
        <v/>
      </c>
      <c r="S391" s="202" t="str">
        <f t="shared" si="48"/>
        <v/>
      </c>
    </row>
    <row r="392" spans="1:19" x14ac:dyDescent="0.2">
      <c r="A392" s="201" t="s">
        <v>396</v>
      </c>
      <c r="B392" s="188" t="s">
        <v>74</v>
      </c>
      <c r="C392" s="189" t="s">
        <v>247</v>
      </c>
      <c r="D392" s="175"/>
      <c r="E392" s="176"/>
      <c r="F392" s="176"/>
      <c r="G392" s="176"/>
      <c r="H392" s="210" t="str">
        <f t="shared" si="42"/>
        <v/>
      </c>
      <c r="I392" s="221">
        <v>23</v>
      </c>
      <c r="J392" s="27">
        <v>2</v>
      </c>
      <c r="K392" s="27">
        <v>0</v>
      </c>
      <c r="L392" s="193">
        <f t="shared" si="43"/>
        <v>0</v>
      </c>
      <c r="M392" s="225">
        <v>0</v>
      </c>
      <c r="N392" s="27">
        <v>0</v>
      </c>
      <c r="O392" s="214">
        <f t="shared" si="44"/>
        <v>0</v>
      </c>
      <c r="P392" s="177">
        <f t="shared" si="45"/>
        <v>23</v>
      </c>
      <c r="Q392" s="178">
        <f t="shared" si="46"/>
        <v>2</v>
      </c>
      <c r="R392" s="178" t="str">
        <f t="shared" si="47"/>
        <v/>
      </c>
      <c r="S392" s="202" t="str">
        <f t="shared" si="48"/>
        <v/>
      </c>
    </row>
    <row r="393" spans="1:19" x14ac:dyDescent="0.2">
      <c r="A393" s="201" t="s">
        <v>396</v>
      </c>
      <c r="B393" s="188" t="s">
        <v>75</v>
      </c>
      <c r="C393" s="189" t="s">
        <v>278</v>
      </c>
      <c r="D393" s="175">
        <v>8</v>
      </c>
      <c r="E393" s="176">
        <v>3</v>
      </c>
      <c r="F393" s="176"/>
      <c r="G393" s="176">
        <v>1</v>
      </c>
      <c r="H393" s="210">
        <f t="shared" si="42"/>
        <v>0.25</v>
      </c>
      <c r="I393" s="221">
        <v>3353</v>
      </c>
      <c r="J393" s="27">
        <v>2506</v>
      </c>
      <c r="K393" s="27">
        <v>635</v>
      </c>
      <c r="L393" s="193">
        <f t="shared" si="43"/>
        <v>0.25339185953711091</v>
      </c>
      <c r="M393" s="225">
        <v>0</v>
      </c>
      <c r="N393" s="27">
        <v>835</v>
      </c>
      <c r="O393" s="214">
        <f t="shared" si="44"/>
        <v>0.24992517210416043</v>
      </c>
      <c r="P393" s="177">
        <f t="shared" si="45"/>
        <v>3361</v>
      </c>
      <c r="Q393" s="178">
        <f t="shared" si="46"/>
        <v>2509</v>
      </c>
      <c r="R393" s="178">
        <f t="shared" si="47"/>
        <v>836</v>
      </c>
      <c r="S393" s="202">
        <f t="shared" si="48"/>
        <v>0.24992526158445441</v>
      </c>
    </row>
    <row r="394" spans="1:19" x14ac:dyDescent="0.2">
      <c r="A394" s="201" t="s">
        <v>396</v>
      </c>
      <c r="B394" s="188" t="s">
        <v>76</v>
      </c>
      <c r="C394" s="189" t="s">
        <v>77</v>
      </c>
      <c r="D394" s="175">
        <v>0</v>
      </c>
      <c r="E394" s="176">
        <v>0</v>
      </c>
      <c r="F394" s="176"/>
      <c r="G394" s="176">
        <v>0</v>
      </c>
      <c r="H394" s="210" t="str">
        <f t="shared" si="42"/>
        <v/>
      </c>
      <c r="I394" s="221">
        <v>73</v>
      </c>
      <c r="J394" s="27">
        <v>72</v>
      </c>
      <c r="K394" s="27">
        <v>15</v>
      </c>
      <c r="L394" s="193">
        <f t="shared" si="43"/>
        <v>0.20833333333333334</v>
      </c>
      <c r="M394" s="225">
        <v>0</v>
      </c>
      <c r="N394" s="27">
        <v>10</v>
      </c>
      <c r="O394" s="214">
        <f t="shared" si="44"/>
        <v>0.12195121951219512</v>
      </c>
      <c r="P394" s="177">
        <f t="shared" si="45"/>
        <v>73</v>
      </c>
      <c r="Q394" s="178">
        <f t="shared" si="46"/>
        <v>72</v>
      </c>
      <c r="R394" s="178">
        <f t="shared" si="47"/>
        <v>10</v>
      </c>
      <c r="S394" s="202">
        <f t="shared" si="48"/>
        <v>0.12195121951219512</v>
      </c>
    </row>
    <row r="395" spans="1:19" x14ac:dyDescent="0.2">
      <c r="A395" s="201" t="s">
        <v>396</v>
      </c>
      <c r="B395" s="188" t="s">
        <v>78</v>
      </c>
      <c r="C395" s="189" t="s">
        <v>79</v>
      </c>
      <c r="D395" s="175">
        <v>0</v>
      </c>
      <c r="E395" s="176">
        <v>0</v>
      </c>
      <c r="F395" s="176"/>
      <c r="G395" s="176">
        <v>0</v>
      </c>
      <c r="H395" s="210" t="str">
        <f t="shared" si="42"/>
        <v/>
      </c>
      <c r="I395" s="221">
        <v>1</v>
      </c>
      <c r="J395" s="27">
        <v>2</v>
      </c>
      <c r="K395" s="27">
        <v>1</v>
      </c>
      <c r="L395" s="193">
        <f t="shared" si="43"/>
        <v>0.5</v>
      </c>
      <c r="M395" s="225">
        <v>0</v>
      </c>
      <c r="N395" s="27">
        <v>0</v>
      </c>
      <c r="O395" s="214">
        <f t="shared" si="44"/>
        <v>0</v>
      </c>
      <c r="P395" s="177">
        <f t="shared" si="45"/>
        <v>1</v>
      </c>
      <c r="Q395" s="178">
        <f t="shared" si="46"/>
        <v>2</v>
      </c>
      <c r="R395" s="178" t="str">
        <f t="shared" si="47"/>
        <v/>
      </c>
      <c r="S395" s="202" t="str">
        <f t="shared" si="48"/>
        <v/>
      </c>
    </row>
    <row r="396" spans="1:19" x14ac:dyDescent="0.2">
      <c r="A396" s="201" t="s">
        <v>396</v>
      </c>
      <c r="B396" s="188" t="s">
        <v>78</v>
      </c>
      <c r="C396" s="189" t="s">
        <v>279</v>
      </c>
      <c r="D396" s="175">
        <v>0</v>
      </c>
      <c r="E396" s="176">
        <v>0</v>
      </c>
      <c r="F396" s="176"/>
      <c r="G396" s="176">
        <v>0</v>
      </c>
      <c r="H396" s="210" t="str">
        <f t="shared" si="42"/>
        <v/>
      </c>
      <c r="I396" s="221">
        <v>16</v>
      </c>
      <c r="J396" s="27">
        <v>15</v>
      </c>
      <c r="K396" s="27">
        <v>4</v>
      </c>
      <c r="L396" s="193">
        <f t="shared" si="43"/>
        <v>0.26666666666666666</v>
      </c>
      <c r="M396" s="225">
        <v>0</v>
      </c>
      <c r="N396" s="27">
        <v>3</v>
      </c>
      <c r="O396" s="214">
        <f t="shared" si="44"/>
        <v>0.16666666666666666</v>
      </c>
      <c r="P396" s="177">
        <f t="shared" si="45"/>
        <v>16</v>
      </c>
      <c r="Q396" s="178">
        <f t="shared" si="46"/>
        <v>15</v>
      </c>
      <c r="R396" s="178">
        <f t="shared" si="47"/>
        <v>3</v>
      </c>
      <c r="S396" s="202">
        <f t="shared" si="48"/>
        <v>0.16666666666666666</v>
      </c>
    </row>
    <row r="397" spans="1:19" x14ac:dyDescent="0.2">
      <c r="A397" s="201" t="s">
        <v>396</v>
      </c>
      <c r="B397" s="188" t="s">
        <v>81</v>
      </c>
      <c r="C397" s="189" t="s">
        <v>82</v>
      </c>
      <c r="D397" s="175">
        <v>13</v>
      </c>
      <c r="E397" s="176">
        <v>11</v>
      </c>
      <c r="F397" s="176"/>
      <c r="G397" s="176">
        <v>0</v>
      </c>
      <c r="H397" s="210">
        <f t="shared" si="42"/>
        <v>0</v>
      </c>
      <c r="I397" s="221">
        <v>909</v>
      </c>
      <c r="J397" s="27">
        <v>571</v>
      </c>
      <c r="K397" s="27">
        <v>109</v>
      </c>
      <c r="L397" s="193">
        <f t="shared" si="43"/>
        <v>0.19089316987740806</v>
      </c>
      <c r="M397" s="225">
        <v>0</v>
      </c>
      <c r="N397" s="27">
        <v>369</v>
      </c>
      <c r="O397" s="214">
        <f t="shared" si="44"/>
        <v>0.39255319148936169</v>
      </c>
      <c r="P397" s="177">
        <f t="shared" si="45"/>
        <v>922</v>
      </c>
      <c r="Q397" s="178">
        <f t="shared" si="46"/>
        <v>582</v>
      </c>
      <c r="R397" s="178">
        <f t="shared" si="47"/>
        <v>369</v>
      </c>
      <c r="S397" s="202">
        <f t="shared" si="48"/>
        <v>0.38801261829652994</v>
      </c>
    </row>
    <row r="398" spans="1:19" x14ac:dyDescent="0.2">
      <c r="A398" s="201" t="s">
        <v>396</v>
      </c>
      <c r="B398" s="188" t="s">
        <v>83</v>
      </c>
      <c r="C398" s="189" t="s">
        <v>84</v>
      </c>
      <c r="D398" s="175">
        <v>0</v>
      </c>
      <c r="E398" s="176">
        <v>0</v>
      </c>
      <c r="F398" s="176"/>
      <c r="G398" s="176">
        <v>0</v>
      </c>
      <c r="H398" s="210" t="str">
        <f t="shared" si="42"/>
        <v/>
      </c>
      <c r="I398" s="221">
        <v>3</v>
      </c>
      <c r="J398" s="27">
        <v>3</v>
      </c>
      <c r="K398" s="27">
        <v>0</v>
      </c>
      <c r="L398" s="193">
        <f t="shared" si="43"/>
        <v>0</v>
      </c>
      <c r="M398" s="225">
        <v>0</v>
      </c>
      <c r="N398" s="27">
        <v>0</v>
      </c>
      <c r="O398" s="214">
        <f t="shared" si="44"/>
        <v>0</v>
      </c>
      <c r="P398" s="177">
        <f t="shared" si="45"/>
        <v>3</v>
      </c>
      <c r="Q398" s="178">
        <f t="shared" si="46"/>
        <v>3</v>
      </c>
      <c r="R398" s="178" t="str">
        <f t="shared" si="47"/>
        <v/>
      </c>
      <c r="S398" s="202" t="str">
        <f t="shared" si="48"/>
        <v/>
      </c>
    </row>
    <row r="399" spans="1:19" x14ac:dyDescent="0.2">
      <c r="A399" s="201" t="s">
        <v>396</v>
      </c>
      <c r="B399" s="188" t="s">
        <v>85</v>
      </c>
      <c r="C399" s="189" t="s">
        <v>282</v>
      </c>
      <c r="D399" s="175">
        <v>0</v>
      </c>
      <c r="E399" s="176">
        <v>0</v>
      </c>
      <c r="F399" s="176"/>
      <c r="G399" s="176">
        <v>0</v>
      </c>
      <c r="H399" s="210" t="str">
        <f t="shared" si="42"/>
        <v/>
      </c>
      <c r="I399" s="221">
        <v>1</v>
      </c>
      <c r="J399" s="27">
        <v>1</v>
      </c>
      <c r="K399" s="27">
        <v>0</v>
      </c>
      <c r="L399" s="193">
        <f t="shared" si="43"/>
        <v>0</v>
      </c>
      <c r="M399" s="225">
        <v>0</v>
      </c>
      <c r="N399" s="27">
        <v>0</v>
      </c>
      <c r="O399" s="214">
        <f t="shared" si="44"/>
        <v>0</v>
      </c>
      <c r="P399" s="177">
        <f t="shared" si="45"/>
        <v>1</v>
      </c>
      <c r="Q399" s="178">
        <f t="shared" si="46"/>
        <v>1</v>
      </c>
      <c r="R399" s="178" t="str">
        <f t="shared" si="47"/>
        <v/>
      </c>
      <c r="S399" s="202" t="str">
        <f t="shared" si="48"/>
        <v/>
      </c>
    </row>
    <row r="400" spans="1:19" x14ac:dyDescent="0.2">
      <c r="A400" s="201" t="s">
        <v>396</v>
      </c>
      <c r="B400" s="188" t="s">
        <v>86</v>
      </c>
      <c r="C400" s="189" t="s">
        <v>283</v>
      </c>
      <c r="D400" s="175">
        <v>12</v>
      </c>
      <c r="E400" s="176">
        <v>5</v>
      </c>
      <c r="F400" s="176"/>
      <c r="G400" s="176">
        <v>5</v>
      </c>
      <c r="H400" s="210">
        <f t="shared" si="42"/>
        <v>0.5</v>
      </c>
      <c r="I400" s="221">
        <v>1797</v>
      </c>
      <c r="J400" s="27">
        <v>813</v>
      </c>
      <c r="K400" s="27">
        <v>235</v>
      </c>
      <c r="L400" s="193">
        <f t="shared" si="43"/>
        <v>0.28905289052890532</v>
      </c>
      <c r="M400" s="225">
        <v>0</v>
      </c>
      <c r="N400" s="27">
        <v>793</v>
      </c>
      <c r="O400" s="214">
        <f t="shared" si="44"/>
        <v>0.49377334993773347</v>
      </c>
      <c r="P400" s="177">
        <f t="shared" si="45"/>
        <v>1809</v>
      </c>
      <c r="Q400" s="178">
        <f t="shared" si="46"/>
        <v>818</v>
      </c>
      <c r="R400" s="178">
        <f t="shared" si="47"/>
        <v>798</v>
      </c>
      <c r="S400" s="202">
        <f t="shared" si="48"/>
        <v>0.49381188118811881</v>
      </c>
    </row>
    <row r="401" spans="1:19" x14ac:dyDescent="0.2">
      <c r="A401" s="201" t="s">
        <v>396</v>
      </c>
      <c r="B401" s="188" t="s">
        <v>241</v>
      </c>
      <c r="C401" s="189" t="s">
        <v>285</v>
      </c>
      <c r="D401" s="175">
        <v>62</v>
      </c>
      <c r="E401" s="176">
        <v>55</v>
      </c>
      <c r="F401" s="176"/>
      <c r="G401" s="176">
        <v>7</v>
      </c>
      <c r="H401" s="210">
        <f t="shared" si="42"/>
        <v>0.11290322580645161</v>
      </c>
      <c r="I401" s="221">
        <v>1343</v>
      </c>
      <c r="J401" s="27">
        <v>704</v>
      </c>
      <c r="K401" s="27">
        <v>127</v>
      </c>
      <c r="L401" s="193">
        <f t="shared" si="43"/>
        <v>0.18039772727272727</v>
      </c>
      <c r="M401" s="225">
        <v>1</v>
      </c>
      <c r="N401" s="27">
        <v>575</v>
      </c>
      <c r="O401" s="214">
        <f t="shared" si="44"/>
        <v>0.44921875</v>
      </c>
      <c r="P401" s="177">
        <f t="shared" si="45"/>
        <v>1405</v>
      </c>
      <c r="Q401" s="178">
        <f t="shared" si="46"/>
        <v>760</v>
      </c>
      <c r="R401" s="178">
        <f t="shared" si="47"/>
        <v>582</v>
      </c>
      <c r="S401" s="202">
        <f t="shared" si="48"/>
        <v>0.43368107302533532</v>
      </c>
    </row>
    <row r="402" spans="1:19" x14ac:dyDescent="0.2">
      <c r="A402" s="201" t="s">
        <v>396</v>
      </c>
      <c r="B402" s="262" t="s">
        <v>556</v>
      </c>
      <c r="C402" s="189" t="s">
        <v>89</v>
      </c>
      <c r="D402" s="175">
        <v>1</v>
      </c>
      <c r="E402" s="176">
        <v>1</v>
      </c>
      <c r="F402" s="176"/>
      <c r="G402" s="176">
        <v>0</v>
      </c>
      <c r="H402" s="210">
        <f t="shared" si="42"/>
        <v>0</v>
      </c>
      <c r="I402" s="221">
        <v>456</v>
      </c>
      <c r="J402" s="27">
        <v>410</v>
      </c>
      <c r="K402" s="27">
        <v>161</v>
      </c>
      <c r="L402" s="193">
        <f t="shared" si="43"/>
        <v>0.39268292682926831</v>
      </c>
      <c r="M402" s="225">
        <v>0</v>
      </c>
      <c r="N402" s="27">
        <v>21</v>
      </c>
      <c r="O402" s="214">
        <f t="shared" si="44"/>
        <v>4.8723897911832945E-2</v>
      </c>
      <c r="P402" s="177">
        <f t="shared" si="45"/>
        <v>457</v>
      </c>
      <c r="Q402" s="178">
        <f t="shared" si="46"/>
        <v>411</v>
      </c>
      <c r="R402" s="178">
        <f t="shared" si="47"/>
        <v>21</v>
      </c>
      <c r="S402" s="202">
        <f t="shared" si="48"/>
        <v>4.8611111111111112E-2</v>
      </c>
    </row>
    <row r="403" spans="1:19" x14ac:dyDescent="0.2">
      <c r="A403" s="201" t="s">
        <v>396</v>
      </c>
      <c r="B403" s="188" t="s">
        <v>92</v>
      </c>
      <c r="C403" s="189" t="s">
        <v>97</v>
      </c>
      <c r="D403" s="175">
        <v>0</v>
      </c>
      <c r="E403" s="176">
        <v>0</v>
      </c>
      <c r="F403" s="176"/>
      <c r="G403" s="176">
        <v>0</v>
      </c>
      <c r="H403" s="210" t="str">
        <f t="shared" si="42"/>
        <v/>
      </c>
      <c r="I403" s="221">
        <v>5927</v>
      </c>
      <c r="J403" s="27">
        <v>4920</v>
      </c>
      <c r="K403" s="27">
        <v>278</v>
      </c>
      <c r="L403" s="193">
        <f t="shared" si="43"/>
        <v>5.6504065040650406E-2</v>
      </c>
      <c r="M403" s="225">
        <v>0</v>
      </c>
      <c r="N403" s="27">
        <v>1009</v>
      </c>
      <c r="O403" s="214">
        <f t="shared" si="44"/>
        <v>0.17018046888176758</v>
      </c>
      <c r="P403" s="177">
        <f t="shared" si="45"/>
        <v>5927</v>
      </c>
      <c r="Q403" s="178">
        <f t="shared" si="46"/>
        <v>4920</v>
      </c>
      <c r="R403" s="178">
        <f t="shared" si="47"/>
        <v>1009</v>
      </c>
      <c r="S403" s="202">
        <f t="shared" si="48"/>
        <v>0.17018046888176758</v>
      </c>
    </row>
    <row r="404" spans="1:19" x14ac:dyDescent="0.2">
      <c r="A404" s="201" t="s">
        <v>396</v>
      </c>
      <c r="B404" s="188" t="s">
        <v>92</v>
      </c>
      <c r="C404" s="189" t="s">
        <v>94</v>
      </c>
      <c r="D404" s="175">
        <v>1</v>
      </c>
      <c r="E404" s="176">
        <v>1</v>
      </c>
      <c r="F404" s="176"/>
      <c r="G404" s="176">
        <v>0</v>
      </c>
      <c r="H404" s="210">
        <f t="shared" si="42"/>
        <v>0</v>
      </c>
      <c r="I404" s="221">
        <v>1351</v>
      </c>
      <c r="J404" s="27">
        <v>1198</v>
      </c>
      <c r="K404" s="27">
        <v>166</v>
      </c>
      <c r="L404" s="193">
        <f t="shared" si="43"/>
        <v>0.13856427378964942</v>
      </c>
      <c r="M404" s="225">
        <v>0</v>
      </c>
      <c r="N404" s="27">
        <v>63</v>
      </c>
      <c r="O404" s="214">
        <f t="shared" si="44"/>
        <v>4.9960348929421097E-2</v>
      </c>
      <c r="P404" s="177">
        <f t="shared" si="45"/>
        <v>1352</v>
      </c>
      <c r="Q404" s="178">
        <f t="shared" si="46"/>
        <v>1199</v>
      </c>
      <c r="R404" s="178">
        <f t="shared" si="47"/>
        <v>63</v>
      </c>
      <c r="S404" s="202">
        <f t="shared" si="48"/>
        <v>4.992076069730586E-2</v>
      </c>
    </row>
    <row r="405" spans="1:19" x14ac:dyDescent="0.2">
      <c r="A405" s="201" t="s">
        <v>396</v>
      </c>
      <c r="B405" s="188" t="s">
        <v>92</v>
      </c>
      <c r="C405" s="189" t="s">
        <v>96</v>
      </c>
      <c r="D405" s="175">
        <v>0</v>
      </c>
      <c r="E405" s="176">
        <v>0</v>
      </c>
      <c r="F405" s="176"/>
      <c r="G405" s="176">
        <v>0</v>
      </c>
      <c r="H405" s="210" t="str">
        <f t="shared" si="42"/>
        <v/>
      </c>
      <c r="I405" s="221">
        <v>8255</v>
      </c>
      <c r="J405" s="27">
        <v>7317</v>
      </c>
      <c r="K405" s="27">
        <v>1058</v>
      </c>
      <c r="L405" s="193">
        <f t="shared" si="43"/>
        <v>0.14459477928112616</v>
      </c>
      <c r="M405" s="225">
        <v>0</v>
      </c>
      <c r="N405" s="27">
        <v>1029</v>
      </c>
      <c r="O405" s="214">
        <f t="shared" si="44"/>
        <v>0.12329259525521208</v>
      </c>
      <c r="P405" s="177">
        <f t="shared" si="45"/>
        <v>8255</v>
      </c>
      <c r="Q405" s="178">
        <f t="shared" si="46"/>
        <v>7317</v>
      </c>
      <c r="R405" s="178">
        <f t="shared" si="47"/>
        <v>1029</v>
      </c>
      <c r="S405" s="202">
        <f t="shared" si="48"/>
        <v>0.12329259525521208</v>
      </c>
    </row>
    <row r="406" spans="1:19" x14ac:dyDescent="0.2">
      <c r="A406" s="201" t="s">
        <v>396</v>
      </c>
      <c r="B406" s="188" t="s">
        <v>92</v>
      </c>
      <c r="C406" s="189" t="s">
        <v>93</v>
      </c>
      <c r="D406" s="175">
        <v>0</v>
      </c>
      <c r="E406" s="176">
        <v>0</v>
      </c>
      <c r="F406" s="176"/>
      <c r="G406" s="176">
        <v>0</v>
      </c>
      <c r="H406" s="210" t="str">
        <f t="shared" si="42"/>
        <v/>
      </c>
      <c r="I406" s="221">
        <v>10343</v>
      </c>
      <c r="J406" s="27">
        <v>6231</v>
      </c>
      <c r="K406" s="27">
        <v>1020</v>
      </c>
      <c r="L406" s="193">
        <f t="shared" si="43"/>
        <v>0.16369764082811747</v>
      </c>
      <c r="M406" s="225">
        <v>1</v>
      </c>
      <c r="N406" s="27">
        <v>4307</v>
      </c>
      <c r="O406" s="214">
        <f t="shared" si="44"/>
        <v>0.40867254957775878</v>
      </c>
      <c r="P406" s="177">
        <f t="shared" si="45"/>
        <v>10343</v>
      </c>
      <c r="Q406" s="178">
        <f t="shared" si="46"/>
        <v>6232</v>
      </c>
      <c r="R406" s="178">
        <f t="shared" si="47"/>
        <v>4307</v>
      </c>
      <c r="S406" s="202">
        <f t="shared" si="48"/>
        <v>0.40867254957775878</v>
      </c>
    </row>
    <row r="407" spans="1:19" x14ac:dyDescent="0.2">
      <c r="A407" s="201" t="s">
        <v>396</v>
      </c>
      <c r="B407" s="188" t="s">
        <v>92</v>
      </c>
      <c r="C407" s="189" t="s">
        <v>337</v>
      </c>
      <c r="D407" s="175">
        <v>0</v>
      </c>
      <c r="E407" s="176">
        <v>0</v>
      </c>
      <c r="F407" s="176"/>
      <c r="G407" s="176">
        <v>0</v>
      </c>
      <c r="H407" s="210" t="str">
        <f t="shared" si="42"/>
        <v/>
      </c>
      <c r="I407" s="221">
        <v>3751</v>
      </c>
      <c r="J407" s="27">
        <v>3279</v>
      </c>
      <c r="K407" s="27">
        <v>663</v>
      </c>
      <c r="L407" s="193">
        <f t="shared" si="43"/>
        <v>0.20219579139981703</v>
      </c>
      <c r="M407" s="225">
        <v>0</v>
      </c>
      <c r="N407" s="27">
        <v>559</v>
      </c>
      <c r="O407" s="214">
        <f t="shared" si="44"/>
        <v>0.14564877540385618</v>
      </c>
      <c r="P407" s="177">
        <f t="shared" si="45"/>
        <v>3751</v>
      </c>
      <c r="Q407" s="178">
        <f t="shared" si="46"/>
        <v>3279</v>
      </c>
      <c r="R407" s="178">
        <f t="shared" si="47"/>
        <v>559</v>
      </c>
      <c r="S407" s="202">
        <f t="shared" si="48"/>
        <v>0.14564877540385618</v>
      </c>
    </row>
    <row r="408" spans="1:19" x14ac:dyDescent="0.2">
      <c r="A408" s="201" t="s">
        <v>396</v>
      </c>
      <c r="B408" s="188" t="s">
        <v>98</v>
      </c>
      <c r="C408" s="189" t="s">
        <v>99</v>
      </c>
      <c r="D408" s="175">
        <v>0</v>
      </c>
      <c r="E408" s="176">
        <v>0</v>
      </c>
      <c r="F408" s="176"/>
      <c r="G408" s="176">
        <v>0</v>
      </c>
      <c r="H408" s="210" t="str">
        <f t="shared" si="42"/>
        <v/>
      </c>
      <c r="I408" s="221">
        <v>7066</v>
      </c>
      <c r="J408" s="27">
        <v>6589</v>
      </c>
      <c r="K408" s="27">
        <v>967</v>
      </c>
      <c r="L408" s="193">
        <f t="shared" si="43"/>
        <v>0.14675975110031872</v>
      </c>
      <c r="M408" s="225">
        <v>0</v>
      </c>
      <c r="N408" s="27">
        <v>206</v>
      </c>
      <c r="O408" s="214">
        <f t="shared" si="44"/>
        <v>3.0316409124356146E-2</v>
      </c>
      <c r="P408" s="177">
        <f t="shared" si="45"/>
        <v>7066</v>
      </c>
      <c r="Q408" s="178">
        <f t="shared" si="46"/>
        <v>6589</v>
      </c>
      <c r="R408" s="178">
        <f t="shared" si="47"/>
        <v>206</v>
      </c>
      <c r="S408" s="202">
        <f t="shared" si="48"/>
        <v>3.0316409124356146E-2</v>
      </c>
    </row>
    <row r="409" spans="1:19" x14ac:dyDescent="0.2">
      <c r="A409" s="201" t="s">
        <v>396</v>
      </c>
      <c r="B409" s="188" t="s">
        <v>558</v>
      </c>
      <c r="C409" s="189" t="s">
        <v>100</v>
      </c>
      <c r="D409" s="175">
        <v>15</v>
      </c>
      <c r="E409" s="176">
        <v>11</v>
      </c>
      <c r="F409" s="176"/>
      <c r="G409" s="176">
        <v>0</v>
      </c>
      <c r="H409" s="210">
        <f t="shared" si="42"/>
        <v>0</v>
      </c>
      <c r="I409" s="221">
        <v>7725</v>
      </c>
      <c r="J409" s="27">
        <v>6188</v>
      </c>
      <c r="K409" s="27">
        <v>1634</v>
      </c>
      <c r="L409" s="193">
        <f t="shared" si="43"/>
        <v>0.26405946994182289</v>
      </c>
      <c r="M409" s="225">
        <v>30</v>
      </c>
      <c r="N409" s="27">
        <v>1430</v>
      </c>
      <c r="O409" s="214">
        <f t="shared" si="44"/>
        <v>0.18697698744769875</v>
      </c>
      <c r="P409" s="177">
        <f t="shared" si="45"/>
        <v>7740</v>
      </c>
      <c r="Q409" s="178">
        <f t="shared" si="46"/>
        <v>6229</v>
      </c>
      <c r="R409" s="178">
        <f t="shared" si="47"/>
        <v>1430</v>
      </c>
      <c r="S409" s="202">
        <f t="shared" si="48"/>
        <v>0.1867084475780128</v>
      </c>
    </row>
    <row r="410" spans="1:19" x14ac:dyDescent="0.2">
      <c r="A410" s="201" t="s">
        <v>396</v>
      </c>
      <c r="B410" s="188" t="s">
        <v>101</v>
      </c>
      <c r="C410" s="189" t="s">
        <v>511</v>
      </c>
      <c r="D410" s="175">
        <v>0</v>
      </c>
      <c r="E410" s="176">
        <v>0</v>
      </c>
      <c r="F410" s="176"/>
      <c r="G410" s="176">
        <v>0</v>
      </c>
      <c r="H410" s="210" t="str">
        <f t="shared" si="42"/>
        <v/>
      </c>
      <c r="I410" s="221">
        <v>918</v>
      </c>
      <c r="J410" s="27">
        <v>706</v>
      </c>
      <c r="K410" s="27">
        <v>216</v>
      </c>
      <c r="L410" s="193">
        <f t="shared" si="43"/>
        <v>0.30594900849858359</v>
      </c>
      <c r="M410" s="225">
        <v>25</v>
      </c>
      <c r="N410" s="27">
        <v>165</v>
      </c>
      <c r="O410" s="214">
        <f t="shared" si="44"/>
        <v>0.18415178571428573</v>
      </c>
      <c r="P410" s="177">
        <f t="shared" si="45"/>
        <v>918</v>
      </c>
      <c r="Q410" s="178">
        <f t="shared" si="46"/>
        <v>731</v>
      </c>
      <c r="R410" s="178">
        <f t="shared" si="47"/>
        <v>165</v>
      </c>
      <c r="S410" s="202">
        <f t="shared" si="48"/>
        <v>0.18415178571428573</v>
      </c>
    </row>
    <row r="411" spans="1:19" x14ac:dyDescent="0.2">
      <c r="A411" s="201" t="s">
        <v>396</v>
      </c>
      <c r="B411" s="188" t="s">
        <v>101</v>
      </c>
      <c r="C411" s="189" t="s">
        <v>102</v>
      </c>
      <c r="D411" s="175">
        <v>0</v>
      </c>
      <c r="E411" s="176">
        <v>0</v>
      </c>
      <c r="F411" s="176"/>
      <c r="G411" s="176">
        <v>0</v>
      </c>
      <c r="H411" s="210" t="str">
        <f t="shared" si="42"/>
        <v/>
      </c>
      <c r="I411" s="221">
        <v>1936</v>
      </c>
      <c r="J411" s="27">
        <v>842</v>
      </c>
      <c r="K411" s="27">
        <v>176</v>
      </c>
      <c r="L411" s="193">
        <f t="shared" si="43"/>
        <v>0.20902612826603326</v>
      </c>
      <c r="M411" s="225">
        <v>4</v>
      </c>
      <c r="N411" s="27">
        <v>988</v>
      </c>
      <c r="O411" s="214">
        <f t="shared" si="44"/>
        <v>0.53871319520174477</v>
      </c>
      <c r="P411" s="177">
        <f t="shared" si="45"/>
        <v>1936</v>
      </c>
      <c r="Q411" s="178">
        <f t="shared" si="46"/>
        <v>846</v>
      </c>
      <c r="R411" s="178">
        <f t="shared" si="47"/>
        <v>988</v>
      </c>
      <c r="S411" s="202">
        <f t="shared" si="48"/>
        <v>0.53871319520174477</v>
      </c>
    </row>
    <row r="412" spans="1:19" x14ac:dyDescent="0.2">
      <c r="A412" s="201" t="s">
        <v>396</v>
      </c>
      <c r="B412" s="188" t="s">
        <v>103</v>
      </c>
      <c r="C412" s="189" t="s">
        <v>104</v>
      </c>
      <c r="D412" s="175">
        <v>2</v>
      </c>
      <c r="E412" s="176">
        <v>2</v>
      </c>
      <c r="F412" s="176"/>
      <c r="G412" s="176">
        <v>0</v>
      </c>
      <c r="H412" s="210">
        <f t="shared" si="42"/>
        <v>0</v>
      </c>
      <c r="I412" s="221">
        <v>679</v>
      </c>
      <c r="J412" s="27">
        <v>628</v>
      </c>
      <c r="K412" s="27">
        <v>60</v>
      </c>
      <c r="L412" s="193">
        <f t="shared" si="43"/>
        <v>9.5541401273885357E-2</v>
      </c>
      <c r="M412" s="225">
        <v>0</v>
      </c>
      <c r="N412" s="27">
        <v>12</v>
      </c>
      <c r="O412" s="214">
        <f t="shared" si="44"/>
        <v>1.8749999999999999E-2</v>
      </c>
      <c r="P412" s="177">
        <f t="shared" si="45"/>
        <v>681</v>
      </c>
      <c r="Q412" s="178">
        <f t="shared" si="46"/>
        <v>630</v>
      </c>
      <c r="R412" s="178">
        <f t="shared" si="47"/>
        <v>12</v>
      </c>
      <c r="S412" s="202">
        <f t="shared" si="48"/>
        <v>1.8691588785046728E-2</v>
      </c>
    </row>
    <row r="413" spans="1:19" x14ac:dyDescent="0.2">
      <c r="A413" s="201" t="s">
        <v>396</v>
      </c>
      <c r="B413" s="188" t="s">
        <v>105</v>
      </c>
      <c r="C413" s="189" t="s">
        <v>287</v>
      </c>
      <c r="D413" s="175">
        <v>8</v>
      </c>
      <c r="E413" s="176">
        <v>7</v>
      </c>
      <c r="F413" s="176"/>
      <c r="G413" s="176">
        <v>0</v>
      </c>
      <c r="H413" s="210">
        <f t="shared" si="42"/>
        <v>0</v>
      </c>
      <c r="I413" s="221">
        <v>588</v>
      </c>
      <c r="J413" s="27">
        <v>571</v>
      </c>
      <c r="K413" s="27">
        <v>162</v>
      </c>
      <c r="L413" s="193">
        <f t="shared" si="43"/>
        <v>0.28371278458844135</v>
      </c>
      <c r="M413" s="225">
        <v>28</v>
      </c>
      <c r="N413" s="27">
        <v>55</v>
      </c>
      <c r="O413" s="214">
        <f t="shared" si="44"/>
        <v>8.4097859327217125E-2</v>
      </c>
      <c r="P413" s="177">
        <f t="shared" si="45"/>
        <v>596</v>
      </c>
      <c r="Q413" s="178">
        <f t="shared" si="46"/>
        <v>606</v>
      </c>
      <c r="R413" s="178">
        <f t="shared" si="47"/>
        <v>55</v>
      </c>
      <c r="S413" s="202">
        <f t="shared" si="48"/>
        <v>8.3207261724659601E-2</v>
      </c>
    </row>
    <row r="414" spans="1:19" x14ac:dyDescent="0.2">
      <c r="A414" s="201" t="s">
        <v>396</v>
      </c>
      <c r="B414" s="188" t="s">
        <v>105</v>
      </c>
      <c r="C414" s="189" t="s">
        <v>106</v>
      </c>
      <c r="D414" s="175">
        <v>1</v>
      </c>
      <c r="E414" s="176">
        <v>1</v>
      </c>
      <c r="F414" s="176"/>
      <c r="G414" s="176">
        <v>0</v>
      </c>
      <c r="H414" s="210">
        <f t="shared" si="42"/>
        <v>0</v>
      </c>
      <c r="I414" s="221">
        <v>124</v>
      </c>
      <c r="J414" s="27">
        <v>96</v>
      </c>
      <c r="K414" s="27">
        <v>24</v>
      </c>
      <c r="L414" s="193">
        <f t="shared" si="43"/>
        <v>0.25</v>
      </c>
      <c r="M414" s="225">
        <v>1</v>
      </c>
      <c r="N414" s="27">
        <v>5</v>
      </c>
      <c r="O414" s="214">
        <f t="shared" si="44"/>
        <v>4.9019607843137254E-2</v>
      </c>
      <c r="P414" s="177">
        <f t="shared" si="45"/>
        <v>125</v>
      </c>
      <c r="Q414" s="178">
        <f t="shared" si="46"/>
        <v>98</v>
      </c>
      <c r="R414" s="178">
        <f t="shared" si="47"/>
        <v>5</v>
      </c>
      <c r="S414" s="202">
        <f t="shared" si="48"/>
        <v>4.8543689320388349E-2</v>
      </c>
    </row>
    <row r="415" spans="1:19" x14ac:dyDescent="0.2">
      <c r="A415" s="201" t="s">
        <v>396</v>
      </c>
      <c r="B415" s="188" t="s">
        <v>107</v>
      </c>
      <c r="C415" s="189" t="s">
        <v>288</v>
      </c>
      <c r="D415" s="175">
        <v>0</v>
      </c>
      <c r="E415" s="176">
        <v>0</v>
      </c>
      <c r="F415" s="176"/>
      <c r="G415" s="176">
        <v>0</v>
      </c>
      <c r="H415" s="210" t="str">
        <f t="shared" si="42"/>
        <v/>
      </c>
      <c r="I415" s="221">
        <v>26</v>
      </c>
      <c r="J415" s="27">
        <v>23</v>
      </c>
      <c r="K415" s="27">
        <v>3</v>
      </c>
      <c r="L415" s="193">
        <f t="shared" si="43"/>
        <v>0.13043478260869565</v>
      </c>
      <c r="M415" s="225">
        <v>0</v>
      </c>
      <c r="N415" s="27">
        <v>0</v>
      </c>
      <c r="O415" s="214">
        <f t="shared" si="44"/>
        <v>0</v>
      </c>
      <c r="P415" s="177">
        <f t="shared" si="45"/>
        <v>26</v>
      </c>
      <c r="Q415" s="178">
        <f t="shared" si="46"/>
        <v>23</v>
      </c>
      <c r="R415" s="178" t="str">
        <f t="shared" si="47"/>
        <v/>
      </c>
      <c r="S415" s="202" t="str">
        <f t="shared" si="48"/>
        <v/>
      </c>
    </row>
    <row r="416" spans="1:19" x14ac:dyDescent="0.2">
      <c r="A416" s="201" t="s">
        <v>396</v>
      </c>
      <c r="B416" s="188" t="s">
        <v>110</v>
      </c>
      <c r="C416" s="189" t="s">
        <v>111</v>
      </c>
      <c r="D416" s="175">
        <v>2</v>
      </c>
      <c r="E416" s="176">
        <v>2</v>
      </c>
      <c r="F416" s="176"/>
      <c r="G416" s="176">
        <v>0</v>
      </c>
      <c r="H416" s="210">
        <f t="shared" si="42"/>
        <v>0</v>
      </c>
      <c r="I416" s="221">
        <v>461</v>
      </c>
      <c r="J416" s="27">
        <v>446</v>
      </c>
      <c r="K416" s="27">
        <v>135</v>
      </c>
      <c r="L416" s="193">
        <f t="shared" si="43"/>
        <v>0.30269058295964124</v>
      </c>
      <c r="M416" s="225">
        <v>0</v>
      </c>
      <c r="N416" s="27">
        <v>17</v>
      </c>
      <c r="O416" s="214">
        <f t="shared" si="44"/>
        <v>3.6717062634989202E-2</v>
      </c>
      <c r="P416" s="177">
        <f t="shared" si="45"/>
        <v>463</v>
      </c>
      <c r="Q416" s="178">
        <f t="shared" si="46"/>
        <v>448</v>
      </c>
      <c r="R416" s="178">
        <f t="shared" si="47"/>
        <v>17</v>
      </c>
      <c r="S416" s="202">
        <f t="shared" si="48"/>
        <v>3.6559139784946237E-2</v>
      </c>
    </row>
    <row r="417" spans="1:19" x14ac:dyDescent="0.2">
      <c r="A417" s="201" t="s">
        <v>396</v>
      </c>
      <c r="B417" s="188" t="s">
        <v>112</v>
      </c>
      <c r="C417" s="189" t="s">
        <v>113</v>
      </c>
      <c r="D417" s="175">
        <v>0</v>
      </c>
      <c r="E417" s="176">
        <v>0</v>
      </c>
      <c r="F417" s="176"/>
      <c r="G417" s="176">
        <v>0</v>
      </c>
      <c r="H417" s="210" t="str">
        <f t="shared" si="42"/>
        <v/>
      </c>
      <c r="I417" s="221">
        <v>890</v>
      </c>
      <c r="J417" s="27">
        <v>799</v>
      </c>
      <c r="K417" s="27">
        <v>288</v>
      </c>
      <c r="L417" s="193">
        <f t="shared" si="43"/>
        <v>0.36045056320400498</v>
      </c>
      <c r="M417" s="225">
        <v>5</v>
      </c>
      <c r="N417" s="27">
        <v>111</v>
      </c>
      <c r="O417" s="214">
        <f t="shared" si="44"/>
        <v>0.12131147540983607</v>
      </c>
      <c r="P417" s="177">
        <f t="shared" si="45"/>
        <v>890</v>
      </c>
      <c r="Q417" s="178">
        <f t="shared" si="46"/>
        <v>804</v>
      </c>
      <c r="R417" s="178">
        <f t="shared" si="47"/>
        <v>111</v>
      </c>
      <c r="S417" s="202">
        <f t="shared" si="48"/>
        <v>0.12131147540983607</v>
      </c>
    </row>
    <row r="418" spans="1:19" x14ac:dyDescent="0.2">
      <c r="A418" s="201" t="s">
        <v>396</v>
      </c>
      <c r="B418" s="188" t="s">
        <v>114</v>
      </c>
      <c r="C418" s="189" t="s">
        <v>542</v>
      </c>
      <c r="D418" s="175">
        <v>0</v>
      </c>
      <c r="E418" s="176">
        <v>0</v>
      </c>
      <c r="F418" s="176"/>
      <c r="G418" s="176">
        <v>0</v>
      </c>
      <c r="H418" s="210" t="str">
        <f t="shared" si="42"/>
        <v/>
      </c>
      <c r="I418" s="221">
        <v>2535</v>
      </c>
      <c r="J418" s="27">
        <v>2209</v>
      </c>
      <c r="K418" s="27">
        <v>372</v>
      </c>
      <c r="L418" s="193">
        <f t="shared" si="43"/>
        <v>0.16840199185151652</v>
      </c>
      <c r="M418" s="225">
        <v>1</v>
      </c>
      <c r="N418" s="27">
        <v>304</v>
      </c>
      <c r="O418" s="214">
        <f t="shared" si="44"/>
        <v>0.12092283214001591</v>
      </c>
      <c r="P418" s="177">
        <f t="shared" si="45"/>
        <v>2535</v>
      </c>
      <c r="Q418" s="178">
        <f t="shared" si="46"/>
        <v>2210</v>
      </c>
      <c r="R418" s="178">
        <f t="shared" si="47"/>
        <v>304</v>
      </c>
      <c r="S418" s="202">
        <f t="shared" si="48"/>
        <v>0.12092283214001591</v>
      </c>
    </row>
    <row r="419" spans="1:19" x14ac:dyDescent="0.2">
      <c r="A419" s="201" t="s">
        <v>396</v>
      </c>
      <c r="B419" s="188" t="s">
        <v>116</v>
      </c>
      <c r="C419" s="189" t="s">
        <v>117</v>
      </c>
      <c r="D419" s="175">
        <v>0</v>
      </c>
      <c r="E419" s="176">
        <v>0</v>
      </c>
      <c r="F419" s="176"/>
      <c r="G419" s="176">
        <v>0</v>
      </c>
      <c r="H419" s="210" t="str">
        <f t="shared" si="42"/>
        <v/>
      </c>
      <c r="I419" s="221">
        <v>834</v>
      </c>
      <c r="J419" s="27">
        <v>739</v>
      </c>
      <c r="K419" s="27">
        <v>239</v>
      </c>
      <c r="L419" s="193">
        <f t="shared" si="43"/>
        <v>0.32341001353179971</v>
      </c>
      <c r="M419" s="225">
        <v>19</v>
      </c>
      <c r="N419" s="27">
        <v>39</v>
      </c>
      <c r="O419" s="214">
        <f t="shared" si="44"/>
        <v>4.8933500627352571E-2</v>
      </c>
      <c r="P419" s="177">
        <f t="shared" si="45"/>
        <v>834</v>
      </c>
      <c r="Q419" s="178">
        <f t="shared" si="46"/>
        <v>758</v>
      </c>
      <c r="R419" s="178">
        <f t="shared" si="47"/>
        <v>39</v>
      </c>
      <c r="S419" s="202">
        <f t="shared" si="48"/>
        <v>4.8933500627352571E-2</v>
      </c>
    </row>
    <row r="420" spans="1:19" x14ac:dyDescent="0.2">
      <c r="A420" s="201" t="s">
        <v>396</v>
      </c>
      <c r="B420" s="188" t="s">
        <v>121</v>
      </c>
      <c r="C420" s="189" t="s">
        <v>121</v>
      </c>
      <c r="D420" s="175">
        <v>1</v>
      </c>
      <c r="E420" s="176">
        <v>1</v>
      </c>
      <c r="F420" s="176"/>
      <c r="G420" s="176">
        <v>0</v>
      </c>
      <c r="H420" s="210">
        <f t="shared" si="42"/>
        <v>0</v>
      </c>
      <c r="I420" s="221">
        <v>4912</v>
      </c>
      <c r="J420" s="27">
        <v>4806</v>
      </c>
      <c r="K420" s="27">
        <v>2196</v>
      </c>
      <c r="L420" s="193">
        <f t="shared" si="43"/>
        <v>0.45692883895131087</v>
      </c>
      <c r="M420" s="225">
        <v>72</v>
      </c>
      <c r="N420" s="27">
        <v>464</v>
      </c>
      <c r="O420" s="214">
        <f t="shared" si="44"/>
        <v>8.6858854361662297E-2</v>
      </c>
      <c r="P420" s="177">
        <f t="shared" si="45"/>
        <v>4913</v>
      </c>
      <c r="Q420" s="178">
        <f t="shared" si="46"/>
        <v>4879</v>
      </c>
      <c r="R420" s="178">
        <f t="shared" si="47"/>
        <v>464</v>
      </c>
      <c r="S420" s="202">
        <f t="shared" si="48"/>
        <v>8.6842597791502898E-2</v>
      </c>
    </row>
    <row r="421" spans="1:19" x14ac:dyDescent="0.2">
      <c r="A421" s="201" t="s">
        <v>396</v>
      </c>
      <c r="B421" s="188" t="s">
        <v>564</v>
      </c>
      <c r="C421" s="189" t="s">
        <v>338</v>
      </c>
      <c r="D421" s="175">
        <v>0</v>
      </c>
      <c r="E421" s="176">
        <v>0</v>
      </c>
      <c r="F421" s="176"/>
      <c r="G421" s="176">
        <v>0</v>
      </c>
      <c r="H421" s="210" t="str">
        <f t="shared" si="42"/>
        <v/>
      </c>
      <c r="I421" s="221">
        <v>458</v>
      </c>
      <c r="J421" s="27">
        <v>375</v>
      </c>
      <c r="K421" s="27">
        <v>41</v>
      </c>
      <c r="L421" s="193">
        <f t="shared" si="43"/>
        <v>0.10933333333333334</v>
      </c>
      <c r="M421" s="225">
        <v>3</v>
      </c>
      <c r="N421" s="27">
        <v>83</v>
      </c>
      <c r="O421" s="214">
        <f t="shared" si="44"/>
        <v>0.18004338394793926</v>
      </c>
      <c r="P421" s="177">
        <f t="shared" si="45"/>
        <v>458</v>
      </c>
      <c r="Q421" s="178">
        <f t="shared" si="46"/>
        <v>378</v>
      </c>
      <c r="R421" s="178">
        <f t="shared" si="47"/>
        <v>83</v>
      </c>
      <c r="S421" s="202">
        <f t="shared" si="48"/>
        <v>0.18004338394793926</v>
      </c>
    </row>
    <row r="422" spans="1:19" x14ac:dyDescent="0.2">
      <c r="A422" s="201" t="s">
        <v>396</v>
      </c>
      <c r="B422" s="188" t="s">
        <v>122</v>
      </c>
      <c r="C422" s="189" t="s">
        <v>123</v>
      </c>
      <c r="D422" s="175">
        <v>2</v>
      </c>
      <c r="E422" s="176">
        <v>2</v>
      </c>
      <c r="F422" s="176"/>
      <c r="G422" s="176">
        <v>0</v>
      </c>
      <c r="H422" s="210">
        <f t="shared" si="42"/>
        <v>0</v>
      </c>
      <c r="I422" s="221">
        <v>21465</v>
      </c>
      <c r="J422" s="27">
        <v>15882</v>
      </c>
      <c r="K422" s="27">
        <v>6882</v>
      </c>
      <c r="L422" s="193">
        <f t="shared" si="43"/>
        <v>0.43332074046089913</v>
      </c>
      <c r="M422" s="225">
        <v>33</v>
      </c>
      <c r="N422" s="27">
        <v>4727</v>
      </c>
      <c r="O422" s="214">
        <f t="shared" si="44"/>
        <v>0.22899912799147371</v>
      </c>
      <c r="P422" s="177">
        <f t="shared" si="45"/>
        <v>21467</v>
      </c>
      <c r="Q422" s="178">
        <f t="shared" si="46"/>
        <v>15917</v>
      </c>
      <c r="R422" s="178">
        <f t="shared" si="47"/>
        <v>4727</v>
      </c>
      <c r="S422" s="202">
        <f t="shared" si="48"/>
        <v>0.22897694245301298</v>
      </c>
    </row>
    <row r="423" spans="1:19" x14ac:dyDescent="0.2">
      <c r="A423" s="201" t="s">
        <v>396</v>
      </c>
      <c r="B423" s="188" t="s">
        <v>339</v>
      </c>
      <c r="C423" s="189" t="s">
        <v>340</v>
      </c>
      <c r="D423" s="175">
        <v>2</v>
      </c>
      <c r="E423" s="176">
        <v>1</v>
      </c>
      <c r="F423" s="176"/>
      <c r="G423" s="176">
        <v>0</v>
      </c>
      <c r="H423" s="210">
        <f t="shared" si="42"/>
        <v>0</v>
      </c>
      <c r="I423" s="221">
        <v>3279</v>
      </c>
      <c r="J423" s="27">
        <v>2557</v>
      </c>
      <c r="K423" s="27">
        <v>728</v>
      </c>
      <c r="L423" s="193">
        <f t="shared" si="43"/>
        <v>0.28470864294094644</v>
      </c>
      <c r="M423" s="225">
        <v>0</v>
      </c>
      <c r="N423" s="27">
        <v>675</v>
      </c>
      <c r="O423" s="214">
        <f t="shared" si="44"/>
        <v>0.20884900990099009</v>
      </c>
      <c r="P423" s="177">
        <f t="shared" si="45"/>
        <v>3281</v>
      </c>
      <c r="Q423" s="178">
        <f t="shared" si="46"/>
        <v>2558</v>
      </c>
      <c r="R423" s="178">
        <f t="shared" si="47"/>
        <v>675</v>
      </c>
      <c r="S423" s="202">
        <f t="shared" si="48"/>
        <v>0.20878441076399629</v>
      </c>
    </row>
    <row r="424" spans="1:19" x14ac:dyDescent="0.2">
      <c r="A424" s="201" t="s">
        <v>396</v>
      </c>
      <c r="B424" s="188" t="s">
        <v>125</v>
      </c>
      <c r="C424" s="189" t="s">
        <v>126</v>
      </c>
      <c r="D424" s="175">
        <v>0</v>
      </c>
      <c r="E424" s="176">
        <v>0</v>
      </c>
      <c r="F424" s="176"/>
      <c r="G424" s="176">
        <v>0</v>
      </c>
      <c r="H424" s="210" t="str">
        <f t="shared" si="42"/>
        <v/>
      </c>
      <c r="I424" s="221">
        <v>200</v>
      </c>
      <c r="J424" s="27">
        <v>151</v>
      </c>
      <c r="K424" s="27">
        <v>26</v>
      </c>
      <c r="L424" s="193">
        <f t="shared" si="43"/>
        <v>0.17218543046357615</v>
      </c>
      <c r="M424" s="225">
        <v>0</v>
      </c>
      <c r="N424" s="27">
        <v>56</v>
      </c>
      <c r="O424" s="214">
        <f t="shared" si="44"/>
        <v>0.27053140096618356</v>
      </c>
      <c r="P424" s="177">
        <f t="shared" si="45"/>
        <v>200</v>
      </c>
      <c r="Q424" s="178">
        <f t="shared" si="46"/>
        <v>151</v>
      </c>
      <c r="R424" s="178">
        <f t="shared" si="47"/>
        <v>56</v>
      </c>
      <c r="S424" s="202">
        <f t="shared" si="48"/>
        <v>0.27053140096618356</v>
      </c>
    </row>
    <row r="425" spans="1:19" x14ac:dyDescent="0.2">
      <c r="A425" s="201" t="s">
        <v>396</v>
      </c>
      <c r="B425" s="188" t="s">
        <v>127</v>
      </c>
      <c r="C425" s="189" t="s">
        <v>128</v>
      </c>
      <c r="D425" s="175">
        <v>19</v>
      </c>
      <c r="E425" s="176">
        <v>11</v>
      </c>
      <c r="F425" s="176"/>
      <c r="G425" s="176">
        <v>2</v>
      </c>
      <c r="H425" s="210">
        <f t="shared" si="42"/>
        <v>0.15384615384615385</v>
      </c>
      <c r="I425" s="221">
        <v>3756</v>
      </c>
      <c r="J425" s="27">
        <v>2621</v>
      </c>
      <c r="K425" s="27">
        <v>664</v>
      </c>
      <c r="L425" s="193">
        <f t="shared" si="43"/>
        <v>0.25333842045020982</v>
      </c>
      <c r="M425" s="225">
        <v>42</v>
      </c>
      <c r="N425" s="27">
        <v>1122</v>
      </c>
      <c r="O425" s="214">
        <f t="shared" si="44"/>
        <v>0.2964332892998679</v>
      </c>
      <c r="P425" s="177">
        <f t="shared" si="45"/>
        <v>3775</v>
      </c>
      <c r="Q425" s="178">
        <f t="shared" si="46"/>
        <v>2674</v>
      </c>
      <c r="R425" s="178">
        <f t="shared" si="47"/>
        <v>1124</v>
      </c>
      <c r="S425" s="202">
        <f t="shared" si="48"/>
        <v>0.29594523433385994</v>
      </c>
    </row>
    <row r="426" spans="1:19" x14ac:dyDescent="0.2">
      <c r="A426" s="201" t="s">
        <v>396</v>
      </c>
      <c r="B426" s="188" t="s">
        <v>129</v>
      </c>
      <c r="C426" s="189" t="s">
        <v>290</v>
      </c>
      <c r="D426" s="175">
        <v>0</v>
      </c>
      <c r="E426" s="176">
        <v>0</v>
      </c>
      <c r="F426" s="176"/>
      <c r="G426" s="176">
        <v>0</v>
      </c>
      <c r="H426" s="210" t="str">
        <f t="shared" si="42"/>
        <v/>
      </c>
      <c r="I426" s="221">
        <v>3</v>
      </c>
      <c r="J426" s="27">
        <v>1</v>
      </c>
      <c r="K426" s="27">
        <v>1</v>
      </c>
      <c r="L426" s="193">
        <f t="shared" si="43"/>
        <v>1</v>
      </c>
      <c r="M426" s="225">
        <v>0</v>
      </c>
      <c r="N426" s="27">
        <v>0</v>
      </c>
      <c r="O426" s="214">
        <f t="shared" si="44"/>
        <v>0</v>
      </c>
      <c r="P426" s="177">
        <f t="shared" si="45"/>
        <v>3</v>
      </c>
      <c r="Q426" s="178">
        <f t="shared" si="46"/>
        <v>1</v>
      </c>
      <c r="R426" s="178" t="str">
        <f t="shared" si="47"/>
        <v/>
      </c>
      <c r="S426" s="202" t="str">
        <f t="shared" si="48"/>
        <v/>
      </c>
    </row>
    <row r="427" spans="1:19" x14ac:dyDescent="0.2">
      <c r="A427" s="201" t="s">
        <v>396</v>
      </c>
      <c r="B427" s="188" t="s">
        <v>242</v>
      </c>
      <c r="C427" s="189" t="s">
        <v>291</v>
      </c>
      <c r="D427" s="175">
        <v>4</v>
      </c>
      <c r="E427" s="176">
        <v>3</v>
      </c>
      <c r="F427" s="176"/>
      <c r="G427" s="176">
        <v>1</v>
      </c>
      <c r="H427" s="210">
        <f t="shared" si="42"/>
        <v>0.25</v>
      </c>
      <c r="I427" s="221">
        <v>845</v>
      </c>
      <c r="J427" s="27">
        <v>624</v>
      </c>
      <c r="K427" s="27">
        <v>169</v>
      </c>
      <c r="L427" s="193">
        <f t="shared" si="43"/>
        <v>0.27083333333333331</v>
      </c>
      <c r="M427" s="225">
        <v>4</v>
      </c>
      <c r="N427" s="27">
        <v>215</v>
      </c>
      <c r="O427" s="214">
        <f t="shared" si="44"/>
        <v>0.25504151838671413</v>
      </c>
      <c r="P427" s="177">
        <f t="shared" si="45"/>
        <v>849</v>
      </c>
      <c r="Q427" s="178">
        <f t="shared" si="46"/>
        <v>631</v>
      </c>
      <c r="R427" s="178">
        <f t="shared" si="47"/>
        <v>216</v>
      </c>
      <c r="S427" s="202">
        <f t="shared" si="48"/>
        <v>0.25501770956316411</v>
      </c>
    </row>
    <row r="428" spans="1:19" x14ac:dyDescent="0.2">
      <c r="A428" s="201" t="s">
        <v>396</v>
      </c>
      <c r="B428" s="188" t="s">
        <v>341</v>
      </c>
      <c r="C428" s="189" t="s">
        <v>342</v>
      </c>
      <c r="D428" s="175">
        <v>9</v>
      </c>
      <c r="E428" s="176">
        <v>9</v>
      </c>
      <c r="F428" s="176"/>
      <c r="G428" s="176">
        <v>0</v>
      </c>
      <c r="H428" s="210">
        <f t="shared" si="42"/>
        <v>0</v>
      </c>
      <c r="I428" s="221">
        <v>184</v>
      </c>
      <c r="J428" s="27">
        <v>159</v>
      </c>
      <c r="K428" s="27">
        <v>82</v>
      </c>
      <c r="L428" s="193">
        <f t="shared" si="43"/>
        <v>0.51572327044025157</v>
      </c>
      <c r="M428" s="225">
        <v>0</v>
      </c>
      <c r="N428" s="27">
        <v>20</v>
      </c>
      <c r="O428" s="214">
        <f t="shared" si="44"/>
        <v>0.11173184357541899</v>
      </c>
      <c r="P428" s="177">
        <f t="shared" si="45"/>
        <v>193</v>
      </c>
      <c r="Q428" s="178">
        <f t="shared" si="46"/>
        <v>168</v>
      </c>
      <c r="R428" s="178">
        <f t="shared" si="47"/>
        <v>20</v>
      </c>
      <c r="S428" s="202">
        <f t="shared" si="48"/>
        <v>0.10638297872340426</v>
      </c>
    </row>
    <row r="429" spans="1:19" x14ac:dyDescent="0.2">
      <c r="A429" s="201" t="s">
        <v>396</v>
      </c>
      <c r="B429" s="188" t="s">
        <v>130</v>
      </c>
      <c r="C429" s="189" t="s">
        <v>131</v>
      </c>
      <c r="D429" s="175">
        <v>17</v>
      </c>
      <c r="E429" s="176">
        <v>16</v>
      </c>
      <c r="F429" s="176"/>
      <c r="G429" s="176">
        <v>0</v>
      </c>
      <c r="H429" s="210">
        <f t="shared" si="42"/>
        <v>0</v>
      </c>
      <c r="I429" s="221">
        <v>40</v>
      </c>
      <c r="J429" s="27">
        <v>28</v>
      </c>
      <c r="K429" s="27">
        <v>7</v>
      </c>
      <c r="L429" s="193">
        <f t="shared" si="43"/>
        <v>0.25</v>
      </c>
      <c r="M429" s="225">
        <v>0</v>
      </c>
      <c r="N429" s="27">
        <v>4</v>
      </c>
      <c r="O429" s="214">
        <f t="shared" si="44"/>
        <v>0.125</v>
      </c>
      <c r="P429" s="177">
        <f t="shared" si="45"/>
        <v>57</v>
      </c>
      <c r="Q429" s="178">
        <f t="shared" si="46"/>
        <v>44</v>
      </c>
      <c r="R429" s="178">
        <f t="shared" si="47"/>
        <v>4</v>
      </c>
      <c r="S429" s="202">
        <f t="shared" si="48"/>
        <v>8.3333333333333329E-2</v>
      </c>
    </row>
    <row r="430" spans="1:19" x14ac:dyDescent="0.2">
      <c r="A430" s="201" t="s">
        <v>396</v>
      </c>
      <c r="B430" s="188" t="s">
        <v>343</v>
      </c>
      <c r="C430" s="189" t="s">
        <v>344</v>
      </c>
      <c r="D430" s="175">
        <v>0</v>
      </c>
      <c r="E430" s="176">
        <v>0</v>
      </c>
      <c r="F430" s="176"/>
      <c r="G430" s="176">
        <v>0</v>
      </c>
      <c r="H430" s="210" t="str">
        <f t="shared" si="42"/>
        <v/>
      </c>
      <c r="I430" s="221">
        <v>371</v>
      </c>
      <c r="J430" s="27">
        <v>294</v>
      </c>
      <c r="K430" s="27">
        <v>30</v>
      </c>
      <c r="L430" s="193">
        <f t="shared" si="43"/>
        <v>0.10204081632653061</v>
      </c>
      <c r="M430" s="225">
        <v>0</v>
      </c>
      <c r="N430" s="27">
        <v>99</v>
      </c>
      <c r="O430" s="214">
        <f t="shared" si="44"/>
        <v>0.25190839694656486</v>
      </c>
      <c r="P430" s="177">
        <f t="shared" si="45"/>
        <v>371</v>
      </c>
      <c r="Q430" s="178">
        <f t="shared" si="46"/>
        <v>294</v>
      </c>
      <c r="R430" s="178">
        <f t="shared" si="47"/>
        <v>99</v>
      </c>
      <c r="S430" s="202">
        <f t="shared" si="48"/>
        <v>0.25190839694656486</v>
      </c>
    </row>
    <row r="431" spans="1:19" x14ac:dyDescent="0.2">
      <c r="A431" s="201" t="s">
        <v>396</v>
      </c>
      <c r="B431" s="188" t="s">
        <v>133</v>
      </c>
      <c r="C431" s="189" t="s">
        <v>294</v>
      </c>
      <c r="D431" s="175">
        <v>0</v>
      </c>
      <c r="E431" s="176">
        <v>0</v>
      </c>
      <c r="F431" s="176"/>
      <c r="G431" s="176">
        <v>0</v>
      </c>
      <c r="H431" s="210" t="str">
        <f t="shared" si="42"/>
        <v/>
      </c>
      <c r="I431" s="221">
        <v>7975</v>
      </c>
      <c r="J431" s="27">
        <v>5756</v>
      </c>
      <c r="K431" s="27">
        <v>2674</v>
      </c>
      <c r="L431" s="193">
        <f t="shared" si="43"/>
        <v>0.46455872133425991</v>
      </c>
      <c r="M431" s="225">
        <v>1</v>
      </c>
      <c r="N431" s="27">
        <v>2074</v>
      </c>
      <c r="O431" s="214">
        <f t="shared" si="44"/>
        <v>0.26484484740135361</v>
      </c>
      <c r="P431" s="177">
        <f t="shared" si="45"/>
        <v>7975</v>
      </c>
      <c r="Q431" s="178">
        <f t="shared" si="46"/>
        <v>5757</v>
      </c>
      <c r="R431" s="178">
        <f t="shared" si="47"/>
        <v>2074</v>
      </c>
      <c r="S431" s="202">
        <f t="shared" si="48"/>
        <v>0.26484484740135361</v>
      </c>
    </row>
    <row r="432" spans="1:19" x14ac:dyDescent="0.2">
      <c r="A432" s="201" t="s">
        <v>396</v>
      </c>
      <c r="B432" s="188" t="s">
        <v>133</v>
      </c>
      <c r="C432" s="189" t="s">
        <v>295</v>
      </c>
      <c r="D432" s="175">
        <v>3</v>
      </c>
      <c r="E432" s="176">
        <v>0</v>
      </c>
      <c r="F432" s="176"/>
      <c r="G432" s="176">
        <v>3</v>
      </c>
      <c r="H432" s="210">
        <f t="shared" si="42"/>
        <v>1</v>
      </c>
      <c r="I432" s="221">
        <v>28161</v>
      </c>
      <c r="J432" s="27">
        <v>24882</v>
      </c>
      <c r="K432" s="27">
        <v>11028</v>
      </c>
      <c r="L432" s="193">
        <f t="shared" si="43"/>
        <v>0.44321196045333977</v>
      </c>
      <c r="M432" s="225">
        <v>0</v>
      </c>
      <c r="N432" s="27">
        <v>2525</v>
      </c>
      <c r="O432" s="214">
        <f t="shared" si="44"/>
        <v>9.2129747874630574E-2</v>
      </c>
      <c r="P432" s="177">
        <f t="shared" si="45"/>
        <v>28164</v>
      </c>
      <c r="Q432" s="178">
        <f t="shared" si="46"/>
        <v>24882</v>
      </c>
      <c r="R432" s="178">
        <f t="shared" si="47"/>
        <v>2528</v>
      </c>
      <c r="S432" s="202">
        <f t="shared" si="48"/>
        <v>9.2229113462240053E-2</v>
      </c>
    </row>
    <row r="433" spans="1:19" x14ac:dyDescent="0.2">
      <c r="A433" s="201" t="s">
        <v>396</v>
      </c>
      <c r="B433" s="188" t="s">
        <v>133</v>
      </c>
      <c r="C433" s="189" t="s">
        <v>345</v>
      </c>
      <c r="D433" s="175">
        <v>0</v>
      </c>
      <c r="E433" s="176">
        <v>0</v>
      </c>
      <c r="F433" s="176"/>
      <c r="G433" s="176">
        <v>0</v>
      </c>
      <c r="H433" s="210" t="str">
        <f t="shared" si="42"/>
        <v/>
      </c>
      <c r="I433" s="221">
        <v>14494</v>
      </c>
      <c r="J433" s="27">
        <v>13324</v>
      </c>
      <c r="K433" s="27">
        <v>5601</v>
      </c>
      <c r="L433" s="193">
        <f t="shared" si="43"/>
        <v>0.42036925848093665</v>
      </c>
      <c r="M433" s="225">
        <v>0</v>
      </c>
      <c r="N433" s="27">
        <v>3807</v>
      </c>
      <c r="O433" s="214">
        <f t="shared" si="44"/>
        <v>0.22222870818983129</v>
      </c>
      <c r="P433" s="177">
        <f t="shared" si="45"/>
        <v>14494</v>
      </c>
      <c r="Q433" s="178">
        <f t="shared" si="46"/>
        <v>13324</v>
      </c>
      <c r="R433" s="178">
        <f t="shared" si="47"/>
        <v>3807</v>
      </c>
      <c r="S433" s="202">
        <f t="shared" si="48"/>
        <v>0.22222870818983129</v>
      </c>
    </row>
    <row r="434" spans="1:19" x14ac:dyDescent="0.2">
      <c r="A434" s="201" t="s">
        <v>396</v>
      </c>
      <c r="B434" s="188" t="s">
        <v>133</v>
      </c>
      <c r="C434" s="189" t="s">
        <v>346</v>
      </c>
      <c r="D434" s="175">
        <v>2</v>
      </c>
      <c r="E434" s="176">
        <v>2</v>
      </c>
      <c r="F434" s="176"/>
      <c r="G434" s="176">
        <v>0</v>
      </c>
      <c r="H434" s="210">
        <f t="shared" si="42"/>
        <v>0</v>
      </c>
      <c r="I434" s="221">
        <v>6033</v>
      </c>
      <c r="J434" s="27">
        <v>5053</v>
      </c>
      <c r="K434" s="27">
        <v>1740</v>
      </c>
      <c r="L434" s="193">
        <f t="shared" si="43"/>
        <v>0.34434989115377002</v>
      </c>
      <c r="M434" s="225">
        <v>0</v>
      </c>
      <c r="N434" s="27">
        <v>823</v>
      </c>
      <c r="O434" s="214">
        <f t="shared" si="44"/>
        <v>0.14006126616746087</v>
      </c>
      <c r="P434" s="177">
        <f t="shared" si="45"/>
        <v>6035</v>
      </c>
      <c r="Q434" s="178">
        <f t="shared" si="46"/>
        <v>5055</v>
      </c>
      <c r="R434" s="178">
        <f t="shared" si="47"/>
        <v>823</v>
      </c>
      <c r="S434" s="202">
        <f t="shared" si="48"/>
        <v>0.14001361007145288</v>
      </c>
    </row>
    <row r="435" spans="1:19" x14ac:dyDescent="0.2">
      <c r="A435" s="201" t="s">
        <v>396</v>
      </c>
      <c r="B435" s="188" t="s">
        <v>133</v>
      </c>
      <c r="C435" s="189" t="s">
        <v>134</v>
      </c>
      <c r="D435" s="175">
        <v>6</v>
      </c>
      <c r="E435" s="176">
        <v>6</v>
      </c>
      <c r="F435" s="176"/>
      <c r="G435" s="176">
        <v>0</v>
      </c>
      <c r="H435" s="210">
        <f t="shared" si="42"/>
        <v>0</v>
      </c>
      <c r="I435" s="221">
        <v>17337</v>
      </c>
      <c r="J435" s="27">
        <v>15258</v>
      </c>
      <c r="K435" s="27">
        <v>7391</v>
      </c>
      <c r="L435" s="193">
        <f t="shared" si="43"/>
        <v>0.4844016253768515</v>
      </c>
      <c r="M435" s="225">
        <v>64</v>
      </c>
      <c r="N435" s="27">
        <v>1836</v>
      </c>
      <c r="O435" s="214">
        <f t="shared" si="44"/>
        <v>0.10700547849399697</v>
      </c>
      <c r="P435" s="177">
        <f t="shared" si="45"/>
        <v>17343</v>
      </c>
      <c r="Q435" s="178">
        <f t="shared" si="46"/>
        <v>15328</v>
      </c>
      <c r="R435" s="178">
        <f t="shared" si="47"/>
        <v>1836</v>
      </c>
      <c r="S435" s="202">
        <f t="shared" si="48"/>
        <v>0.10696807271032394</v>
      </c>
    </row>
    <row r="436" spans="1:19" x14ac:dyDescent="0.2">
      <c r="A436" s="201" t="s">
        <v>396</v>
      </c>
      <c r="B436" s="188" t="s">
        <v>133</v>
      </c>
      <c r="C436" s="189" t="s">
        <v>297</v>
      </c>
      <c r="D436" s="175">
        <v>0</v>
      </c>
      <c r="E436" s="176">
        <v>0</v>
      </c>
      <c r="F436" s="176"/>
      <c r="G436" s="176">
        <v>0</v>
      </c>
      <c r="H436" s="210" t="str">
        <f t="shared" si="42"/>
        <v/>
      </c>
      <c r="I436" s="221">
        <v>10627</v>
      </c>
      <c r="J436" s="27">
        <v>9108</v>
      </c>
      <c r="K436" s="27">
        <v>3701</v>
      </c>
      <c r="L436" s="193">
        <f t="shared" si="43"/>
        <v>0.40634606938954765</v>
      </c>
      <c r="M436" s="225">
        <v>2</v>
      </c>
      <c r="N436" s="27">
        <v>1199</v>
      </c>
      <c r="O436" s="214">
        <f t="shared" si="44"/>
        <v>0.11630614026578717</v>
      </c>
      <c r="P436" s="177">
        <f t="shared" si="45"/>
        <v>10627</v>
      </c>
      <c r="Q436" s="178">
        <f t="shared" si="46"/>
        <v>9110</v>
      </c>
      <c r="R436" s="178">
        <f t="shared" si="47"/>
        <v>1199</v>
      </c>
      <c r="S436" s="202">
        <f t="shared" si="48"/>
        <v>0.11630614026578717</v>
      </c>
    </row>
    <row r="437" spans="1:19" x14ac:dyDescent="0.2">
      <c r="A437" s="201" t="s">
        <v>396</v>
      </c>
      <c r="B437" s="188" t="s">
        <v>135</v>
      </c>
      <c r="C437" s="189" t="s">
        <v>136</v>
      </c>
      <c r="D437" s="175">
        <v>3</v>
      </c>
      <c r="E437" s="176">
        <v>3</v>
      </c>
      <c r="F437" s="176"/>
      <c r="G437" s="176">
        <v>0</v>
      </c>
      <c r="H437" s="210">
        <f t="shared" si="42"/>
        <v>0</v>
      </c>
      <c r="I437" s="221">
        <v>232</v>
      </c>
      <c r="J437" s="27">
        <v>195</v>
      </c>
      <c r="K437" s="27">
        <v>27</v>
      </c>
      <c r="L437" s="193">
        <f t="shared" si="43"/>
        <v>0.13846153846153847</v>
      </c>
      <c r="M437" s="225">
        <v>0</v>
      </c>
      <c r="N437" s="27">
        <v>37</v>
      </c>
      <c r="O437" s="214">
        <f t="shared" si="44"/>
        <v>0.15948275862068967</v>
      </c>
      <c r="P437" s="177">
        <f t="shared" si="45"/>
        <v>235</v>
      </c>
      <c r="Q437" s="178">
        <f t="shared" si="46"/>
        <v>198</v>
      </c>
      <c r="R437" s="178">
        <f t="shared" si="47"/>
        <v>37</v>
      </c>
      <c r="S437" s="202">
        <f t="shared" si="48"/>
        <v>0.1574468085106383</v>
      </c>
    </row>
    <row r="438" spans="1:19" x14ac:dyDescent="0.2">
      <c r="A438" s="201" t="s">
        <v>396</v>
      </c>
      <c r="B438" s="188" t="s">
        <v>347</v>
      </c>
      <c r="C438" s="189" t="s">
        <v>348</v>
      </c>
      <c r="D438" s="175">
        <v>0</v>
      </c>
      <c r="E438" s="176">
        <v>0</v>
      </c>
      <c r="F438" s="176"/>
      <c r="G438" s="176">
        <v>0</v>
      </c>
      <c r="H438" s="210" t="str">
        <f t="shared" si="42"/>
        <v/>
      </c>
      <c r="I438" s="221">
        <v>659</v>
      </c>
      <c r="J438" s="27">
        <v>565</v>
      </c>
      <c r="K438" s="27">
        <v>45</v>
      </c>
      <c r="L438" s="193">
        <f t="shared" si="43"/>
        <v>7.9646017699115043E-2</v>
      </c>
      <c r="M438" s="225">
        <v>1</v>
      </c>
      <c r="N438" s="27">
        <v>24</v>
      </c>
      <c r="O438" s="214">
        <f t="shared" si="44"/>
        <v>4.0677966101694912E-2</v>
      </c>
      <c r="P438" s="177">
        <f t="shared" si="45"/>
        <v>659</v>
      </c>
      <c r="Q438" s="178">
        <f t="shared" si="46"/>
        <v>566</v>
      </c>
      <c r="R438" s="178">
        <f t="shared" si="47"/>
        <v>24</v>
      </c>
      <c r="S438" s="202">
        <f t="shared" si="48"/>
        <v>4.0677966101694912E-2</v>
      </c>
    </row>
    <row r="439" spans="1:19" x14ac:dyDescent="0.2">
      <c r="A439" s="201" t="s">
        <v>396</v>
      </c>
      <c r="B439" s="188" t="s">
        <v>144</v>
      </c>
      <c r="C439" s="189" t="s">
        <v>145</v>
      </c>
      <c r="D439" s="175">
        <v>0</v>
      </c>
      <c r="E439" s="176">
        <v>0</v>
      </c>
      <c r="F439" s="176"/>
      <c r="G439" s="176">
        <v>0</v>
      </c>
      <c r="H439" s="210" t="str">
        <f t="shared" si="42"/>
        <v/>
      </c>
      <c r="I439" s="221">
        <v>104</v>
      </c>
      <c r="J439" s="27">
        <v>91</v>
      </c>
      <c r="K439" s="27">
        <v>11</v>
      </c>
      <c r="L439" s="193">
        <f t="shared" si="43"/>
        <v>0.12087912087912088</v>
      </c>
      <c r="M439" s="225">
        <v>0</v>
      </c>
      <c r="N439" s="27">
        <v>7</v>
      </c>
      <c r="O439" s="214">
        <f t="shared" si="44"/>
        <v>7.1428571428571425E-2</v>
      </c>
      <c r="P439" s="177">
        <f t="shared" si="45"/>
        <v>104</v>
      </c>
      <c r="Q439" s="178">
        <f t="shared" si="46"/>
        <v>91</v>
      </c>
      <c r="R439" s="178">
        <f t="shared" si="47"/>
        <v>7</v>
      </c>
      <c r="S439" s="202">
        <f t="shared" si="48"/>
        <v>7.1428571428571425E-2</v>
      </c>
    </row>
    <row r="440" spans="1:19" x14ac:dyDescent="0.2">
      <c r="A440" s="201" t="s">
        <v>396</v>
      </c>
      <c r="B440" s="188" t="s">
        <v>243</v>
      </c>
      <c r="C440" s="189" t="s">
        <v>301</v>
      </c>
      <c r="D440" s="175">
        <v>2</v>
      </c>
      <c r="E440" s="176">
        <v>2</v>
      </c>
      <c r="F440" s="176"/>
      <c r="G440" s="176">
        <v>0</v>
      </c>
      <c r="H440" s="210">
        <f t="shared" si="42"/>
        <v>0</v>
      </c>
      <c r="I440" s="221">
        <v>1349</v>
      </c>
      <c r="J440" s="27">
        <v>1089</v>
      </c>
      <c r="K440" s="27">
        <v>431</v>
      </c>
      <c r="L440" s="193">
        <f t="shared" si="43"/>
        <v>0.39577594123048671</v>
      </c>
      <c r="M440" s="225">
        <v>27</v>
      </c>
      <c r="N440" s="27">
        <v>230</v>
      </c>
      <c r="O440" s="214">
        <f t="shared" si="44"/>
        <v>0.17087667161961367</v>
      </c>
      <c r="P440" s="177">
        <f t="shared" si="45"/>
        <v>1351</v>
      </c>
      <c r="Q440" s="178">
        <f t="shared" si="46"/>
        <v>1118</v>
      </c>
      <c r="R440" s="178">
        <f t="shared" si="47"/>
        <v>230</v>
      </c>
      <c r="S440" s="202">
        <f t="shared" si="48"/>
        <v>0.17062314540059348</v>
      </c>
    </row>
    <row r="441" spans="1:19" x14ac:dyDescent="0.2">
      <c r="A441" s="201" t="s">
        <v>396</v>
      </c>
      <c r="B441" s="188" t="s">
        <v>147</v>
      </c>
      <c r="C441" s="189" t="s">
        <v>148</v>
      </c>
      <c r="D441" s="175">
        <v>7</v>
      </c>
      <c r="E441" s="176">
        <v>4</v>
      </c>
      <c r="F441" s="176"/>
      <c r="G441" s="176">
        <v>3</v>
      </c>
      <c r="H441" s="210">
        <f t="shared" si="42"/>
        <v>0.42857142857142855</v>
      </c>
      <c r="I441" s="221">
        <v>1459</v>
      </c>
      <c r="J441" s="27">
        <v>828</v>
      </c>
      <c r="K441" s="27">
        <v>324</v>
      </c>
      <c r="L441" s="193">
        <f t="shared" si="43"/>
        <v>0.39130434782608697</v>
      </c>
      <c r="M441" s="225">
        <v>193</v>
      </c>
      <c r="N441" s="27">
        <v>725</v>
      </c>
      <c r="O441" s="214">
        <f t="shared" si="44"/>
        <v>0.41523482245131732</v>
      </c>
      <c r="P441" s="177">
        <f t="shared" si="45"/>
        <v>1466</v>
      </c>
      <c r="Q441" s="178">
        <f t="shared" si="46"/>
        <v>1025</v>
      </c>
      <c r="R441" s="178">
        <f t="shared" si="47"/>
        <v>728</v>
      </c>
      <c r="S441" s="202">
        <f t="shared" si="48"/>
        <v>0.41528807758128922</v>
      </c>
    </row>
    <row r="442" spans="1:19" x14ac:dyDescent="0.2">
      <c r="A442" s="201" t="s">
        <v>396</v>
      </c>
      <c r="B442" s="188" t="s">
        <v>147</v>
      </c>
      <c r="C442" s="189" t="s">
        <v>302</v>
      </c>
      <c r="D442" s="175">
        <v>28</v>
      </c>
      <c r="E442" s="176">
        <v>19</v>
      </c>
      <c r="F442" s="176"/>
      <c r="G442" s="176">
        <v>6</v>
      </c>
      <c r="H442" s="210">
        <f t="shared" si="42"/>
        <v>0.24</v>
      </c>
      <c r="I442" s="221">
        <v>6075</v>
      </c>
      <c r="J442" s="27">
        <v>2895</v>
      </c>
      <c r="K442" s="27">
        <v>642</v>
      </c>
      <c r="L442" s="193">
        <f t="shared" si="43"/>
        <v>0.22176165803108808</v>
      </c>
      <c r="M442" s="225">
        <v>42</v>
      </c>
      <c r="N442" s="27">
        <v>3305</v>
      </c>
      <c r="O442" s="214">
        <f t="shared" si="44"/>
        <v>0.52947773149631527</v>
      </c>
      <c r="P442" s="177">
        <f t="shared" si="45"/>
        <v>6103</v>
      </c>
      <c r="Q442" s="178">
        <f t="shared" si="46"/>
        <v>2956</v>
      </c>
      <c r="R442" s="178">
        <f t="shared" si="47"/>
        <v>3311</v>
      </c>
      <c r="S442" s="202">
        <f t="shared" si="48"/>
        <v>0.52832296154459868</v>
      </c>
    </row>
    <row r="443" spans="1:19" x14ac:dyDescent="0.2">
      <c r="A443" s="201" t="s">
        <v>396</v>
      </c>
      <c r="B443" s="188" t="s">
        <v>149</v>
      </c>
      <c r="C443" s="189" t="s">
        <v>150</v>
      </c>
      <c r="D443" s="175">
        <v>0</v>
      </c>
      <c r="E443" s="176">
        <v>0</v>
      </c>
      <c r="F443" s="176"/>
      <c r="G443" s="176">
        <v>0</v>
      </c>
      <c r="H443" s="210" t="str">
        <f t="shared" si="42"/>
        <v/>
      </c>
      <c r="I443" s="221">
        <v>7</v>
      </c>
      <c r="J443" s="27">
        <v>7</v>
      </c>
      <c r="K443" s="27">
        <v>0</v>
      </c>
      <c r="L443" s="193">
        <f t="shared" si="43"/>
        <v>0</v>
      </c>
      <c r="M443" s="225">
        <v>0</v>
      </c>
      <c r="N443" s="27">
        <v>0</v>
      </c>
      <c r="O443" s="214">
        <f t="shared" si="44"/>
        <v>0</v>
      </c>
      <c r="P443" s="177">
        <f t="shared" si="45"/>
        <v>7</v>
      </c>
      <c r="Q443" s="178">
        <f t="shared" si="46"/>
        <v>7</v>
      </c>
      <c r="R443" s="178" t="str">
        <f t="shared" si="47"/>
        <v/>
      </c>
      <c r="S443" s="202" t="str">
        <f t="shared" si="48"/>
        <v/>
      </c>
    </row>
    <row r="444" spans="1:19" x14ac:dyDescent="0.2">
      <c r="A444" s="201" t="s">
        <v>396</v>
      </c>
      <c r="B444" s="188" t="s">
        <v>151</v>
      </c>
      <c r="C444" s="189" t="s">
        <v>152</v>
      </c>
      <c r="D444" s="175">
        <v>0</v>
      </c>
      <c r="E444" s="176">
        <v>0</v>
      </c>
      <c r="F444" s="176"/>
      <c r="G444" s="176">
        <v>0</v>
      </c>
      <c r="H444" s="210" t="str">
        <f t="shared" si="42"/>
        <v/>
      </c>
      <c r="I444" s="221">
        <v>768</v>
      </c>
      <c r="J444" s="27">
        <v>691</v>
      </c>
      <c r="K444" s="27">
        <v>414</v>
      </c>
      <c r="L444" s="193">
        <f t="shared" si="43"/>
        <v>0.59913169319826343</v>
      </c>
      <c r="M444" s="225">
        <v>0</v>
      </c>
      <c r="N444" s="27">
        <v>74</v>
      </c>
      <c r="O444" s="214">
        <f t="shared" si="44"/>
        <v>9.6732026143790853E-2</v>
      </c>
      <c r="P444" s="177">
        <f t="shared" si="45"/>
        <v>768</v>
      </c>
      <c r="Q444" s="178">
        <f t="shared" si="46"/>
        <v>691</v>
      </c>
      <c r="R444" s="178">
        <f t="shared" si="47"/>
        <v>74</v>
      </c>
      <c r="S444" s="202">
        <f t="shared" si="48"/>
        <v>9.6732026143790853E-2</v>
      </c>
    </row>
    <row r="445" spans="1:19" x14ac:dyDescent="0.2">
      <c r="A445" s="201" t="s">
        <v>396</v>
      </c>
      <c r="B445" s="188" t="s">
        <v>153</v>
      </c>
      <c r="C445" s="189" t="s">
        <v>154</v>
      </c>
      <c r="D445" s="175">
        <v>1</v>
      </c>
      <c r="E445" s="176">
        <v>1</v>
      </c>
      <c r="F445" s="176"/>
      <c r="G445" s="176">
        <v>0</v>
      </c>
      <c r="H445" s="210">
        <f t="shared" si="42"/>
        <v>0</v>
      </c>
      <c r="I445" s="221">
        <v>1028</v>
      </c>
      <c r="J445" s="27">
        <v>496</v>
      </c>
      <c r="K445" s="27">
        <v>113</v>
      </c>
      <c r="L445" s="193">
        <f t="shared" si="43"/>
        <v>0.22782258064516128</v>
      </c>
      <c r="M445" s="225">
        <v>4</v>
      </c>
      <c r="N445" s="27">
        <v>502</v>
      </c>
      <c r="O445" s="214">
        <f t="shared" si="44"/>
        <v>0.50099800399201599</v>
      </c>
      <c r="P445" s="177">
        <f t="shared" si="45"/>
        <v>1029</v>
      </c>
      <c r="Q445" s="178">
        <f t="shared" si="46"/>
        <v>501</v>
      </c>
      <c r="R445" s="178">
        <f t="shared" si="47"/>
        <v>502</v>
      </c>
      <c r="S445" s="202">
        <f t="shared" si="48"/>
        <v>0.50049850448654043</v>
      </c>
    </row>
    <row r="446" spans="1:19" x14ac:dyDescent="0.2">
      <c r="A446" s="201" t="s">
        <v>396</v>
      </c>
      <c r="B446" s="188" t="s">
        <v>156</v>
      </c>
      <c r="C446" s="189" t="s">
        <v>303</v>
      </c>
      <c r="D446" s="175">
        <v>1</v>
      </c>
      <c r="E446" s="176">
        <v>1</v>
      </c>
      <c r="F446" s="176"/>
      <c r="G446" s="176">
        <v>0</v>
      </c>
      <c r="H446" s="210">
        <f t="shared" si="42"/>
        <v>0</v>
      </c>
      <c r="I446" s="221">
        <v>20</v>
      </c>
      <c r="J446" s="27">
        <v>19</v>
      </c>
      <c r="K446" s="27">
        <v>8</v>
      </c>
      <c r="L446" s="193">
        <f t="shared" si="43"/>
        <v>0.42105263157894735</v>
      </c>
      <c r="M446" s="225">
        <v>0</v>
      </c>
      <c r="N446" s="27">
        <v>0</v>
      </c>
      <c r="O446" s="214">
        <f t="shared" si="44"/>
        <v>0</v>
      </c>
      <c r="P446" s="177">
        <f t="shared" si="45"/>
        <v>21</v>
      </c>
      <c r="Q446" s="178">
        <f t="shared" si="46"/>
        <v>20</v>
      </c>
      <c r="R446" s="178" t="str">
        <f t="shared" si="47"/>
        <v/>
      </c>
      <c r="S446" s="202" t="str">
        <f t="shared" si="48"/>
        <v/>
      </c>
    </row>
    <row r="447" spans="1:19" x14ac:dyDescent="0.2">
      <c r="A447" s="201" t="s">
        <v>396</v>
      </c>
      <c r="B447" s="188" t="s">
        <v>158</v>
      </c>
      <c r="C447" s="189" t="s">
        <v>159</v>
      </c>
      <c r="D447" s="175">
        <v>4</v>
      </c>
      <c r="E447" s="176">
        <v>4</v>
      </c>
      <c r="F447" s="176"/>
      <c r="G447" s="176">
        <v>0</v>
      </c>
      <c r="H447" s="210">
        <f t="shared" si="42"/>
        <v>0</v>
      </c>
      <c r="I447" s="221">
        <v>31</v>
      </c>
      <c r="J447" s="27">
        <v>34</v>
      </c>
      <c r="K447" s="27">
        <v>7</v>
      </c>
      <c r="L447" s="193">
        <f t="shared" si="43"/>
        <v>0.20588235294117646</v>
      </c>
      <c r="M447" s="225">
        <v>2</v>
      </c>
      <c r="N447" s="27">
        <v>1</v>
      </c>
      <c r="O447" s="214">
        <f t="shared" si="44"/>
        <v>2.7027027027027029E-2</v>
      </c>
      <c r="P447" s="177">
        <f t="shared" si="45"/>
        <v>35</v>
      </c>
      <c r="Q447" s="178">
        <f t="shared" si="46"/>
        <v>40</v>
      </c>
      <c r="R447" s="178">
        <f t="shared" si="47"/>
        <v>1</v>
      </c>
      <c r="S447" s="202">
        <f t="shared" si="48"/>
        <v>2.4390243902439025E-2</v>
      </c>
    </row>
    <row r="448" spans="1:19" x14ac:dyDescent="0.2">
      <c r="A448" s="201" t="s">
        <v>396</v>
      </c>
      <c r="B448" s="188" t="s">
        <v>160</v>
      </c>
      <c r="C448" s="189" t="s">
        <v>161</v>
      </c>
      <c r="D448" s="175">
        <v>76</v>
      </c>
      <c r="E448" s="176">
        <v>62</v>
      </c>
      <c r="F448" s="176"/>
      <c r="G448" s="176">
        <v>1</v>
      </c>
      <c r="H448" s="210">
        <f t="shared" si="42"/>
        <v>1.5873015873015872E-2</v>
      </c>
      <c r="I448" s="221">
        <v>6557</v>
      </c>
      <c r="J448" s="27">
        <v>5704</v>
      </c>
      <c r="K448" s="27">
        <v>1737</v>
      </c>
      <c r="L448" s="193">
        <f t="shared" si="43"/>
        <v>0.30452314165497896</v>
      </c>
      <c r="M448" s="225">
        <v>0</v>
      </c>
      <c r="N448" s="27">
        <v>812</v>
      </c>
      <c r="O448" s="214">
        <f t="shared" si="44"/>
        <v>0.12461632903621854</v>
      </c>
      <c r="P448" s="177">
        <f t="shared" si="45"/>
        <v>6633</v>
      </c>
      <c r="Q448" s="178">
        <f t="shared" si="46"/>
        <v>5766</v>
      </c>
      <c r="R448" s="178">
        <f t="shared" si="47"/>
        <v>813</v>
      </c>
      <c r="S448" s="202">
        <f t="shared" si="48"/>
        <v>0.1235750113999088</v>
      </c>
    </row>
    <row r="449" spans="1:19" x14ac:dyDescent="0.2">
      <c r="A449" s="201" t="s">
        <v>396</v>
      </c>
      <c r="B449" s="188" t="s">
        <v>162</v>
      </c>
      <c r="C449" s="189" t="s">
        <v>249</v>
      </c>
      <c r="D449" s="175">
        <v>1</v>
      </c>
      <c r="E449" s="176">
        <v>1</v>
      </c>
      <c r="F449" s="176"/>
      <c r="G449" s="176">
        <v>0</v>
      </c>
      <c r="H449" s="210">
        <f t="shared" si="42"/>
        <v>0</v>
      </c>
      <c r="I449" s="221">
        <v>1</v>
      </c>
      <c r="J449" s="27">
        <v>1</v>
      </c>
      <c r="K449" s="27">
        <v>0</v>
      </c>
      <c r="L449" s="193">
        <f t="shared" si="43"/>
        <v>0</v>
      </c>
      <c r="M449" s="225">
        <v>0</v>
      </c>
      <c r="N449" s="27">
        <v>0</v>
      </c>
      <c r="O449" s="214">
        <f t="shared" si="44"/>
        <v>0</v>
      </c>
      <c r="P449" s="177">
        <f t="shared" si="45"/>
        <v>2</v>
      </c>
      <c r="Q449" s="178">
        <f t="shared" si="46"/>
        <v>2</v>
      </c>
      <c r="R449" s="178" t="str">
        <f t="shared" si="47"/>
        <v/>
      </c>
      <c r="S449" s="202" t="str">
        <f t="shared" si="48"/>
        <v/>
      </c>
    </row>
    <row r="450" spans="1:19" x14ac:dyDescent="0.2">
      <c r="A450" s="201" t="s">
        <v>396</v>
      </c>
      <c r="B450" s="188" t="s">
        <v>164</v>
      </c>
      <c r="C450" s="189" t="s">
        <v>165</v>
      </c>
      <c r="D450" s="175">
        <v>0</v>
      </c>
      <c r="E450" s="176">
        <v>0</v>
      </c>
      <c r="F450" s="176"/>
      <c r="G450" s="176">
        <v>0</v>
      </c>
      <c r="H450" s="210" t="str">
        <f t="shared" ref="H450:H513" si="49">IF((E450+G450)&lt;&gt;0,G450/(E450+G450),"")</f>
        <v/>
      </c>
      <c r="I450" s="221">
        <v>4198</v>
      </c>
      <c r="J450" s="27">
        <v>3931</v>
      </c>
      <c r="K450" s="27">
        <v>2223</v>
      </c>
      <c r="L450" s="193">
        <f t="shared" ref="L450:L513" si="50">IF(J450&lt;&gt;0,K450/J450,"")</f>
        <v>0.56550496056982957</v>
      </c>
      <c r="M450" s="225">
        <v>7</v>
      </c>
      <c r="N450" s="27">
        <v>309</v>
      </c>
      <c r="O450" s="214">
        <f t="shared" ref="O450:O513" si="51">IF((J450+M450+N450)&lt;&gt;0,N450/(J450+M450+N450),"")</f>
        <v>7.2757240404991763E-2</v>
      </c>
      <c r="P450" s="177">
        <f t="shared" ref="P450:P513" si="52">IF(SUM(D450,I450)&gt;0,SUM(D450,I450),"")</f>
        <v>4198</v>
      </c>
      <c r="Q450" s="178">
        <f t="shared" ref="Q450:Q513" si="53">IF(SUM(E450,J450, M450)&gt;0,SUM(E450,J450, M450),"")</f>
        <v>3938</v>
      </c>
      <c r="R450" s="178">
        <f t="shared" ref="R450:R513" si="54">IF(SUM(G450,N450)&gt;0,SUM(G450,N450),"")</f>
        <v>309</v>
      </c>
      <c r="S450" s="202">
        <f t="shared" ref="S450:S513" si="55">IFERROR(IF((Q450+R450)&lt;&gt;0,R450/(Q450+R450),""),"")</f>
        <v>7.2757240404991763E-2</v>
      </c>
    </row>
    <row r="451" spans="1:19" x14ac:dyDescent="0.2">
      <c r="A451" s="201" t="s">
        <v>396</v>
      </c>
      <c r="B451" s="188" t="s">
        <v>166</v>
      </c>
      <c r="C451" s="189" t="s">
        <v>167</v>
      </c>
      <c r="D451" s="175">
        <v>0</v>
      </c>
      <c r="E451" s="176">
        <v>0</v>
      </c>
      <c r="F451" s="176"/>
      <c r="G451" s="176">
        <v>0</v>
      </c>
      <c r="H451" s="210" t="str">
        <f t="shared" si="49"/>
        <v/>
      </c>
      <c r="I451" s="221">
        <v>448</v>
      </c>
      <c r="J451" s="27">
        <v>426</v>
      </c>
      <c r="K451" s="27">
        <v>137</v>
      </c>
      <c r="L451" s="193">
        <f t="shared" si="50"/>
        <v>0.32159624413145538</v>
      </c>
      <c r="M451" s="225">
        <v>0</v>
      </c>
      <c r="N451" s="27">
        <v>26</v>
      </c>
      <c r="O451" s="214">
        <f t="shared" si="51"/>
        <v>5.7522123893805309E-2</v>
      </c>
      <c r="P451" s="177">
        <f t="shared" si="52"/>
        <v>448</v>
      </c>
      <c r="Q451" s="178">
        <f t="shared" si="53"/>
        <v>426</v>
      </c>
      <c r="R451" s="178">
        <f t="shared" si="54"/>
        <v>26</v>
      </c>
      <c r="S451" s="202">
        <f t="shared" si="55"/>
        <v>5.7522123893805309E-2</v>
      </c>
    </row>
    <row r="452" spans="1:19" ht="29" x14ac:dyDescent="0.2">
      <c r="A452" s="201" t="s">
        <v>396</v>
      </c>
      <c r="B452" s="188" t="s">
        <v>168</v>
      </c>
      <c r="C452" s="189" t="s">
        <v>170</v>
      </c>
      <c r="D452" s="175">
        <v>7</v>
      </c>
      <c r="E452" s="176">
        <v>5</v>
      </c>
      <c r="F452" s="176"/>
      <c r="G452" s="176">
        <v>1</v>
      </c>
      <c r="H452" s="210">
        <f t="shared" si="49"/>
        <v>0.16666666666666666</v>
      </c>
      <c r="I452" s="221">
        <v>73453</v>
      </c>
      <c r="J452" s="27">
        <v>74086</v>
      </c>
      <c r="K452" s="27">
        <v>31085</v>
      </c>
      <c r="L452" s="193">
        <f t="shared" si="50"/>
        <v>0.41957994762843182</v>
      </c>
      <c r="M452" s="225">
        <v>17</v>
      </c>
      <c r="N452" s="27">
        <v>2417</v>
      </c>
      <c r="O452" s="214">
        <f t="shared" si="51"/>
        <v>3.1586513329848409E-2</v>
      </c>
      <c r="P452" s="177">
        <f t="shared" si="52"/>
        <v>73460</v>
      </c>
      <c r="Q452" s="178">
        <f t="shared" si="53"/>
        <v>74108</v>
      </c>
      <c r="R452" s="178">
        <f t="shared" si="54"/>
        <v>2418</v>
      </c>
      <c r="S452" s="202">
        <f t="shared" si="55"/>
        <v>3.1597104252149594E-2</v>
      </c>
    </row>
    <row r="453" spans="1:19" x14ac:dyDescent="0.2">
      <c r="A453" s="201" t="s">
        <v>396</v>
      </c>
      <c r="B453" s="188" t="s">
        <v>172</v>
      </c>
      <c r="C453" s="189" t="s">
        <v>173</v>
      </c>
      <c r="D453" s="175">
        <v>0</v>
      </c>
      <c r="E453" s="176">
        <v>0</v>
      </c>
      <c r="F453" s="176"/>
      <c r="G453" s="176">
        <v>0</v>
      </c>
      <c r="H453" s="210" t="str">
        <f t="shared" si="49"/>
        <v/>
      </c>
      <c r="I453" s="221">
        <v>8</v>
      </c>
      <c r="J453" s="27">
        <v>7</v>
      </c>
      <c r="K453" s="27">
        <v>0</v>
      </c>
      <c r="L453" s="193">
        <f t="shared" si="50"/>
        <v>0</v>
      </c>
      <c r="M453" s="225">
        <v>1</v>
      </c>
      <c r="N453" s="27">
        <v>1</v>
      </c>
      <c r="O453" s="214">
        <f t="shared" si="51"/>
        <v>0.1111111111111111</v>
      </c>
      <c r="P453" s="177">
        <f t="shared" si="52"/>
        <v>8</v>
      </c>
      <c r="Q453" s="178">
        <f t="shared" si="53"/>
        <v>8</v>
      </c>
      <c r="R453" s="178">
        <f t="shared" si="54"/>
        <v>1</v>
      </c>
      <c r="S453" s="202">
        <f t="shared" si="55"/>
        <v>0.1111111111111111</v>
      </c>
    </row>
    <row r="454" spans="1:19" x14ac:dyDescent="0.2">
      <c r="A454" s="201" t="s">
        <v>396</v>
      </c>
      <c r="B454" s="188" t="s">
        <v>349</v>
      </c>
      <c r="C454" s="189" t="s">
        <v>350</v>
      </c>
      <c r="D454" s="175">
        <v>25</v>
      </c>
      <c r="E454" s="176">
        <v>22</v>
      </c>
      <c r="F454" s="176"/>
      <c r="G454" s="176">
        <v>0</v>
      </c>
      <c r="H454" s="210">
        <f t="shared" si="49"/>
        <v>0</v>
      </c>
      <c r="I454" s="221">
        <v>132</v>
      </c>
      <c r="J454" s="27">
        <v>102</v>
      </c>
      <c r="K454" s="27">
        <v>34</v>
      </c>
      <c r="L454" s="193">
        <f t="shared" si="50"/>
        <v>0.33333333333333331</v>
      </c>
      <c r="M454" s="225">
        <v>0</v>
      </c>
      <c r="N454" s="27">
        <v>7</v>
      </c>
      <c r="O454" s="214">
        <f t="shared" si="51"/>
        <v>6.4220183486238536E-2</v>
      </c>
      <c r="P454" s="177">
        <f t="shared" si="52"/>
        <v>157</v>
      </c>
      <c r="Q454" s="178">
        <f t="shared" si="53"/>
        <v>124</v>
      </c>
      <c r="R454" s="178">
        <f t="shared" si="54"/>
        <v>7</v>
      </c>
      <c r="S454" s="202">
        <f t="shared" si="55"/>
        <v>5.3435114503816793E-2</v>
      </c>
    </row>
    <row r="455" spans="1:19" x14ac:dyDescent="0.2">
      <c r="A455" s="201" t="s">
        <v>396</v>
      </c>
      <c r="B455" s="188" t="s">
        <v>174</v>
      </c>
      <c r="C455" s="189" t="s">
        <v>351</v>
      </c>
      <c r="D455" s="175">
        <v>8</v>
      </c>
      <c r="E455" s="176">
        <v>6</v>
      </c>
      <c r="F455" s="176"/>
      <c r="G455" s="176">
        <v>1</v>
      </c>
      <c r="H455" s="210">
        <f t="shared" si="49"/>
        <v>0.14285714285714285</v>
      </c>
      <c r="I455" s="221">
        <v>8075</v>
      </c>
      <c r="J455" s="27">
        <v>7253</v>
      </c>
      <c r="K455" s="27">
        <v>5087</v>
      </c>
      <c r="L455" s="193">
        <f t="shared" si="50"/>
        <v>0.70136495243347585</v>
      </c>
      <c r="M455" s="225">
        <v>2</v>
      </c>
      <c r="N455" s="27">
        <v>934</v>
      </c>
      <c r="O455" s="214">
        <f t="shared" si="51"/>
        <v>0.11405544022469166</v>
      </c>
      <c r="P455" s="177">
        <f t="shared" si="52"/>
        <v>8083</v>
      </c>
      <c r="Q455" s="178">
        <f t="shared" si="53"/>
        <v>7261</v>
      </c>
      <c r="R455" s="178">
        <f t="shared" si="54"/>
        <v>935</v>
      </c>
      <c r="S455" s="202">
        <f t="shared" si="55"/>
        <v>0.11408003904343582</v>
      </c>
    </row>
    <row r="456" spans="1:19" x14ac:dyDescent="0.2">
      <c r="A456" s="201" t="s">
        <v>396</v>
      </c>
      <c r="B456" s="188" t="s">
        <v>174</v>
      </c>
      <c r="C456" s="189" t="s">
        <v>175</v>
      </c>
      <c r="D456" s="175">
        <v>3</v>
      </c>
      <c r="E456" s="176">
        <v>2</v>
      </c>
      <c r="F456" s="176"/>
      <c r="G456" s="176">
        <v>1</v>
      </c>
      <c r="H456" s="210">
        <f t="shared" si="49"/>
        <v>0.33333333333333331</v>
      </c>
      <c r="I456" s="221">
        <v>10596</v>
      </c>
      <c r="J456" s="27">
        <v>10319</v>
      </c>
      <c r="K456" s="27">
        <v>6876</v>
      </c>
      <c r="L456" s="193">
        <f t="shared" si="50"/>
        <v>0.66634363794941365</v>
      </c>
      <c r="M456" s="225">
        <v>5</v>
      </c>
      <c r="N456" s="27">
        <v>532</v>
      </c>
      <c r="O456" s="214">
        <f t="shared" si="51"/>
        <v>4.900515843773029E-2</v>
      </c>
      <c r="P456" s="177">
        <f t="shared" si="52"/>
        <v>10599</v>
      </c>
      <c r="Q456" s="178">
        <f t="shared" si="53"/>
        <v>10326</v>
      </c>
      <c r="R456" s="178">
        <f t="shared" si="54"/>
        <v>533</v>
      </c>
      <c r="S456" s="202">
        <f t="shared" si="55"/>
        <v>4.908370936550327E-2</v>
      </c>
    </row>
    <row r="457" spans="1:19" x14ac:dyDescent="0.2">
      <c r="A457" s="201" t="s">
        <v>396</v>
      </c>
      <c r="B457" s="188" t="s">
        <v>176</v>
      </c>
      <c r="C457" s="189" t="s">
        <v>177</v>
      </c>
      <c r="D457" s="175">
        <v>50</v>
      </c>
      <c r="E457" s="176">
        <v>36</v>
      </c>
      <c r="F457" s="176"/>
      <c r="G457" s="176">
        <v>4</v>
      </c>
      <c r="H457" s="210">
        <f t="shared" si="49"/>
        <v>0.1</v>
      </c>
      <c r="I457" s="221">
        <v>11067</v>
      </c>
      <c r="J457" s="27">
        <v>5437</v>
      </c>
      <c r="K457" s="27">
        <v>1114</v>
      </c>
      <c r="L457" s="193">
        <f t="shared" si="50"/>
        <v>0.20489240389920912</v>
      </c>
      <c r="M457" s="225">
        <v>47</v>
      </c>
      <c r="N457" s="27">
        <v>6594</v>
      </c>
      <c r="O457" s="214">
        <f t="shared" si="51"/>
        <v>0.54595131644311967</v>
      </c>
      <c r="P457" s="177">
        <f t="shared" si="52"/>
        <v>11117</v>
      </c>
      <c r="Q457" s="178">
        <f t="shared" si="53"/>
        <v>5520</v>
      </c>
      <c r="R457" s="178">
        <f t="shared" si="54"/>
        <v>6598</v>
      </c>
      <c r="S457" s="202">
        <f t="shared" si="55"/>
        <v>0.54447928701105797</v>
      </c>
    </row>
    <row r="458" spans="1:19" x14ac:dyDescent="0.2">
      <c r="A458" s="201" t="s">
        <v>396</v>
      </c>
      <c r="B458" s="188" t="s">
        <v>178</v>
      </c>
      <c r="C458" s="189" t="s">
        <v>506</v>
      </c>
      <c r="D458" s="175">
        <v>8</v>
      </c>
      <c r="E458" s="176">
        <v>8</v>
      </c>
      <c r="F458" s="176"/>
      <c r="G458" s="176">
        <v>0</v>
      </c>
      <c r="H458" s="210">
        <f t="shared" si="49"/>
        <v>0</v>
      </c>
      <c r="I458" s="221">
        <v>20</v>
      </c>
      <c r="J458" s="27">
        <v>17</v>
      </c>
      <c r="K458" s="27">
        <v>8</v>
      </c>
      <c r="L458" s="193">
        <f t="shared" si="50"/>
        <v>0.47058823529411764</v>
      </c>
      <c r="M458" s="225">
        <v>0</v>
      </c>
      <c r="N458" s="27">
        <v>1</v>
      </c>
      <c r="O458" s="214">
        <f t="shared" si="51"/>
        <v>5.5555555555555552E-2</v>
      </c>
      <c r="P458" s="177">
        <f t="shared" si="52"/>
        <v>28</v>
      </c>
      <c r="Q458" s="178">
        <f t="shared" si="53"/>
        <v>25</v>
      </c>
      <c r="R458" s="178">
        <f t="shared" si="54"/>
        <v>1</v>
      </c>
      <c r="S458" s="202">
        <f t="shared" si="55"/>
        <v>3.8461538461538464E-2</v>
      </c>
    </row>
    <row r="459" spans="1:19" x14ac:dyDescent="0.2">
      <c r="A459" s="201" t="s">
        <v>396</v>
      </c>
      <c r="B459" s="188" t="s">
        <v>180</v>
      </c>
      <c r="C459" s="189" t="s">
        <v>180</v>
      </c>
      <c r="D459" s="175">
        <v>3</v>
      </c>
      <c r="E459" s="176">
        <v>3</v>
      </c>
      <c r="F459" s="176"/>
      <c r="G459" s="176">
        <v>0</v>
      </c>
      <c r="H459" s="210">
        <f t="shared" si="49"/>
        <v>0</v>
      </c>
      <c r="I459" s="221">
        <v>1062</v>
      </c>
      <c r="J459" s="27">
        <v>1036</v>
      </c>
      <c r="K459" s="27">
        <v>286</v>
      </c>
      <c r="L459" s="193">
        <f t="shared" si="50"/>
        <v>0.27606177606177607</v>
      </c>
      <c r="M459" s="225">
        <v>0</v>
      </c>
      <c r="N459" s="27">
        <v>22</v>
      </c>
      <c r="O459" s="214">
        <f t="shared" si="51"/>
        <v>2.0793950850661626E-2</v>
      </c>
      <c r="P459" s="177">
        <f t="shared" si="52"/>
        <v>1065</v>
      </c>
      <c r="Q459" s="178">
        <f t="shared" si="53"/>
        <v>1039</v>
      </c>
      <c r="R459" s="178">
        <f t="shared" si="54"/>
        <v>22</v>
      </c>
      <c r="S459" s="202">
        <f t="shared" si="55"/>
        <v>2.0735155513666354E-2</v>
      </c>
    </row>
    <row r="460" spans="1:19" x14ac:dyDescent="0.2">
      <c r="A460" s="201" t="s">
        <v>396</v>
      </c>
      <c r="B460" s="188" t="s">
        <v>182</v>
      </c>
      <c r="C460" s="189" t="s">
        <v>183</v>
      </c>
      <c r="D460" s="175">
        <v>2</v>
      </c>
      <c r="E460" s="176">
        <v>2</v>
      </c>
      <c r="F460" s="176"/>
      <c r="G460" s="176">
        <v>0</v>
      </c>
      <c r="H460" s="210">
        <f t="shared" si="49"/>
        <v>0</v>
      </c>
      <c r="I460" s="221">
        <v>1807</v>
      </c>
      <c r="J460" s="27">
        <v>1685</v>
      </c>
      <c r="K460" s="27">
        <v>926</v>
      </c>
      <c r="L460" s="193">
        <f t="shared" si="50"/>
        <v>0.54955489614243325</v>
      </c>
      <c r="M460" s="225">
        <v>0</v>
      </c>
      <c r="N460" s="27">
        <v>78</v>
      </c>
      <c r="O460" s="214">
        <f t="shared" si="51"/>
        <v>4.4242768009075437E-2</v>
      </c>
      <c r="P460" s="177">
        <f t="shared" si="52"/>
        <v>1809</v>
      </c>
      <c r="Q460" s="178">
        <f t="shared" si="53"/>
        <v>1687</v>
      </c>
      <c r="R460" s="178">
        <f t="shared" si="54"/>
        <v>78</v>
      </c>
      <c r="S460" s="202">
        <f t="shared" si="55"/>
        <v>4.4192634560906517E-2</v>
      </c>
    </row>
    <row r="461" spans="1:19" x14ac:dyDescent="0.2">
      <c r="A461" s="201" t="s">
        <v>396</v>
      </c>
      <c r="B461" s="188" t="s">
        <v>182</v>
      </c>
      <c r="C461" s="189" t="s">
        <v>352</v>
      </c>
      <c r="D461" s="175">
        <v>8</v>
      </c>
      <c r="E461" s="176">
        <v>7</v>
      </c>
      <c r="F461" s="176"/>
      <c r="G461" s="176">
        <v>1</v>
      </c>
      <c r="H461" s="210">
        <f t="shared" si="49"/>
        <v>0.125</v>
      </c>
      <c r="I461" s="221">
        <v>3711</v>
      </c>
      <c r="J461" s="27">
        <v>3572</v>
      </c>
      <c r="K461" s="27">
        <v>2323</v>
      </c>
      <c r="L461" s="193">
        <f t="shared" si="50"/>
        <v>0.65033594624860025</v>
      </c>
      <c r="M461" s="225">
        <v>0</v>
      </c>
      <c r="N461" s="27">
        <v>157</v>
      </c>
      <c r="O461" s="214">
        <f t="shared" si="51"/>
        <v>4.2102440332528829E-2</v>
      </c>
      <c r="P461" s="177">
        <f t="shared" si="52"/>
        <v>3719</v>
      </c>
      <c r="Q461" s="178">
        <f t="shared" si="53"/>
        <v>3579</v>
      </c>
      <c r="R461" s="178">
        <f t="shared" si="54"/>
        <v>158</v>
      </c>
      <c r="S461" s="202">
        <f t="shared" si="55"/>
        <v>4.2279903666042278E-2</v>
      </c>
    </row>
    <row r="462" spans="1:19" x14ac:dyDescent="0.2">
      <c r="A462" s="201" t="s">
        <v>396</v>
      </c>
      <c r="B462" s="188" t="s">
        <v>562</v>
      </c>
      <c r="C462" s="189" t="s">
        <v>118</v>
      </c>
      <c r="D462" s="175">
        <v>5</v>
      </c>
      <c r="E462" s="176">
        <v>5</v>
      </c>
      <c r="F462" s="176"/>
      <c r="G462" s="176">
        <v>0</v>
      </c>
      <c r="H462" s="210">
        <f t="shared" si="49"/>
        <v>0</v>
      </c>
      <c r="I462" s="221">
        <v>161</v>
      </c>
      <c r="J462" s="27">
        <v>138</v>
      </c>
      <c r="K462" s="27">
        <v>19</v>
      </c>
      <c r="L462" s="193">
        <f t="shared" si="50"/>
        <v>0.13768115942028986</v>
      </c>
      <c r="M462" s="225">
        <v>0</v>
      </c>
      <c r="N462" s="27">
        <v>27</v>
      </c>
      <c r="O462" s="214">
        <f t="shared" si="51"/>
        <v>0.16363636363636364</v>
      </c>
      <c r="P462" s="177">
        <f t="shared" si="52"/>
        <v>166</v>
      </c>
      <c r="Q462" s="178">
        <f t="shared" si="53"/>
        <v>143</v>
      </c>
      <c r="R462" s="178">
        <f t="shared" si="54"/>
        <v>27</v>
      </c>
      <c r="S462" s="202">
        <f t="shared" si="55"/>
        <v>0.1588235294117647</v>
      </c>
    </row>
    <row r="463" spans="1:19" x14ac:dyDescent="0.2">
      <c r="A463" s="201" t="s">
        <v>396</v>
      </c>
      <c r="B463" s="188" t="s">
        <v>185</v>
      </c>
      <c r="C463" s="189" t="s">
        <v>186</v>
      </c>
      <c r="D463" s="175">
        <v>0</v>
      </c>
      <c r="E463" s="176">
        <v>0</v>
      </c>
      <c r="F463" s="176"/>
      <c r="G463" s="176">
        <v>0</v>
      </c>
      <c r="H463" s="210" t="str">
        <f t="shared" si="49"/>
        <v/>
      </c>
      <c r="I463" s="221">
        <v>39</v>
      </c>
      <c r="J463" s="27">
        <v>32</v>
      </c>
      <c r="K463" s="27">
        <v>0</v>
      </c>
      <c r="L463" s="193">
        <f t="shared" si="50"/>
        <v>0</v>
      </c>
      <c r="M463" s="225">
        <v>0</v>
      </c>
      <c r="N463" s="27">
        <v>1</v>
      </c>
      <c r="O463" s="214">
        <f t="shared" si="51"/>
        <v>3.0303030303030304E-2</v>
      </c>
      <c r="P463" s="177">
        <f t="shared" si="52"/>
        <v>39</v>
      </c>
      <c r="Q463" s="178">
        <f t="shared" si="53"/>
        <v>32</v>
      </c>
      <c r="R463" s="178">
        <f t="shared" si="54"/>
        <v>1</v>
      </c>
      <c r="S463" s="202">
        <f t="shared" si="55"/>
        <v>3.0303030303030304E-2</v>
      </c>
    </row>
    <row r="464" spans="1:19" x14ac:dyDescent="0.2">
      <c r="A464" s="201" t="s">
        <v>396</v>
      </c>
      <c r="B464" s="188" t="s">
        <v>187</v>
      </c>
      <c r="C464" s="189" t="s">
        <v>188</v>
      </c>
      <c r="D464" s="175">
        <v>5</v>
      </c>
      <c r="E464" s="176">
        <v>4</v>
      </c>
      <c r="F464" s="176"/>
      <c r="G464" s="176">
        <v>0</v>
      </c>
      <c r="H464" s="210">
        <f t="shared" si="49"/>
        <v>0</v>
      </c>
      <c r="I464" s="221">
        <v>2075</v>
      </c>
      <c r="J464" s="27">
        <v>1437</v>
      </c>
      <c r="K464" s="27">
        <v>243</v>
      </c>
      <c r="L464" s="193">
        <f t="shared" si="50"/>
        <v>0.16910229645093947</v>
      </c>
      <c r="M464" s="225">
        <v>4</v>
      </c>
      <c r="N464" s="27">
        <v>602</v>
      </c>
      <c r="O464" s="214">
        <f t="shared" si="51"/>
        <v>0.29466470876162504</v>
      </c>
      <c r="P464" s="177">
        <f t="shared" si="52"/>
        <v>2080</v>
      </c>
      <c r="Q464" s="178">
        <f t="shared" si="53"/>
        <v>1445</v>
      </c>
      <c r="R464" s="178">
        <f t="shared" si="54"/>
        <v>602</v>
      </c>
      <c r="S464" s="202">
        <f t="shared" si="55"/>
        <v>0.29408891060087933</v>
      </c>
    </row>
    <row r="465" spans="1:19" x14ac:dyDescent="0.2">
      <c r="A465" s="201" t="s">
        <v>396</v>
      </c>
      <c r="B465" s="188" t="s">
        <v>189</v>
      </c>
      <c r="C465" s="189" t="s">
        <v>190</v>
      </c>
      <c r="D465" s="175">
        <v>2</v>
      </c>
      <c r="E465" s="176">
        <v>2</v>
      </c>
      <c r="F465" s="176"/>
      <c r="G465" s="176">
        <v>0</v>
      </c>
      <c r="H465" s="210">
        <f t="shared" si="49"/>
        <v>0</v>
      </c>
      <c r="I465" s="221">
        <v>602</v>
      </c>
      <c r="J465" s="27">
        <v>290</v>
      </c>
      <c r="K465" s="27">
        <v>93</v>
      </c>
      <c r="L465" s="193">
        <f t="shared" si="50"/>
        <v>0.32068965517241377</v>
      </c>
      <c r="M465" s="225">
        <v>3</v>
      </c>
      <c r="N465" s="27">
        <v>544</v>
      </c>
      <c r="O465" s="214">
        <f t="shared" si="51"/>
        <v>0.6499402628434886</v>
      </c>
      <c r="P465" s="177">
        <f t="shared" si="52"/>
        <v>604</v>
      </c>
      <c r="Q465" s="178">
        <f t="shared" si="53"/>
        <v>295</v>
      </c>
      <c r="R465" s="178">
        <f t="shared" si="54"/>
        <v>544</v>
      </c>
      <c r="S465" s="202">
        <f t="shared" si="55"/>
        <v>0.6483909415971395</v>
      </c>
    </row>
    <row r="466" spans="1:19" x14ac:dyDescent="0.2">
      <c r="A466" s="201" t="s">
        <v>396</v>
      </c>
      <c r="B466" s="188" t="s">
        <v>191</v>
      </c>
      <c r="C466" s="189" t="s">
        <v>192</v>
      </c>
      <c r="D466" s="175">
        <v>0</v>
      </c>
      <c r="E466" s="176">
        <v>0</v>
      </c>
      <c r="F466" s="176"/>
      <c r="G466" s="176">
        <v>0</v>
      </c>
      <c r="H466" s="210" t="str">
        <f t="shared" si="49"/>
        <v/>
      </c>
      <c r="I466" s="221">
        <v>610</v>
      </c>
      <c r="J466" s="27">
        <v>574</v>
      </c>
      <c r="K466" s="27">
        <v>80</v>
      </c>
      <c r="L466" s="193">
        <f t="shared" si="50"/>
        <v>0.13937282229965156</v>
      </c>
      <c r="M466" s="225">
        <v>0</v>
      </c>
      <c r="N466" s="27">
        <v>26</v>
      </c>
      <c r="O466" s="214">
        <f t="shared" si="51"/>
        <v>4.3333333333333335E-2</v>
      </c>
      <c r="P466" s="177">
        <f t="shared" si="52"/>
        <v>610</v>
      </c>
      <c r="Q466" s="178">
        <f t="shared" si="53"/>
        <v>574</v>
      </c>
      <c r="R466" s="178">
        <f t="shared" si="54"/>
        <v>26</v>
      </c>
      <c r="S466" s="202">
        <f t="shared" si="55"/>
        <v>4.3333333333333335E-2</v>
      </c>
    </row>
    <row r="467" spans="1:19" x14ac:dyDescent="0.2">
      <c r="A467" s="201" t="s">
        <v>396</v>
      </c>
      <c r="B467" s="188" t="s">
        <v>195</v>
      </c>
      <c r="C467" s="189" t="s">
        <v>306</v>
      </c>
      <c r="D467" s="175">
        <v>0</v>
      </c>
      <c r="E467" s="176">
        <v>0</v>
      </c>
      <c r="F467" s="176"/>
      <c r="G467" s="176">
        <v>0</v>
      </c>
      <c r="H467" s="210" t="str">
        <f t="shared" si="49"/>
        <v/>
      </c>
      <c r="I467" s="221">
        <v>10</v>
      </c>
      <c r="J467" s="27">
        <v>9</v>
      </c>
      <c r="K467" s="27">
        <v>5</v>
      </c>
      <c r="L467" s="193">
        <f t="shared" si="50"/>
        <v>0.55555555555555558</v>
      </c>
      <c r="M467" s="225">
        <v>0</v>
      </c>
      <c r="N467" s="27">
        <v>0</v>
      </c>
      <c r="O467" s="214">
        <f t="shared" si="51"/>
        <v>0</v>
      </c>
      <c r="P467" s="177">
        <f t="shared" si="52"/>
        <v>10</v>
      </c>
      <c r="Q467" s="178">
        <f t="shared" si="53"/>
        <v>9</v>
      </c>
      <c r="R467" s="178" t="str">
        <f t="shared" si="54"/>
        <v/>
      </c>
      <c r="S467" s="202" t="str">
        <f t="shared" si="55"/>
        <v/>
      </c>
    </row>
    <row r="468" spans="1:19" x14ac:dyDescent="0.2">
      <c r="A468" s="201" t="s">
        <v>396</v>
      </c>
      <c r="B468" s="188" t="s">
        <v>565</v>
      </c>
      <c r="C468" s="189" t="s">
        <v>196</v>
      </c>
      <c r="D468" s="175">
        <v>0</v>
      </c>
      <c r="E468" s="176">
        <v>0</v>
      </c>
      <c r="F468" s="176"/>
      <c r="G468" s="176">
        <v>0</v>
      </c>
      <c r="H468" s="210" t="str">
        <f t="shared" si="49"/>
        <v/>
      </c>
      <c r="I468" s="221">
        <v>23</v>
      </c>
      <c r="J468" s="27">
        <v>30</v>
      </c>
      <c r="K468" s="27">
        <v>2</v>
      </c>
      <c r="L468" s="193">
        <f t="shared" si="50"/>
        <v>6.6666666666666666E-2</v>
      </c>
      <c r="M468" s="225">
        <v>0</v>
      </c>
      <c r="N468" s="27">
        <v>2</v>
      </c>
      <c r="O468" s="214">
        <f t="shared" si="51"/>
        <v>6.25E-2</v>
      </c>
      <c r="P468" s="177">
        <f t="shared" si="52"/>
        <v>23</v>
      </c>
      <c r="Q468" s="178">
        <f t="shared" si="53"/>
        <v>30</v>
      </c>
      <c r="R468" s="178">
        <f t="shared" si="54"/>
        <v>2</v>
      </c>
      <c r="S468" s="202">
        <f t="shared" si="55"/>
        <v>6.25E-2</v>
      </c>
    </row>
    <row r="469" spans="1:19" x14ac:dyDescent="0.2">
      <c r="A469" s="201" t="s">
        <v>396</v>
      </c>
      <c r="B469" s="188" t="s">
        <v>497</v>
      </c>
      <c r="C469" s="189" t="s">
        <v>197</v>
      </c>
      <c r="D469" s="175">
        <v>0</v>
      </c>
      <c r="E469" s="176">
        <v>0</v>
      </c>
      <c r="F469" s="176"/>
      <c r="G469" s="176">
        <v>0</v>
      </c>
      <c r="H469" s="210" t="str">
        <f t="shared" si="49"/>
        <v/>
      </c>
      <c r="I469" s="221">
        <v>387</v>
      </c>
      <c r="J469" s="27">
        <v>269</v>
      </c>
      <c r="K469" s="27">
        <v>40</v>
      </c>
      <c r="L469" s="193">
        <f t="shared" si="50"/>
        <v>0.14869888475836432</v>
      </c>
      <c r="M469" s="225">
        <v>23</v>
      </c>
      <c r="N469" s="27">
        <v>90</v>
      </c>
      <c r="O469" s="214">
        <f t="shared" si="51"/>
        <v>0.2356020942408377</v>
      </c>
      <c r="P469" s="177">
        <f t="shared" si="52"/>
        <v>387</v>
      </c>
      <c r="Q469" s="178">
        <f t="shared" si="53"/>
        <v>292</v>
      </c>
      <c r="R469" s="178">
        <f t="shared" si="54"/>
        <v>90</v>
      </c>
      <c r="S469" s="202">
        <f t="shared" si="55"/>
        <v>0.2356020942408377</v>
      </c>
    </row>
    <row r="470" spans="1:19" x14ac:dyDescent="0.2">
      <c r="A470" s="201" t="s">
        <v>396</v>
      </c>
      <c r="B470" s="188" t="s">
        <v>198</v>
      </c>
      <c r="C470" s="189" t="s">
        <v>199</v>
      </c>
      <c r="D470" s="175">
        <v>0</v>
      </c>
      <c r="E470" s="176">
        <v>0</v>
      </c>
      <c r="F470" s="176"/>
      <c r="G470" s="176">
        <v>0</v>
      </c>
      <c r="H470" s="210" t="str">
        <f t="shared" si="49"/>
        <v/>
      </c>
      <c r="I470" s="221">
        <v>9905</v>
      </c>
      <c r="J470" s="27">
        <v>9271</v>
      </c>
      <c r="K470" s="27">
        <v>3167</v>
      </c>
      <c r="L470" s="193">
        <f t="shared" si="50"/>
        <v>0.3416028475892568</v>
      </c>
      <c r="M470" s="225">
        <v>0</v>
      </c>
      <c r="N470" s="27">
        <v>448</v>
      </c>
      <c r="O470" s="214">
        <f t="shared" si="51"/>
        <v>4.6095277291902458E-2</v>
      </c>
      <c r="P470" s="177">
        <f t="shared" si="52"/>
        <v>9905</v>
      </c>
      <c r="Q470" s="178">
        <f t="shared" si="53"/>
        <v>9271</v>
      </c>
      <c r="R470" s="178">
        <f t="shared" si="54"/>
        <v>448</v>
      </c>
      <c r="S470" s="202">
        <f t="shared" si="55"/>
        <v>4.6095277291902458E-2</v>
      </c>
    </row>
    <row r="471" spans="1:19" x14ac:dyDescent="0.2">
      <c r="A471" s="201" t="s">
        <v>396</v>
      </c>
      <c r="B471" s="188" t="s">
        <v>353</v>
      </c>
      <c r="C471" s="189" t="s">
        <v>354</v>
      </c>
      <c r="D471" s="175">
        <v>1</v>
      </c>
      <c r="E471" s="176">
        <v>1</v>
      </c>
      <c r="F471" s="176"/>
      <c r="G471" s="176">
        <v>0</v>
      </c>
      <c r="H471" s="210">
        <f t="shared" si="49"/>
        <v>0</v>
      </c>
      <c r="I471" s="221">
        <v>1124</v>
      </c>
      <c r="J471" s="27">
        <v>779</v>
      </c>
      <c r="K471" s="27">
        <v>263</v>
      </c>
      <c r="L471" s="193">
        <f t="shared" si="50"/>
        <v>0.33761232349165599</v>
      </c>
      <c r="M471" s="225">
        <v>0</v>
      </c>
      <c r="N471" s="27">
        <v>334</v>
      </c>
      <c r="O471" s="214">
        <f t="shared" si="51"/>
        <v>0.30008984725965859</v>
      </c>
      <c r="P471" s="177">
        <f t="shared" si="52"/>
        <v>1125</v>
      </c>
      <c r="Q471" s="178">
        <f t="shared" si="53"/>
        <v>780</v>
      </c>
      <c r="R471" s="178">
        <f t="shared" si="54"/>
        <v>334</v>
      </c>
      <c r="S471" s="202">
        <f t="shared" si="55"/>
        <v>0.29982046678635549</v>
      </c>
    </row>
    <row r="472" spans="1:19" x14ac:dyDescent="0.2">
      <c r="A472" s="201" t="s">
        <v>396</v>
      </c>
      <c r="B472" s="188" t="s">
        <v>202</v>
      </c>
      <c r="C472" s="189" t="s">
        <v>203</v>
      </c>
      <c r="D472" s="175">
        <v>0</v>
      </c>
      <c r="E472" s="176">
        <v>0</v>
      </c>
      <c r="F472" s="176"/>
      <c r="G472" s="176">
        <v>0</v>
      </c>
      <c r="H472" s="210" t="str">
        <f t="shared" si="49"/>
        <v/>
      </c>
      <c r="I472" s="221">
        <v>46308</v>
      </c>
      <c r="J472" s="27">
        <v>35122</v>
      </c>
      <c r="K472" s="27">
        <v>10924</v>
      </c>
      <c r="L472" s="193">
        <f t="shared" si="50"/>
        <v>0.31103012356927284</v>
      </c>
      <c r="M472" s="225">
        <v>40</v>
      </c>
      <c r="N472" s="27">
        <v>12182</v>
      </c>
      <c r="O472" s="214">
        <f t="shared" si="51"/>
        <v>0.2573082122338628</v>
      </c>
      <c r="P472" s="177">
        <f t="shared" si="52"/>
        <v>46308</v>
      </c>
      <c r="Q472" s="178">
        <f t="shared" si="53"/>
        <v>35162</v>
      </c>
      <c r="R472" s="178">
        <f t="shared" si="54"/>
        <v>12182</v>
      </c>
      <c r="S472" s="202">
        <f t="shared" si="55"/>
        <v>0.2573082122338628</v>
      </c>
    </row>
    <row r="473" spans="1:19" x14ac:dyDescent="0.2">
      <c r="A473" s="201" t="s">
        <v>396</v>
      </c>
      <c r="B473" s="188" t="s">
        <v>204</v>
      </c>
      <c r="C473" s="189" t="s">
        <v>205</v>
      </c>
      <c r="D473" s="175">
        <v>1</v>
      </c>
      <c r="E473" s="176">
        <v>1</v>
      </c>
      <c r="F473" s="176"/>
      <c r="G473" s="176">
        <v>0</v>
      </c>
      <c r="H473" s="210">
        <f t="shared" si="49"/>
        <v>0</v>
      </c>
      <c r="I473" s="221">
        <v>12426</v>
      </c>
      <c r="J473" s="27">
        <v>10909</v>
      </c>
      <c r="K473" s="27">
        <v>5964</v>
      </c>
      <c r="L473" s="193">
        <f t="shared" si="50"/>
        <v>0.54670455587129896</v>
      </c>
      <c r="M473" s="225">
        <v>0</v>
      </c>
      <c r="N473" s="27">
        <v>1415</v>
      </c>
      <c r="O473" s="214">
        <f t="shared" si="51"/>
        <v>0.11481661798117494</v>
      </c>
      <c r="P473" s="177">
        <f t="shared" si="52"/>
        <v>12427</v>
      </c>
      <c r="Q473" s="178">
        <f t="shared" si="53"/>
        <v>10910</v>
      </c>
      <c r="R473" s="178">
        <f t="shared" si="54"/>
        <v>1415</v>
      </c>
      <c r="S473" s="202">
        <f t="shared" si="55"/>
        <v>0.11480730223123732</v>
      </c>
    </row>
    <row r="474" spans="1:19" x14ac:dyDescent="0.2">
      <c r="A474" s="201" t="s">
        <v>396</v>
      </c>
      <c r="B474" s="188" t="s">
        <v>204</v>
      </c>
      <c r="C474" s="189" t="s">
        <v>206</v>
      </c>
      <c r="D474" s="175">
        <v>0</v>
      </c>
      <c r="E474" s="176">
        <v>0</v>
      </c>
      <c r="F474" s="176"/>
      <c r="G474" s="176">
        <v>0</v>
      </c>
      <c r="H474" s="210" t="str">
        <f t="shared" si="49"/>
        <v/>
      </c>
      <c r="I474" s="221">
        <v>24119</v>
      </c>
      <c r="J474" s="27">
        <v>22158</v>
      </c>
      <c r="K474" s="27">
        <v>7698</v>
      </c>
      <c r="L474" s="193">
        <f t="shared" si="50"/>
        <v>0.34741402653669101</v>
      </c>
      <c r="M474" s="225">
        <v>0</v>
      </c>
      <c r="N474" s="27">
        <v>1667</v>
      </c>
      <c r="O474" s="214">
        <f t="shared" si="51"/>
        <v>6.9968520461699893E-2</v>
      </c>
      <c r="P474" s="177">
        <f t="shared" si="52"/>
        <v>24119</v>
      </c>
      <c r="Q474" s="178">
        <f t="shared" si="53"/>
        <v>22158</v>
      </c>
      <c r="R474" s="178">
        <f t="shared" si="54"/>
        <v>1667</v>
      </c>
      <c r="S474" s="202">
        <f t="shared" si="55"/>
        <v>6.9968520461699893E-2</v>
      </c>
    </row>
    <row r="475" spans="1:19" x14ac:dyDescent="0.2">
      <c r="A475" s="201" t="s">
        <v>396</v>
      </c>
      <c r="B475" s="188" t="s">
        <v>207</v>
      </c>
      <c r="C475" s="189" t="s">
        <v>208</v>
      </c>
      <c r="D475" s="175">
        <v>0</v>
      </c>
      <c r="E475" s="176">
        <v>0</v>
      </c>
      <c r="F475" s="176"/>
      <c r="G475" s="176">
        <v>0</v>
      </c>
      <c r="H475" s="210" t="str">
        <f t="shared" si="49"/>
        <v/>
      </c>
      <c r="I475" s="221">
        <v>859</v>
      </c>
      <c r="J475" s="27">
        <v>581</v>
      </c>
      <c r="K475" s="27">
        <v>136</v>
      </c>
      <c r="L475" s="193">
        <f t="shared" si="50"/>
        <v>0.23407917383820998</v>
      </c>
      <c r="M475" s="225">
        <v>1</v>
      </c>
      <c r="N475" s="27">
        <v>271</v>
      </c>
      <c r="O475" s="214">
        <f t="shared" si="51"/>
        <v>0.31770222743259086</v>
      </c>
      <c r="P475" s="177">
        <f t="shared" si="52"/>
        <v>859</v>
      </c>
      <c r="Q475" s="178">
        <f t="shared" si="53"/>
        <v>582</v>
      </c>
      <c r="R475" s="178">
        <f t="shared" si="54"/>
        <v>271</v>
      </c>
      <c r="S475" s="202">
        <f t="shared" si="55"/>
        <v>0.31770222743259086</v>
      </c>
    </row>
    <row r="476" spans="1:19" x14ac:dyDescent="0.2">
      <c r="A476" s="201" t="s">
        <v>396</v>
      </c>
      <c r="B476" s="188" t="s">
        <v>209</v>
      </c>
      <c r="C476" s="189" t="s">
        <v>502</v>
      </c>
      <c r="D476" s="175">
        <v>6</v>
      </c>
      <c r="E476" s="176">
        <v>5</v>
      </c>
      <c r="F476" s="176"/>
      <c r="G476" s="176">
        <v>0</v>
      </c>
      <c r="H476" s="210">
        <f t="shared" si="49"/>
        <v>0</v>
      </c>
      <c r="I476" s="221">
        <v>280</v>
      </c>
      <c r="J476" s="27">
        <v>253</v>
      </c>
      <c r="K476" s="27">
        <v>40</v>
      </c>
      <c r="L476" s="193">
        <f t="shared" si="50"/>
        <v>0.15810276679841898</v>
      </c>
      <c r="M476" s="225">
        <v>0</v>
      </c>
      <c r="N476" s="27">
        <v>29</v>
      </c>
      <c r="O476" s="214">
        <f t="shared" si="51"/>
        <v>0.10283687943262411</v>
      </c>
      <c r="P476" s="177">
        <f t="shared" si="52"/>
        <v>286</v>
      </c>
      <c r="Q476" s="178">
        <f t="shared" si="53"/>
        <v>258</v>
      </c>
      <c r="R476" s="178">
        <f t="shared" si="54"/>
        <v>29</v>
      </c>
      <c r="S476" s="202">
        <f t="shared" si="55"/>
        <v>0.10104529616724739</v>
      </c>
    </row>
    <row r="477" spans="1:19" ht="29" x14ac:dyDescent="0.2">
      <c r="A477" s="201" t="s">
        <v>396</v>
      </c>
      <c r="B477" s="188" t="s">
        <v>212</v>
      </c>
      <c r="C477" s="189" t="s">
        <v>213</v>
      </c>
      <c r="D477" s="175">
        <v>6</v>
      </c>
      <c r="E477" s="176">
        <v>6</v>
      </c>
      <c r="F477" s="176"/>
      <c r="G477" s="176">
        <v>0</v>
      </c>
      <c r="H477" s="210">
        <f t="shared" si="49"/>
        <v>0</v>
      </c>
      <c r="I477" s="221">
        <v>7054</v>
      </c>
      <c r="J477" s="27">
        <v>5823</v>
      </c>
      <c r="K477" s="27">
        <v>2169</v>
      </c>
      <c r="L477" s="193">
        <f t="shared" si="50"/>
        <v>0.37248840803709427</v>
      </c>
      <c r="M477" s="225">
        <v>0</v>
      </c>
      <c r="N477" s="27">
        <v>1083</v>
      </c>
      <c r="O477" s="214">
        <f t="shared" si="51"/>
        <v>0.15682015638575153</v>
      </c>
      <c r="P477" s="177">
        <f t="shared" si="52"/>
        <v>7060</v>
      </c>
      <c r="Q477" s="178">
        <f t="shared" si="53"/>
        <v>5829</v>
      </c>
      <c r="R477" s="178">
        <f t="shared" si="54"/>
        <v>1083</v>
      </c>
      <c r="S477" s="202">
        <f t="shared" si="55"/>
        <v>0.15668402777777779</v>
      </c>
    </row>
    <row r="478" spans="1:19" x14ac:dyDescent="0.2">
      <c r="A478" s="201" t="s">
        <v>396</v>
      </c>
      <c r="B478" s="188" t="s">
        <v>215</v>
      </c>
      <c r="C478" s="189" t="s">
        <v>217</v>
      </c>
      <c r="D478" s="175">
        <v>1</v>
      </c>
      <c r="E478" s="176">
        <v>1</v>
      </c>
      <c r="F478" s="176"/>
      <c r="G478" s="176">
        <v>0</v>
      </c>
      <c r="H478" s="210">
        <f t="shared" si="49"/>
        <v>0</v>
      </c>
      <c r="I478" s="221">
        <v>28938</v>
      </c>
      <c r="J478" s="27">
        <v>26217</v>
      </c>
      <c r="K478" s="27">
        <v>4806</v>
      </c>
      <c r="L478" s="193">
        <f t="shared" si="50"/>
        <v>0.18331616889804325</v>
      </c>
      <c r="M478" s="225">
        <v>4</v>
      </c>
      <c r="N478" s="27">
        <v>3576</v>
      </c>
      <c r="O478" s="214">
        <f t="shared" si="51"/>
        <v>0.12001208175319664</v>
      </c>
      <c r="P478" s="177">
        <f t="shared" si="52"/>
        <v>28939</v>
      </c>
      <c r="Q478" s="178">
        <f t="shared" si="53"/>
        <v>26222</v>
      </c>
      <c r="R478" s="178">
        <f t="shared" si="54"/>
        <v>3576</v>
      </c>
      <c r="S478" s="202">
        <f t="shared" si="55"/>
        <v>0.12000805423182764</v>
      </c>
    </row>
    <row r="479" spans="1:19" x14ac:dyDescent="0.2">
      <c r="A479" s="201" t="s">
        <v>396</v>
      </c>
      <c r="B479" s="188" t="s">
        <v>219</v>
      </c>
      <c r="C479" s="189" t="s">
        <v>308</v>
      </c>
      <c r="D479" s="175">
        <v>2</v>
      </c>
      <c r="E479" s="176">
        <v>1</v>
      </c>
      <c r="F479" s="176"/>
      <c r="G479" s="176">
        <v>1</v>
      </c>
      <c r="H479" s="210">
        <f t="shared" si="49"/>
        <v>0.5</v>
      </c>
      <c r="I479" s="221">
        <v>17</v>
      </c>
      <c r="J479" s="27">
        <v>16</v>
      </c>
      <c r="K479" s="27">
        <v>0</v>
      </c>
      <c r="L479" s="193">
        <f t="shared" si="50"/>
        <v>0</v>
      </c>
      <c r="M479" s="225">
        <v>0</v>
      </c>
      <c r="N479" s="27">
        <v>0</v>
      </c>
      <c r="O479" s="214">
        <f t="shared" si="51"/>
        <v>0</v>
      </c>
      <c r="P479" s="177">
        <f t="shared" si="52"/>
        <v>19</v>
      </c>
      <c r="Q479" s="178">
        <f t="shared" si="53"/>
        <v>17</v>
      </c>
      <c r="R479" s="178">
        <f t="shared" si="54"/>
        <v>1</v>
      </c>
      <c r="S479" s="202">
        <f t="shared" si="55"/>
        <v>5.5555555555555552E-2</v>
      </c>
    </row>
    <row r="480" spans="1:19" x14ac:dyDescent="0.2">
      <c r="A480" s="201" t="s">
        <v>396</v>
      </c>
      <c r="B480" s="188" t="s">
        <v>220</v>
      </c>
      <c r="C480" s="189" t="s">
        <v>226</v>
      </c>
      <c r="D480" s="175">
        <v>1</v>
      </c>
      <c r="E480" s="176">
        <v>1</v>
      </c>
      <c r="F480" s="176"/>
      <c r="G480" s="176">
        <v>0</v>
      </c>
      <c r="H480" s="210">
        <f t="shared" si="49"/>
        <v>0</v>
      </c>
      <c r="I480" s="221">
        <v>7965</v>
      </c>
      <c r="J480" s="27">
        <v>7524</v>
      </c>
      <c r="K480" s="27">
        <v>1779</v>
      </c>
      <c r="L480" s="193">
        <f t="shared" si="50"/>
        <v>0.23644338118022329</v>
      </c>
      <c r="M480" s="225">
        <v>2</v>
      </c>
      <c r="N480" s="27">
        <v>453</v>
      </c>
      <c r="O480" s="214">
        <f t="shared" si="51"/>
        <v>5.6774031833563103E-2</v>
      </c>
      <c r="P480" s="177">
        <f t="shared" si="52"/>
        <v>7966</v>
      </c>
      <c r="Q480" s="178">
        <f t="shared" si="53"/>
        <v>7527</v>
      </c>
      <c r="R480" s="178">
        <f t="shared" si="54"/>
        <v>453</v>
      </c>
      <c r="S480" s="202">
        <f t="shared" si="55"/>
        <v>5.6766917293233084E-2</v>
      </c>
    </row>
    <row r="481" spans="1:19" x14ac:dyDescent="0.2">
      <c r="A481" s="201" t="s">
        <v>396</v>
      </c>
      <c r="B481" s="188" t="s">
        <v>227</v>
      </c>
      <c r="C481" s="189" t="s">
        <v>228</v>
      </c>
      <c r="D481" s="175">
        <v>0</v>
      </c>
      <c r="E481" s="176">
        <v>0</v>
      </c>
      <c r="F481" s="176"/>
      <c r="G481" s="176">
        <v>0</v>
      </c>
      <c r="H481" s="210" t="str">
        <f t="shared" si="49"/>
        <v/>
      </c>
      <c r="I481" s="221">
        <v>1075</v>
      </c>
      <c r="J481" s="27">
        <v>864</v>
      </c>
      <c r="K481" s="27">
        <v>155</v>
      </c>
      <c r="L481" s="193">
        <f t="shared" si="50"/>
        <v>0.17939814814814814</v>
      </c>
      <c r="M481" s="225">
        <v>19</v>
      </c>
      <c r="N481" s="27">
        <v>125</v>
      </c>
      <c r="O481" s="214">
        <f t="shared" si="51"/>
        <v>0.12400793650793651</v>
      </c>
      <c r="P481" s="177">
        <f t="shared" si="52"/>
        <v>1075</v>
      </c>
      <c r="Q481" s="178">
        <f t="shared" si="53"/>
        <v>883</v>
      </c>
      <c r="R481" s="178">
        <f t="shared" si="54"/>
        <v>125</v>
      </c>
      <c r="S481" s="202">
        <f t="shared" si="55"/>
        <v>0.12400793650793651</v>
      </c>
    </row>
    <row r="482" spans="1:19" x14ac:dyDescent="0.2">
      <c r="A482" s="201" t="s">
        <v>396</v>
      </c>
      <c r="B482" s="188" t="s">
        <v>358</v>
      </c>
      <c r="C482" s="189" t="s">
        <v>359</v>
      </c>
      <c r="D482" s="175">
        <v>0</v>
      </c>
      <c r="E482" s="176">
        <v>0</v>
      </c>
      <c r="F482" s="176"/>
      <c r="G482" s="176">
        <v>0</v>
      </c>
      <c r="H482" s="210" t="str">
        <f t="shared" si="49"/>
        <v/>
      </c>
      <c r="I482" s="221">
        <v>3</v>
      </c>
      <c r="J482" s="27">
        <v>3</v>
      </c>
      <c r="K482" s="27">
        <v>1</v>
      </c>
      <c r="L482" s="193">
        <f t="shared" si="50"/>
        <v>0.33333333333333331</v>
      </c>
      <c r="M482" s="225">
        <v>0</v>
      </c>
      <c r="N482" s="27">
        <v>0</v>
      </c>
      <c r="O482" s="214">
        <f t="shared" si="51"/>
        <v>0</v>
      </c>
      <c r="P482" s="177">
        <f t="shared" si="52"/>
        <v>3</v>
      </c>
      <c r="Q482" s="178">
        <f t="shared" si="53"/>
        <v>3</v>
      </c>
      <c r="R482" s="178" t="str">
        <f t="shared" si="54"/>
        <v/>
      </c>
      <c r="S482" s="202" t="str">
        <f t="shared" si="55"/>
        <v/>
      </c>
    </row>
    <row r="483" spans="1:19" x14ac:dyDescent="0.2">
      <c r="A483" s="201" t="s">
        <v>396</v>
      </c>
      <c r="B483" s="188" t="s">
        <v>229</v>
      </c>
      <c r="C483" s="189" t="s">
        <v>230</v>
      </c>
      <c r="D483" s="175">
        <v>0</v>
      </c>
      <c r="E483" s="176">
        <v>0</v>
      </c>
      <c r="F483" s="176"/>
      <c r="G483" s="176">
        <v>0</v>
      </c>
      <c r="H483" s="210" t="str">
        <f t="shared" si="49"/>
        <v/>
      </c>
      <c r="I483" s="221">
        <v>11</v>
      </c>
      <c r="J483" s="27">
        <v>13</v>
      </c>
      <c r="K483" s="27">
        <v>2</v>
      </c>
      <c r="L483" s="193">
        <f t="shared" si="50"/>
        <v>0.15384615384615385</v>
      </c>
      <c r="M483" s="225">
        <v>0</v>
      </c>
      <c r="N483" s="27">
        <v>0</v>
      </c>
      <c r="O483" s="214">
        <f t="shared" si="51"/>
        <v>0</v>
      </c>
      <c r="P483" s="177">
        <f t="shared" si="52"/>
        <v>11</v>
      </c>
      <c r="Q483" s="178">
        <f t="shared" si="53"/>
        <v>13</v>
      </c>
      <c r="R483" s="178" t="str">
        <f t="shared" si="54"/>
        <v/>
      </c>
      <c r="S483" s="202" t="str">
        <f t="shared" si="55"/>
        <v/>
      </c>
    </row>
    <row r="484" spans="1:19" x14ac:dyDescent="0.2">
      <c r="A484" s="201" t="s">
        <v>396</v>
      </c>
      <c r="B484" s="188" t="s">
        <v>566</v>
      </c>
      <c r="C484" s="189" t="s">
        <v>231</v>
      </c>
      <c r="D484" s="175">
        <v>2</v>
      </c>
      <c r="E484" s="176">
        <v>2</v>
      </c>
      <c r="F484" s="176"/>
      <c r="G484" s="176">
        <v>0</v>
      </c>
      <c r="H484" s="210">
        <f t="shared" si="49"/>
        <v>0</v>
      </c>
      <c r="I484" s="221">
        <v>2611</v>
      </c>
      <c r="J484" s="27">
        <v>2523</v>
      </c>
      <c r="K484" s="27">
        <v>426</v>
      </c>
      <c r="L484" s="193">
        <f t="shared" si="50"/>
        <v>0.16884661117717004</v>
      </c>
      <c r="M484" s="225">
        <v>3</v>
      </c>
      <c r="N484" s="27">
        <v>191</v>
      </c>
      <c r="O484" s="214">
        <f t="shared" si="51"/>
        <v>7.0298122929701876E-2</v>
      </c>
      <c r="P484" s="177">
        <f t="shared" si="52"/>
        <v>2613</v>
      </c>
      <c r="Q484" s="178">
        <f t="shared" si="53"/>
        <v>2528</v>
      </c>
      <c r="R484" s="178">
        <f t="shared" si="54"/>
        <v>191</v>
      </c>
      <c r="S484" s="202">
        <f t="shared" si="55"/>
        <v>7.0246414122839274E-2</v>
      </c>
    </row>
    <row r="485" spans="1:19" x14ac:dyDescent="0.2">
      <c r="A485" s="201" t="s">
        <v>396</v>
      </c>
      <c r="B485" s="188" t="s">
        <v>566</v>
      </c>
      <c r="C485" s="189" t="s">
        <v>232</v>
      </c>
      <c r="D485" s="175">
        <v>2</v>
      </c>
      <c r="E485" s="176">
        <v>2</v>
      </c>
      <c r="F485" s="176"/>
      <c r="G485" s="176">
        <v>0</v>
      </c>
      <c r="H485" s="210">
        <f t="shared" si="49"/>
        <v>0</v>
      </c>
      <c r="I485" s="221">
        <v>2641</v>
      </c>
      <c r="J485" s="27">
        <v>2967</v>
      </c>
      <c r="K485" s="27">
        <v>320</v>
      </c>
      <c r="L485" s="193">
        <f t="shared" si="50"/>
        <v>0.10785305021907651</v>
      </c>
      <c r="M485" s="225">
        <v>0</v>
      </c>
      <c r="N485" s="27">
        <v>477</v>
      </c>
      <c r="O485" s="214">
        <f t="shared" si="51"/>
        <v>0.13850174216027875</v>
      </c>
      <c r="P485" s="177">
        <f t="shared" si="52"/>
        <v>2643</v>
      </c>
      <c r="Q485" s="178">
        <f t="shared" si="53"/>
        <v>2969</v>
      </c>
      <c r="R485" s="178">
        <f t="shared" si="54"/>
        <v>477</v>
      </c>
      <c r="S485" s="202">
        <f t="shared" si="55"/>
        <v>0.13842135809634359</v>
      </c>
    </row>
    <row r="486" spans="1:19" x14ac:dyDescent="0.2">
      <c r="A486" s="201" t="s">
        <v>396</v>
      </c>
      <c r="B486" s="188" t="s">
        <v>234</v>
      </c>
      <c r="C486" s="189" t="s">
        <v>235</v>
      </c>
      <c r="D486" s="175">
        <v>1</v>
      </c>
      <c r="E486" s="176">
        <v>1</v>
      </c>
      <c r="F486" s="176"/>
      <c r="G486" s="176">
        <v>0</v>
      </c>
      <c r="H486" s="210">
        <f t="shared" si="49"/>
        <v>0</v>
      </c>
      <c r="I486" s="221">
        <v>463</v>
      </c>
      <c r="J486" s="27">
        <v>426</v>
      </c>
      <c r="K486" s="27">
        <v>47</v>
      </c>
      <c r="L486" s="193">
        <f t="shared" si="50"/>
        <v>0.11032863849765258</v>
      </c>
      <c r="M486" s="225">
        <v>0</v>
      </c>
      <c r="N486" s="27">
        <v>46</v>
      </c>
      <c r="O486" s="214">
        <f t="shared" si="51"/>
        <v>9.7457627118644072E-2</v>
      </c>
      <c r="P486" s="177">
        <f t="shared" si="52"/>
        <v>464</v>
      </c>
      <c r="Q486" s="178">
        <f t="shared" si="53"/>
        <v>427</v>
      </c>
      <c r="R486" s="178">
        <f t="shared" si="54"/>
        <v>46</v>
      </c>
      <c r="S486" s="202">
        <f t="shared" si="55"/>
        <v>9.7251585623678652E-2</v>
      </c>
    </row>
    <row r="487" spans="1:19" x14ac:dyDescent="0.2">
      <c r="A487" s="201" t="s">
        <v>401</v>
      </c>
      <c r="B487" s="188" t="s">
        <v>2</v>
      </c>
      <c r="C487" s="189" t="s">
        <v>3</v>
      </c>
      <c r="D487" s="175">
        <v>0</v>
      </c>
      <c r="E487" s="176">
        <v>0</v>
      </c>
      <c r="F487" s="176">
        <v>0</v>
      </c>
      <c r="G487" s="176">
        <v>0</v>
      </c>
      <c r="H487" s="210" t="str">
        <f t="shared" si="49"/>
        <v/>
      </c>
      <c r="I487" s="221">
        <v>29</v>
      </c>
      <c r="J487" s="27">
        <v>11</v>
      </c>
      <c r="K487" s="27">
        <v>11</v>
      </c>
      <c r="L487" s="193">
        <f t="shared" si="50"/>
        <v>1</v>
      </c>
      <c r="M487" s="225">
        <v>15</v>
      </c>
      <c r="N487" s="27">
        <v>3</v>
      </c>
      <c r="O487" s="214">
        <f t="shared" si="51"/>
        <v>0.10344827586206896</v>
      </c>
      <c r="P487" s="177">
        <f t="shared" si="52"/>
        <v>29</v>
      </c>
      <c r="Q487" s="178">
        <f t="shared" si="53"/>
        <v>26</v>
      </c>
      <c r="R487" s="178">
        <f t="shared" si="54"/>
        <v>3</v>
      </c>
      <c r="S487" s="202">
        <f t="shared" si="55"/>
        <v>0.10344827586206896</v>
      </c>
    </row>
    <row r="488" spans="1:19" x14ac:dyDescent="0.2">
      <c r="A488" s="201" t="s">
        <v>401</v>
      </c>
      <c r="B488" s="188" t="s">
        <v>4</v>
      </c>
      <c r="C488" s="189" t="s">
        <v>5</v>
      </c>
      <c r="D488" s="175">
        <v>3</v>
      </c>
      <c r="E488" s="176">
        <v>3</v>
      </c>
      <c r="F488" s="176">
        <v>3</v>
      </c>
      <c r="G488" s="176">
        <v>0</v>
      </c>
      <c r="H488" s="210">
        <f t="shared" si="49"/>
        <v>0</v>
      </c>
      <c r="I488" s="221">
        <v>4097</v>
      </c>
      <c r="J488" s="27">
        <v>1370</v>
      </c>
      <c r="K488" s="27">
        <v>216</v>
      </c>
      <c r="L488" s="193">
        <f t="shared" si="50"/>
        <v>0.15766423357664233</v>
      </c>
      <c r="M488" s="225">
        <v>70</v>
      </c>
      <c r="N488" s="27">
        <v>2657</v>
      </c>
      <c r="O488" s="214">
        <f t="shared" si="51"/>
        <v>0.64852330973883332</v>
      </c>
      <c r="P488" s="177">
        <f t="shared" si="52"/>
        <v>4100</v>
      </c>
      <c r="Q488" s="178">
        <f t="shared" si="53"/>
        <v>1443</v>
      </c>
      <c r="R488" s="178">
        <f t="shared" si="54"/>
        <v>2657</v>
      </c>
      <c r="S488" s="202">
        <f t="shared" si="55"/>
        <v>0.6480487804878049</v>
      </c>
    </row>
    <row r="489" spans="1:19" x14ac:dyDescent="0.2">
      <c r="A489" s="201" t="s">
        <v>401</v>
      </c>
      <c r="B489" s="188" t="s">
        <v>6</v>
      </c>
      <c r="C489" s="189" t="s">
        <v>7</v>
      </c>
      <c r="D489" s="175">
        <v>4</v>
      </c>
      <c r="E489" s="176">
        <v>4</v>
      </c>
      <c r="F489" s="176">
        <v>4</v>
      </c>
      <c r="G489" s="176">
        <v>0</v>
      </c>
      <c r="H489" s="210">
        <f t="shared" si="49"/>
        <v>0</v>
      </c>
      <c r="I489" s="221">
        <v>421</v>
      </c>
      <c r="J489" s="27">
        <v>175</v>
      </c>
      <c r="K489" s="27">
        <v>85</v>
      </c>
      <c r="L489" s="193">
        <f t="shared" si="50"/>
        <v>0.48571428571428571</v>
      </c>
      <c r="M489" s="225">
        <v>0</v>
      </c>
      <c r="N489" s="27">
        <v>246</v>
      </c>
      <c r="O489" s="214">
        <f t="shared" si="51"/>
        <v>0.58432304038004745</v>
      </c>
      <c r="P489" s="177">
        <f t="shared" si="52"/>
        <v>425</v>
      </c>
      <c r="Q489" s="178">
        <f t="shared" si="53"/>
        <v>179</v>
      </c>
      <c r="R489" s="178">
        <f t="shared" si="54"/>
        <v>246</v>
      </c>
      <c r="S489" s="202">
        <f t="shared" si="55"/>
        <v>0.57882352941176474</v>
      </c>
    </row>
    <row r="490" spans="1:19" x14ac:dyDescent="0.2">
      <c r="A490" s="201" t="s">
        <v>401</v>
      </c>
      <c r="B490" s="188" t="s">
        <v>8</v>
      </c>
      <c r="C490" s="189" t="s">
        <v>9</v>
      </c>
      <c r="D490" s="175">
        <v>0</v>
      </c>
      <c r="E490" s="176">
        <v>0</v>
      </c>
      <c r="F490" s="176">
        <v>0</v>
      </c>
      <c r="G490" s="176">
        <v>0</v>
      </c>
      <c r="H490" s="210" t="str">
        <f t="shared" si="49"/>
        <v/>
      </c>
      <c r="I490" s="221">
        <v>13</v>
      </c>
      <c r="J490" s="27">
        <v>11</v>
      </c>
      <c r="K490" s="27">
        <v>11</v>
      </c>
      <c r="L490" s="193">
        <f t="shared" si="50"/>
        <v>1</v>
      </c>
      <c r="M490" s="225">
        <v>0</v>
      </c>
      <c r="N490" s="27">
        <v>2</v>
      </c>
      <c r="O490" s="214">
        <f t="shared" si="51"/>
        <v>0.15384615384615385</v>
      </c>
      <c r="P490" s="177">
        <f t="shared" si="52"/>
        <v>13</v>
      </c>
      <c r="Q490" s="178">
        <f t="shared" si="53"/>
        <v>11</v>
      </c>
      <c r="R490" s="178">
        <f t="shared" si="54"/>
        <v>2</v>
      </c>
      <c r="S490" s="202">
        <f t="shared" si="55"/>
        <v>0.15384615384615385</v>
      </c>
    </row>
    <row r="491" spans="1:19" x14ac:dyDescent="0.2">
      <c r="A491" s="201" t="s">
        <v>401</v>
      </c>
      <c r="B491" s="188" t="s">
        <v>312</v>
      </c>
      <c r="C491" s="189" t="s">
        <v>313</v>
      </c>
      <c r="D491" s="175">
        <v>0</v>
      </c>
      <c r="E491" s="176">
        <v>0</v>
      </c>
      <c r="F491" s="176">
        <v>0</v>
      </c>
      <c r="G491" s="176">
        <v>0</v>
      </c>
      <c r="H491" s="210" t="str">
        <f t="shared" si="49"/>
        <v/>
      </c>
      <c r="I491" s="221">
        <v>3243</v>
      </c>
      <c r="J491" s="27">
        <v>2790</v>
      </c>
      <c r="K491" s="27">
        <v>1864</v>
      </c>
      <c r="L491" s="193">
        <f t="shared" si="50"/>
        <v>0.66810035842293902</v>
      </c>
      <c r="M491" s="225">
        <v>2</v>
      </c>
      <c r="N491" s="27">
        <v>451</v>
      </c>
      <c r="O491" s="214">
        <f t="shared" si="51"/>
        <v>0.13906876349059513</v>
      </c>
      <c r="P491" s="177">
        <f t="shared" si="52"/>
        <v>3243</v>
      </c>
      <c r="Q491" s="178">
        <f t="shared" si="53"/>
        <v>2792</v>
      </c>
      <c r="R491" s="178">
        <f t="shared" si="54"/>
        <v>451</v>
      </c>
      <c r="S491" s="202">
        <f t="shared" si="55"/>
        <v>0.13906876349059513</v>
      </c>
    </row>
    <row r="492" spans="1:19" x14ac:dyDescent="0.2">
      <c r="A492" s="201" t="s">
        <v>401</v>
      </c>
      <c r="B492" s="188" t="s">
        <v>10</v>
      </c>
      <c r="C492" s="189" t="s">
        <v>12</v>
      </c>
      <c r="D492" s="175">
        <v>0</v>
      </c>
      <c r="E492" s="176">
        <v>0</v>
      </c>
      <c r="F492" s="176">
        <v>0</v>
      </c>
      <c r="G492" s="176">
        <v>0</v>
      </c>
      <c r="H492" s="210" t="str">
        <f t="shared" si="49"/>
        <v/>
      </c>
      <c r="I492" s="221">
        <v>24</v>
      </c>
      <c r="J492" s="27">
        <v>13</v>
      </c>
      <c r="K492" s="27">
        <v>13</v>
      </c>
      <c r="L492" s="193">
        <f t="shared" si="50"/>
        <v>1</v>
      </c>
      <c r="M492" s="225">
        <v>9</v>
      </c>
      <c r="N492" s="27">
        <v>2</v>
      </c>
      <c r="O492" s="214">
        <f t="shared" si="51"/>
        <v>8.3333333333333329E-2</v>
      </c>
      <c r="P492" s="177">
        <f t="shared" si="52"/>
        <v>24</v>
      </c>
      <c r="Q492" s="178">
        <f t="shared" si="53"/>
        <v>22</v>
      </c>
      <c r="R492" s="178">
        <f t="shared" si="54"/>
        <v>2</v>
      </c>
      <c r="S492" s="202">
        <f t="shared" si="55"/>
        <v>8.3333333333333329E-2</v>
      </c>
    </row>
    <row r="493" spans="1:19" x14ac:dyDescent="0.2">
      <c r="A493" s="201" t="s">
        <v>401</v>
      </c>
      <c r="B493" s="188" t="s">
        <v>13</v>
      </c>
      <c r="C493" s="189" t="s">
        <v>14</v>
      </c>
      <c r="D493" s="175">
        <v>0</v>
      </c>
      <c r="E493" s="176">
        <v>0</v>
      </c>
      <c r="F493" s="176">
        <v>0</v>
      </c>
      <c r="G493" s="176">
        <v>0</v>
      </c>
      <c r="H493" s="210" t="str">
        <f t="shared" si="49"/>
        <v/>
      </c>
      <c r="I493" s="221">
        <v>4</v>
      </c>
      <c r="J493" s="27">
        <v>1</v>
      </c>
      <c r="K493" s="27">
        <v>1</v>
      </c>
      <c r="L493" s="193">
        <f t="shared" si="50"/>
        <v>1</v>
      </c>
      <c r="M493" s="225">
        <v>2</v>
      </c>
      <c r="N493" s="27">
        <v>1</v>
      </c>
      <c r="O493" s="214">
        <f t="shared" si="51"/>
        <v>0.25</v>
      </c>
      <c r="P493" s="177">
        <f t="shared" si="52"/>
        <v>4</v>
      </c>
      <c r="Q493" s="178">
        <f t="shared" si="53"/>
        <v>3</v>
      </c>
      <c r="R493" s="178">
        <f t="shared" si="54"/>
        <v>1</v>
      </c>
      <c r="S493" s="202">
        <f t="shared" si="55"/>
        <v>0.25</v>
      </c>
    </row>
    <row r="494" spans="1:19" x14ac:dyDescent="0.2">
      <c r="A494" s="201" t="s">
        <v>401</v>
      </c>
      <c r="B494" s="188" t="s">
        <v>15</v>
      </c>
      <c r="C494" s="189" t="s">
        <v>16</v>
      </c>
      <c r="D494" s="175">
        <v>0</v>
      </c>
      <c r="E494" s="176">
        <v>0</v>
      </c>
      <c r="F494" s="176">
        <v>0</v>
      </c>
      <c r="G494" s="176">
        <v>0</v>
      </c>
      <c r="H494" s="210" t="str">
        <f t="shared" si="49"/>
        <v/>
      </c>
      <c r="I494" s="221">
        <v>2991</v>
      </c>
      <c r="J494" s="27">
        <v>2580</v>
      </c>
      <c r="K494" s="27">
        <v>1839</v>
      </c>
      <c r="L494" s="193">
        <f t="shared" si="50"/>
        <v>0.71279069767441861</v>
      </c>
      <c r="M494" s="225">
        <v>8</v>
      </c>
      <c r="N494" s="27">
        <v>403</v>
      </c>
      <c r="O494" s="214">
        <f t="shared" si="51"/>
        <v>0.13473754597124707</v>
      </c>
      <c r="P494" s="177">
        <f t="shared" si="52"/>
        <v>2991</v>
      </c>
      <c r="Q494" s="178">
        <f t="shared" si="53"/>
        <v>2588</v>
      </c>
      <c r="R494" s="178">
        <f t="shared" si="54"/>
        <v>403</v>
      </c>
      <c r="S494" s="202">
        <f t="shared" si="55"/>
        <v>0.13473754597124707</v>
      </c>
    </row>
    <row r="495" spans="1:19" x14ac:dyDescent="0.2">
      <c r="A495" s="201" t="s">
        <v>401</v>
      </c>
      <c r="B495" s="188" t="s">
        <v>314</v>
      </c>
      <c r="C495" s="189" t="s">
        <v>315</v>
      </c>
      <c r="D495" s="175">
        <v>22</v>
      </c>
      <c r="E495" s="176">
        <v>22</v>
      </c>
      <c r="F495" s="176">
        <v>13</v>
      </c>
      <c r="G495" s="176">
        <v>0</v>
      </c>
      <c r="H495" s="210">
        <f t="shared" si="49"/>
        <v>0</v>
      </c>
      <c r="I495" s="221">
        <v>1882</v>
      </c>
      <c r="J495" s="27">
        <v>1765</v>
      </c>
      <c r="K495" s="27">
        <v>1720</v>
      </c>
      <c r="L495" s="193">
        <f t="shared" si="50"/>
        <v>0.9745042492917847</v>
      </c>
      <c r="M495" s="225">
        <v>3</v>
      </c>
      <c r="N495" s="27">
        <v>114</v>
      </c>
      <c r="O495" s="214">
        <f t="shared" si="51"/>
        <v>6.0573857598299682E-2</v>
      </c>
      <c r="P495" s="177">
        <f t="shared" si="52"/>
        <v>1904</v>
      </c>
      <c r="Q495" s="178">
        <f t="shared" si="53"/>
        <v>1790</v>
      </c>
      <c r="R495" s="178">
        <f t="shared" si="54"/>
        <v>114</v>
      </c>
      <c r="S495" s="202">
        <f t="shared" si="55"/>
        <v>5.9873949579831935E-2</v>
      </c>
    </row>
    <row r="496" spans="1:19" x14ac:dyDescent="0.2">
      <c r="A496" s="201" t="s">
        <v>401</v>
      </c>
      <c r="B496" s="188" t="s">
        <v>17</v>
      </c>
      <c r="C496" s="189" t="s">
        <v>18</v>
      </c>
      <c r="D496" s="175">
        <v>1</v>
      </c>
      <c r="E496" s="176">
        <v>1</v>
      </c>
      <c r="F496" s="176">
        <v>0</v>
      </c>
      <c r="G496" s="176">
        <v>0</v>
      </c>
      <c r="H496" s="210">
        <f t="shared" si="49"/>
        <v>0</v>
      </c>
      <c r="I496" s="221">
        <v>1067</v>
      </c>
      <c r="J496" s="27">
        <v>823</v>
      </c>
      <c r="K496" s="27">
        <v>822</v>
      </c>
      <c r="L496" s="193">
        <f t="shared" si="50"/>
        <v>0.99878493317132444</v>
      </c>
      <c r="M496" s="225">
        <v>5</v>
      </c>
      <c r="N496" s="27">
        <v>239</v>
      </c>
      <c r="O496" s="214">
        <f t="shared" si="51"/>
        <v>0.22399250234301782</v>
      </c>
      <c r="P496" s="177">
        <f t="shared" si="52"/>
        <v>1068</v>
      </c>
      <c r="Q496" s="178">
        <f t="shared" si="53"/>
        <v>829</v>
      </c>
      <c r="R496" s="178">
        <f t="shared" si="54"/>
        <v>239</v>
      </c>
      <c r="S496" s="202">
        <f t="shared" si="55"/>
        <v>0.22378277153558052</v>
      </c>
    </row>
    <row r="497" spans="1:19" x14ac:dyDescent="0.2">
      <c r="A497" s="201" t="s">
        <v>401</v>
      </c>
      <c r="B497" s="188" t="s">
        <v>19</v>
      </c>
      <c r="C497" s="189" t="s">
        <v>20</v>
      </c>
      <c r="D497" s="175">
        <v>0</v>
      </c>
      <c r="E497" s="176">
        <v>0</v>
      </c>
      <c r="F497" s="176">
        <v>0</v>
      </c>
      <c r="G497" s="176">
        <v>0</v>
      </c>
      <c r="H497" s="210" t="str">
        <f t="shared" si="49"/>
        <v/>
      </c>
      <c r="I497" s="221">
        <v>8407</v>
      </c>
      <c r="J497" s="27">
        <v>8276</v>
      </c>
      <c r="K497" s="27">
        <v>6727</v>
      </c>
      <c r="L497" s="193">
        <f t="shared" si="50"/>
        <v>0.81283228612856451</v>
      </c>
      <c r="M497" s="225">
        <v>12</v>
      </c>
      <c r="N497" s="27">
        <v>119</v>
      </c>
      <c r="O497" s="214">
        <f t="shared" si="51"/>
        <v>1.4154870940882597E-2</v>
      </c>
      <c r="P497" s="177">
        <f t="shared" si="52"/>
        <v>8407</v>
      </c>
      <c r="Q497" s="178">
        <f t="shared" si="53"/>
        <v>8288</v>
      </c>
      <c r="R497" s="178">
        <f t="shared" si="54"/>
        <v>119</v>
      </c>
      <c r="S497" s="202">
        <f t="shared" si="55"/>
        <v>1.4154870940882597E-2</v>
      </c>
    </row>
    <row r="498" spans="1:19" x14ac:dyDescent="0.2">
      <c r="A498" s="201" t="s">
        <v>401</v>
      </c>
      <c r="B498" s="188" t="s">
        <v>23</v>
      </c>
      <c r="C498" s="189" t="s">
        <v>24</v>
      </c>
      <c r="D498" s="175">
        <v>0</v>
      </c>
      <c r="E498" s="176">
        <v>0</v>
      </c>
      <c r="F498" s="176">
        <v>0</v>
      </c>
      <c r="G498" s="176">
        <v>0</v>
      </c>
      <c r="H498" s="210" t="str">
        <f t="shared" si="49"/>
        <v/>
      </c>
      <c r="I498" s="221">
        <v>146</v>
      </c>
      <c r="J498" s="27">
        <v>112</v>
      </c>
      <c r="K498" s="27">
        <v>41</v>
      </c>
      <c r="L498" s="193">
        <f t="shared" si="50"/>
        <v>0.36607142857142855</v>
      </c>
      <c r="M498" s="225">
        <v>0</v>
      </c>
      <c r="N498" s="27">
        <v>34</v>
      </c>
      <c r="O498" s="214">
        <f t="shared" si="51"/>
        <v>0.23287671232876711</v>
      </c>
      <c r="P498" s="177">
        <f t="shared" si="52"/>
        <v>146</v>
      </c>
      <c r="Q498" s="178">
        <f t="shared" si="53"/>
        <v>112</v>
      </c>
      <c r="R498" s="178">
        <f t="shared" si="54"/>
        <v>34</v>
      </c>
      <c r="S498" s="202">
        <f t="shared" si="55"/>
        <v>0.23287671232876711</v>
      </c>
    </row>
    <row r="499" spans="1:19" x14ac:dyDescent="0.2">
      <c r="A499" s="201" t="s">
        <v>401</v>
      </c>
      <c r="B499" s="188" t="s">
        <v>25</v>
      </c>
      <c r="C499" s="189" t="s">
        <v>262</v>
      </c>
      <c r="D499" s="175">
        <v>0</v>
      </c>
      <c r="E499" s="176">
        <v>0</v>
      </c>
      <c r="F499" s="176">
        <v>0</v>
      </c>
      <c r="G499" s="176">
        <v>0</v>
      </c>
      <c r="H499" s="210" t="str">
        <f t="shared" si="49"/>
        <v/>
      </c>
      <c r="I499" s="221">
        <v>328</v>
      </c>
      <c r="J499" s="27">
        <v>298</v>
      </c>
      <c r="K499" s="27">
        <v>297</v>
      </c>
      <c r="L499" s="193">
        <f t="shared" si="50"/>
        <v>0.99664429530201337</v>
      </c>
      <c r="M499" s="225">
        <v>0</v>
      </c>
      <c r="N499" s="27">
        <v>30</v>
      </c>
      <c r="O499" s="214">
        <f t="shared" si="51"/>
        <v>9.1463414634146339E-2</v>
      </c>
      <c r="P499" s="177">
        <f t="shared" si="52"/>
        <v>328</v>
      </c>
      <c r="Q499" s="178">
        <f t="shared" si="53"/>
        <v>298</v>
      </c>
      <c r="R499" s="178">
        <f t="shared" si="54"/>
        <v>30</v>
      </c>
      <c r="S499" s="202">
        <f t="shared" si="55"/>
        <v>9.1463414634146339E-2</v>
      </c>
    </row>
    <row r="500" spans="1:19" ht="29" x14ac:dyDescent="0.2">
      <c r="A500" s="201" t="s">
        <v>401</v>
      </c>
      <c r="B500" s="188" t="s">
        <v>26</v>
      </c>
      <c r="C500" s="189" t="s">
        <v>27</v>
      </c>
      <c r="D500" s="175">
        <v>0</v>
      </c>
      <c r="E500" s="176">
        <v>0</v>
      </c>
      <c r="F500" s="176">
        <v>0</v>
      </c>
      <c r="G500" s="176">
        <v>0</v>
      </c>
      <c r="H500" s="210" t="str">
        <f t="shared" si="49"/>
        <v/>
      </c>
      <c r="I500" s="221">
        <v>170</v>
      </c>
      <c r="J500" s="27">
        <v>161</v>
      </c>
      <c r="K500" s="27">
        <v>109</v>
      </c>
      <c r="L500" s="193">
        <f t="shared" si="50"/>
        <v>0.67701863354037262</v>
      </c>
      <c r="M500" s="225">
        <v>0</v>
      </c>
      <c r="N500" s="27">
        <v>9</v>
      </c>
      <c r="O500" s="214">
        <f t="shared" si="51"/>
        <v>5.2941176470588235E-2</v>
      </c>
      <c r="P500" s="177">
        <f t="shared" si="52"/>
        <v>170</v>
      </c>
      <c r="Q500" s="178">
        <f t="shared" si="53"/>
        <v>161</v>
      </c>
      <c r="R500" s="178">
        <f t="shared" si="54"/>
        <v>9</v>
      </c>
      <c r="S500" s="202">
        <f t="shared" si="55"/>
        <v>5.2941176470588235E-2</v>
      </c>
    </row>
    <row r="501" spans="1:19" x14ac:dyDescent="0.2">
      <c r="A501" s="201" t="s">
        <v>401</v>
      </c>
      <c r="B501" s="188" t="s">
        <v>316</v>
      </c>
      <c r="C501" s="189" t="s">
        <v>317</v>
      </c>
      <c r="D501" s="175">
        <v>0</v>
      </c>
      <c r="E501" s="176">
        <v>0</v>
      </c>
      <c r="F501" s="176">
        <v>0</v>
      </c>
      <c r="G501" s="176">
        <v>0</v>
      </c>
      <c r="H501" s="210" t="str">
        <f t="shared" si="49"/>
        <v/>
      </c>
      <c r="I501" s="221">
        <v>330</v>
      </c>
      <c r="J501" s="27">
        <v>326</v>
      </c>
      <c r="K501" s="27">
        <v>317</v>
      </c>
      <c r="L501" s="193">
        <f t="shared" si="50"/>
        <v>0.97239263803680986</v>
      </c>
      <c r="M501" s="225">
        <v>0</v>
      </c>
      <c r="N501" s="27">
        <v>4</v>
      </c>
      <c r="O501" s="214">
        <f t="shared" si="51"/>
        <v>1.2121212121212121E-2</v>
      </c>
      <c r="P501" s="177">
        <f t="shared" si="52"/>
        <v>330</v>
      </c>
      <c r="Q501" s="178">
        <f t="shared" si="53"/>
        <v>326</v>
      </c>
      <c r="R501" s="178">
        <f t="shared" si="54"/>
        <v>4</v>
      </c>
      <c r="S501" s="202">
        <f t="shared" si="55"/>
        <v>1.2121212121212121E-2</v>
      </c>
    </row>
    <row r="502" spans="1:19" x14ac:dyDescent="0.2">
      <c r="A502" s="201" t="s">
        <v>401</v>
      </c>
      <c r="B502" s="188" t="s">
        <v>28</v>
      </c>
      <c r="C502" s="189" t="s">
        <v>264</v>
      </c>
      <c r="D502" s="175">
        <v>0</v>
      </c>
      <c r="E502" s="176">
        <v>0</v>
      </c>
      <c r="F502" s="176">
        <v>0</v>
      </c>
      <c r="G502" s="176">
        <v>0</v>
      </c>
      <c r="H502" s="210" t="str">
        <f t="shared" si="49"/>
        <v/>
      </c>
      <c r="I502" s="221">
        <v>2</v>
      </c>
      <c r="J502" s="27">
        <v>2</v>
      </c>
      <c r="K502" s="27">
        <v>2</v>
      </c>
      <c r="L502" s="193">
        <f t="shared" si="50"/>
        <v>1</v>
      </c>
      <c r="M502" s="225">
        <v>0</v>
      </c>
      <c r="N502" s="27">
        <v>0</v>
      </c>
      <c r="O502" s="214">
        <f t="shared" si="51"/>
        <v>0</v>
      </c>
      <c r="P502" s="177">
        <f t="shared" si="52"/>
        <v>2</v>
      </c>
      <c r="Q502" s="178">
        <f t="shared" si="53"/>
        <v>2</v>
      </c>
      <c r="R502" s="178" t="str">
        <f t="shared" si="54"/>
        <v/>
      </c>
      <c r="S502" s="202" t="str">
        <f t="shared" si="55"/>
        <v/>
      </c>
    </row>
    <row r="503" spans="1:19" x14ac:dyDescent="0.2">
      <c r="A503" s="201" t="s">
        <v>401</v>
      </c>
      <c r="B503" s="188" t="s">
        <v>28</v>
      </c>
      <c r="C503" s="189" t="s">
        <v>377</v>
      </c>
      <c r="D503" s="175">
        <v>0</v>
      </c>
      <c r="E503" s="176">
        <v>0</v>
      </c>
      <c r="F503" s="176">
        <v>0</v>
      </c>
      <c r="G503" s="176">
        <v>0</v>
      </c>
      <c r="H503" s="210" t="str">
        <f t="shared" si="49"/>
        <v/>
      </c>
      <c r="I503" s="221">
        <v>1</v>
      </c>
      <c r="J503" s="27">
        <v>1</v>
      </c>
      <c r="K503" s="27">
        <v>1</v>
      </c>
      <c r="L503" s="193">
        <f t="shared" si="50"/>
        <v>1</v>
      </c>
      <c r="M503" s="225">
        <v>0</v>
      </c>
      <c r="N503" s="27">
        <v>0</v>
      </c>
      <c r="O503" s="214">
        <f t="shared" si="51"/>
        <v>0</v>
      </c>
      <c r="P503" s="177">
        <f t="shared" si="52"/>
        <v>1</v>
      </c>
      <c r="Q503" s="178">
        <f t="shared" si="53"/>
        <v>1</v>
      </c>
      <c r="R503" s="178" t="str">
        <f t="shared" si="54"/>
        <v/>
      </c>
      <c r="S503" s="202" t="str">
        <f t="shared" si="55"/>
        <v/>
      </c>
    </row>
    <row r="504" spans="1:19" x14ac:dyDescent="0.2">
      <c r="A504" s="201" t="s">
        <v>401</v>
      </c>
      <c r="B504" s="188" t="s">
        <v>28</v>
      </c>
      <c r="C504" s="189" t="s">
        <v>30</v>
      </c>
      <c r="D504" s="175">
        <v>0</v>
      </c>
      <c r="E504" s="176">
        <v>0</v>
      </c>
      <c r="F504" s="176">
        <v>0</v>
      </c>
      <c r="G504" s="176">
        <v>0</v>
      </c>
      <c r="H504" s="210" t="str">
        <f t="shared" si="49"/>
        <v/>
      </c>
      <c r="I504" s="221">
        <v>9</v>
      </c>
      <c r="J504" s="27">
        <v>8</v>
      </c>
      <c r="K504" s="27">
        <v>8</v>
      </c>
      <c r="L504" s="193">
        <f t="shared" si="50"/>
        <v>1</v>
      </c>
      <c r="M504" s="225">
        <v>0</v>
      </c>
      <c r="N504" s="27">
        <v>1</v>
      </c>
      <c r="O504" s="214">
        <f t="shared" si="51"/>
        <v>0.1111111111111111</v>
      </c>
      <c r="P504" s="177">
        <f t="shared" si="52"/>
        <v>9</v>
      </c>
      <c r="Q504" s="178">
        <f t="shared" si="53"/>
        <v>8</v>
      </c>
      <c r="R504" s="178">
        <f t="shared" si="54"/>
        <v>1</v>
      </c>
      <c r="S504" s="202">
        <f t="shared" si="55"/>
        <v>0.1111111111111111</v>
      </c>
    </row>
    <row r="505" spans="1:19" x14ac:dyDescent="0.2">
      <c r="A505" s="201" t="s">
        <v>401</v>
      </c>
      <c r="B505" s="188" t="s">
        <v>28</v>
      </c>
      <c r="C505" s="189" t="s">
        <v>31</v>
      </c>
      <c r="D505" s="175">
        <v>2</v>
      </c>
      <c r="E505" s="176">
        <v>2</v>
      </c>
      <c r="F505" s="176">
        <v>1</v>
      </c>
      <c r="G505" s="176">
        <v>0</v>
      </c>
      <c r="H505" s="210">
        <f t="shared" si="49"/>
        <v>0</v>
      </c>
      <c r="I505" s="221">
        <v>21</v>
      </c>
      <c r="J505" s="27">
        <v>14</v>
      </c>
      <c r="K505" s="27">
        <v>13</v>
      </c>
      <c r="L505" s="193">
        <f t="shared" si="50"/>
        <v>0.9285714285714286</v>
      </c>
      <c r="M505" s="225">
        <v>1</v>
      </c>
      <c r="N505" s="27">
        <v>6</v>
      </c>
      <c r="O505" s="214">
        <f t="shared" si="51"/>
        <v>0.2857142857142857</v>
      </c>
      <c r="P505" s="177">
        <f t="shared" si="52"/>
        <v>23</v>
      </c>
      <c r="Q505" s="178">
        <f t="shared" si="53"/>
        <v>17</v>
      </c>
      <c r="R505" s="178">
        <f t="shared" si="54"/>
        <v>6</v>
      </c>
      <c r="S505" s="202">
        <f t="shared" si="55"/>
        <v>0.2608695652173913</v>
      </c>
    </row>
    <row r="506" spans="1:19" x14ac:dyDescent="0.2">
      <c r="A506" s="201" t="s">
        <v>401</v>
      </c>
      <c r="B506" s="188" t="s">
        <v>32</v>
      </c>
      <c r="C506" s="189" t="s">
        <v>33</v>
      </c>
      <c r="D506" s="175">
        <v>29</v>
      </c>
      <c r="E506" s="176">
        <v>29</v>
      </c>
      <c r="F506" s="176">
        <v>2</v>
      </c>
      <c r="G506" s="176">
        <v>0</v>
      </c>
      <c r="H506" s="210">
        <f t="shared" si="49"/>
        <v>0</v>
      </c>
      <c r="I506" s="221">
        <v>406</v>
      </c>
      <c r="J506" s="27">
        <v>385</v>
      </c>
      <c r="K506" s="27">
        <v>361</v>
      </c>
      <c r="L506" s="193">
        <f t="shared" si="50"/>
        <v>0.93766233766233764</v>
      </c>
      <c r="M506" s="225">
        <v>6</v>
      </c>
      <c r="N506" s="27">
        <v>15</v>
      </c>
      <c r="O506" s="214">
        <f t="shared" si="51"/>
        <v>3.6945812807881777E-2</v>
      </c>
      <c r="P506" s="177">
        <f t="shared" si="52"/>
        <v>435</v>
      </c>
      <c r="Q506" s="178">
        <f t="shared" si="53"/>
        <v>420</v>
      </c>
      <c r="R506" s="178">
        <f t="shared" si="54"/>
        <v>15</v>
      </c>
      <c r="S506" s="202">
        <f t="shared" si="55"/>
        <v>3.4482758620689655E-2</v>
      </c>
    </row>
    <row r="507" spans="1:19" x14ac:dyDescent="0.2">
      <c r="A507" s="201" t="s">
        <v>401</v>
      </c>
      <c r="B507" s="188" t="s">
        <v>318</v>
      </c>
      <c r="C507" s="189" t="s">
        <v>319</v>
      </c>
      <c r="D507" s="175">
        <v>0</v>
      </c>
      <c r="E507" s="176">
        <v>0</v>
      </c>
      <c r="F507" s="176">
        <v>0</v>
      </c>
      <c r="G507" s="176">
        <v>0</v>
      </c>
      <c r="H507" s="210" t="str">
        <f t="shared" si="49"/>
        <v/>
      </c>
      <c r="I507" s="221">
        <v>239</v>
      </c>
      <c r="J507" s="27">
        <v>194</v>
      </c>
      <c r="K507" s="27">
        <v>194</v>
      </c>
      <c r="L507" s="193">
        <f t="shared" si="50"/>
        <v>1</v>
      </c>
      <c r="M507" s="225">
        <v>0</v>
      </c>
      <c r="N507" s="27">
        <v>45</v>
      </c>
      <c r="O507" s="214">
        <f t="shared" si="51"/>
        <v>0.18828451882845187</v>
      </c>
      <c r="P507" s="177">
        <f t="shared" si="52"/>
        <v>239</v>
      </c>
      <c r="Q507" s="178">
        <f t="shared" si="53"/>
        <v>194</v>
      </c>
      <c r="R507" s="178">
        <f t="shared" si="54"/>
        <v>45</v>
      </c>
      <c r="S507" s="202">
        <f t="shared" si="55"/>
        <v>0.18828451882845187</v>
      </c>
    </row>
    <row r="508" spans="1:19" x14ac:dyDescent="0.2">
      <c r="A508" s="201" t="s">
        <v>401</v>
      </c>
      <c r="B508" s="188" t="s">
        <v>322</v>
      </c>
      <c r="C508" s="189" t="s">
        <v>323</v>
      </c>
      <c r="D508" s="175">
        <v>0</v>
      </c>
      <c r="E508" s="176">
        <v>0</v>
      </c>
      <c r="F508" s="176">
        <v>0</v>
      </c>
      <c r="G508" s="176">
        <v>0</v>
      </c>
      <c r="H508" s="210" t="str">
        <f t="shared" si="49"/>
        <v/>
      </c>
      <c r="I508" s="221">
        <v>1294</v>
      </c>
      <c r="J508" s="27">
        <v>1146</v>
      </c>
      <c r="K508" s="27">
        <v>699</v>
      </c>
      <c r="L508" s="193">
        <f t="shared" si="50"/>
        <v>0.60994764397905754</v>
      </c>
      <c r="M508" s="225">
        <v>0</v>
      </c>
      <c r="N508" s="27">
        <v>148</v>
      </c>
      <c r="O508" s="214">
        <f t="shared" si="51"/>
        <v>0.11437403400309119</v>
      </c>
      <c r="P508" s="177">
        <f t="shared" si="52"/>
        <v>1294</v>
      </c>
      <c r="Q508" s="178">
        <f t="shared" si="53"/>
        <v>1146</v>
      </c>
      <c r="R508" s="178">
        <f t="shared" si="54"/>
        <v>148</v>
      </c>
      <c r="S508" s="202">
        <f t="shared" si="55"/>
        <v>0.11437403400309119</v>
      </c>
    </row>
    <row r="509" spans="1:19" x14ac:dyDescent="0.2">
      <c r="A509" s="201" t="s">
        <v>401</v>
      </c>
      <c r="B509" s="188" t="s">
        <v>34</v>
      </c>
      <c r="C509" s="189" t="s">
        <v>266</v>
      </c>
      <c r="D509" s="175">
        <v>0</v>
      </c>
      <c r="E509" s="176">
        <v>0</v>
      </c>
      <c r="F509" s="176">
        <v>0</v>
      </c>
      <c r="G509" s="176">
        <v>0</v>
      </c>
      <c r="H509" s="210" t="str">
        <f t="shared" si="49"/>
        <v/>
      </c>
      <c r="I509" s="221">
        <v>747</v>
      </c>
      <c r="J509" s="27">
        <v>473</v>
      </c>
      <c r="K509" s="27">
        <v>56</v>
      </c>
      <c r="L509" s="193">
        <f t="shared" si="50"/>
        <v>0.11839323467230443</v>
      </c>
      <c r="M509" s="225">
        <v>0</v>
      </c>
      <c r="N509" s="27">
        <v>274</v>
      </c>
      <c r="O509" s="214">
        <f t="shared" si="51"/>
        <v>0.36680053547523428</v>
      </c>
      <c r="P509" s="177">
        <f t="shared" si="52"/>
        <v>747</v>
      </c>
      <c r="Q509" s="178">
        <f t="shared" si="53"/>
        <v>473</v>
      </c>
      <c r="R509" s="178">
        <f t="shared" si="54"/>
        <v>274</v>
      </c>
      <c r="S509" s="202">
        <f t="shared" si="55"/>
        <v>0.36680053547523428</v>
      </c>
    </row>
    <row r="510" spans="1:19" x14ac:dyDescent="0.2">
      <c r="A510" s="201" t="s">
        <v>401</v>
      </c>
      <c r="B510" s="188" t="s">
        <v>35</v>
      </c>
      <c r="C510" s="189" t="s">
        <v>37</v>
      </c>
      <c r="D510" s="175">
        <v>1</v>
      </c>
      <c r="E510" s="176">
        <v>1</v>
      </c>
      <c r="F510" s="176">
        <v>1</v>
      </c>
      <c r="G510" s="176">
        <v>0</v>
      </c>
      <c r="H510" s="210">
        <f t="shared" si="49"/>
        <v>0</v>
      </c>
      <c r="I510" s="221">
        <v>629</v>
      </c>
      <c r="J510" s="27">
        <v>602</v>
      </c>
      <c r="K510" s="27">
        <v>602</v>
      </c>
      <c r="L510" s="193">
        <f t="shared" si="50"/>
        <v>1</v>
      </c>
      <c r="M510" s="225">
        <v>10</v>
      </c>
      <c r="N510" s="27">
        <v>17</v>
      </c>
      <c r="O510" s="214">
        <f t="shared" si="51"/>
        <v>2.7027027027027029E-2</v>
      </c>
      <c r="P510" s="177">
        <f t="shared" si="52"/>
        <v>630</v>
      </c>
      <c r="Q510" s="178">
        <f t="shared" si="53"/>
        <v>613</v>
      </c>
      <c r="R510" s="178">
        <f t="shared" si="54"/>
        <v>17</v>
      </c>
      <c r="S510" s="202">
        <f t="shared" si="55"/>
        <v>2.6984126984126985E-2</v>
      </c>
    </row>
    <row r="511" spans="1:19" ht="29" x14ac:dyDescent="0.2">
      <c r="A511" s="201" t="s">
        <v>401</v>
      </c>
      <c r="B511" s="188" t="s">
        <v>40</v>
      </c>
      <c r="C511" s="189" t="s">
        <v>41</v>
      </c>
      <c r="D511" s="175">
        <v>2</v>
      </c>
      <c r="E511" s="176">
        <v>2</v>
      </c>
      <c r="F511" s="176">
        <v>1</v>
      </c>
      <c r="G511" s="176">
        <v>0</v>
      </c>
      <c r="H511" s="210">
        <f t="shared" si="49"/>
        <v>0</v>
      </c>
      <c r="I511" s="221">
        <v>33</v>
      </c>
      <c r="J511" s="27">
        <v>29</v>
      </c>
      <c r="K511" s="27">
        <v>15</v>
      </c>
      <c r="L511" s="193">
        <f t="shared" si="50"/>
        <v>0.51724137931034486</v>
      </c>
      <c r="M511" s="225">
        <v>0</v>
      </c>
      <c r="N511" s="27">
        <v>4</v>
      </c>
      <c r="O511" s="214">
        <f t="shared" si="51"/>
        <v>0.12121212121212122</v>
      </c>
      <c r="P511" s="177">
        <f t="shared" si="52"/>
        <v>35</v>
      </c>
      <c r="Q511" s="178">
        <f t="shared" si="53"/>
        <v>31</v>
      </c>
      <c r="R511" s="178">
        <f t="shared" si="54"/>
        <v>4</v>
      </c>
      <c r="S511" s="202">
        <f t="shared" si="55"/>
        <v>0.11428571428571428</v>
      </c>
    </row>
    <row r="512" spans="1:19" x14ac:dyDescent="0.2">
      <c r="A512" s="201" t="s">
        <v>401</v>
      </c>
      <c r="B512" s="188" t="s">
        <v>42</v>
      </c>
      <c r="C512" s="189" t="s">
        <v>43</v>
      </c>
      <c r="D512" s="175">
        <v>1</v>
      </c>
      <c r="E512" s="176">
        <v>1</v>
      </c>
      <c r="F512" s="176">
        <v>1</v>
      </c>
      <c r="G512" s="176">
        <v>0</v>
      </c>
      <c r="H512" s="210">
        <f t="shared" si="49"/>
        <v>0</v>
      </c>
      <c r="I512" s="221">
        <v>10446</v>
      </c>
      <c r="J512" s="27">
        <v>9710</v>
      </c>
      <c r="K512" s="27">
        <v>9249</v>
      </c>
      <c r="L512" s="193">
        <f t="shared" si="50"/>
        <v>0.95252317198764158</v>
      </c>
      <c r="M512" s="225">
        <v>0</v>
      </c>
      <c r="N512" s="27">
        <v>736</v>
      </c>
      <c r="O512" s="214">
        <f t="shared" si="51"/>
        <v>7.0457591422554089E-2</v>
      </c>
      <c r="P512" s="177">
        <f t="shared" si="52"/>
        <v>10447</v>
      </c>
      <c r="Q512" s="178">
        <f t="shared" si="53"/>
        <v>9711</v>
      </c>
      <c r="R512" s="178">
        <f t="shared" si="54"/>
        <v>736</v>
      </c>
      <c r="S512" s="202">
        <f t="shared" si="55"/>
        <v>7.0450847133148267E-2</v>
      </c>
    </row>
    <row r="513" spans="1:19" x14ac:dyDescent="0.2">
      <c r="A513" s="201" t="s">
        <v>401</v>
      </c>
      <c r="B513" s="188" t="s">
        <v>42</v>
      </c>
      <c r="C513" s="189" t="s">
        <v>329</v>
      </c>
      <c r="D513" s="175">
        <v>0</v>
      </c>
      <c r="E513" s="176">
        <v>0</v>
      </c>
      <c r="F513" s="176">
        <v>0</v>
      </c>
      <c r="G513" s="176">
        <v>0</v>
      </c>
      <c r="H513" s="210" t="str">
        <f t="shared" si="49"/>
        <v/>
      </c>
      <c r="I513" s="221">
        <v>1086</v>
      </c>
      <c r="J513" s="27">
        <v>1042</v>
      </c>
      <c r="K513" s="27">
        <v>1042</v>
      </c>
      <c r="L513" s="193">
        <f t="shared" si="50"/>
        <v>1</v>
      </c>
      <c r="M513" s="225">
        <v>0</v>
      </c>
      <c r="N513" s="27">
        <v>44</v>
      </c>
      <c r="O513" s="214">
        <f t="shared" si="51"/>
        <v>4.0515653775322284E-2</v>
      </c>
      <c r="P513" s="177">
        <f t="shared" si="52"/>
        <v>1086</v>
      </c>
      <c r="Q513" s="178">
        <f t="shared" si="53"/>
        <v>1042</v>
      </c>
      <c r="R513" s="178">
        <f t="shared" si="54"/>
        <v>44</v>
      </c>
      <c r="S513" s="202">
        <f t="shared" si="55"/>
        <v>4.0515653775322284E-2</v>
      </c>
    </row>
    <row r="514" spans="1:19" ht="29" x14ac:dyDescent="0.2">
      <c r="A514" s="201" t="s">
        <v>401</v>
      </c>
      <c r="B514" s="188" t="s">
        <v>42</v>
      </c>
      <c r="C514" s="189" t="s">
        <v>45</v>
      </c>
      <c r="D514" s="175">
        <v>0</v>
      </c>
      <c r="E514" s="176">
        <v>0</v>
      </c>
      <c r="F514" s="176">
        <v>0</v>
      </c>
      <c r="G514" s="176">
        <v>0</v>
      </c>
      <c r="H514" s="210" t="str">
        <f t="shared" ref="H514:H577" si="56">IF((E514+G514)&lt;&gt;0,G514/(E514+G514),"")</f>
        <v/>
      </c>
      <c r="I514" s="221">
        <v>11789</v>
      </c>
      <c r="J514" s="27">
        <v>11036</v>
      </c>
      <c r="K514" s="27">
        <v>9319</v>
      </c>
      <c r="L514" s="193">
        <f t="shared" ref="L514:L577" si="57">IF(J514&lt;&gt;0,K514/J514,"")</f>
        <v>0.84441826748822035</v>
      </c>
      <c r="M514" s="225">
        <v>0</v>
      </c>
      <c r="N514" s="27">
        <v>753</v>
      </c>
      <c r="O514" s="214">
        <f t="shared" ref="O514:O577" si="58">IF((J514+M514+N514)&lt;&gt;0,N514/(J514+M514+N514),"")</f>
        <v>6.3873102044278568E-2</v>
      </c>
      <c r="P514" s="177">
        <f t="shared" ref="P514:P577" si="59">IF(SUM(D514,I514)&gt;0,SUM(D514,I514),"")</f>
        <v>11789</v>
      </c>
      <c r="Q514" s="178">
        <f t="shared" ref="Q514:Q577" si="60">IF(SUM(E514,J514, M514)&gt;0,SUM(E514,J514, M514),"")</f>
        <v>11036</v>
      </c>
      <c r="R514" s="178">
        <f t="shared" ref="R514:R577" si="61">IF(SUM(G514,N514)&gt;0,SUM(G514,N514),"")</f>
        <v>753</v>
      </c>
      <c r="S514" s="202">
        <f t="shared" ref="S514:S577" si="62">IFERROR(IF((Q514+R514)&lt;&gt;0,R514/(Q514+R514),""),"")</f>
        <v>6.3873102044278568E-2</v>
      </c>
    </row>
    <row r="515" spans="1:19" x14ac:dyDescent="0.2">
      <c r="A515" s="201" t="s">
        <v>401</v>
      </c>
      <c r="B515" s="188" t="s">
        <v>42</v>
      </c>
      <c r="C515" s="189" t="s">
        <v>46</v>
      </c>
      <c r="D515" s="175">
        <v>0</v>
      </c>
      <c r="E515" s="176">
        <v>0</v>
      </c>
      <c r="F515" s="176">
        <v>0</v>
      </c>
      <c r="G515" s="176">
        <v>0</v>
      </c>
      <c r="H515" s="210" t="str">
        <f t="shared" si="56"/>
        <v/>
      </c>
      <c r="I515" s="221">
        <v>15801</v>
      </c>
      <c r="J515" s="27">
        <v>14737</v>
      </c>
      <c r="K515" s="27">
        <v>14086</v>
      </c>
      <c r="L515" s="193">
        <f t="shared" si="57"/>
        <v>0.95582547329850043</v>
      </c>
      <c r="M515" s="225">
        <v>0</v>
      </c>
      <c r="N515" s="27">
        <v>1064</v>
      </c>
      <c r="O515" s="214">
        <f t="shared" si="58"/>
        <v>6.7337510284159227E-2</v>
      </c>
      <c r="P515" s="177">
        <f t="shared" si="59"/>
        <v>15801</v>
      </c>
      <c r="Q515" s="178">
        <f t="shared" si="60"/>
        <v>14737</v>
      </c>
      <c r="R515" s="178">
        <f t="shared" si="61"/>
        <v>1064</v>
      </c>
      <c r="S515" s="202">
        <f t="shared" si="62"/>
        <v>6.7337510284159227E-2</v>
      </c>
    </row>
    <row r="516" spans="1:19" x14ac:dyDescent="0.2">
      <c r="A516" s="201" t="s">
        <v>401</v>
      </c>
      <c r="B516" s="188" t="s">
        <v>42</v>
      </c>
      <c r="C516" s="189" t="s">
        <v>501</v>
      </c>
      <c r="D516" s="175">
        <v>0</v>
      </c>
      <c r="E516" s="176">
        <v>0</v>
      </c>
      <c r="F516" s="176">
        <v>0</v>
      </c>
      <c r="G516" s="176">
        <v>0</v>
      </c>
      <c r="H516" s="210" t="str">
        <f t="shared" si="56"/>
        <v/>
      </c>
      <c r="I516" s="221">
        <v>1313</v>
      </c>
      <c r="J516" s="27">
        <v>1230</v>
      </c>
      <c r="K516" s="27">
        <v>1189</v>
      </c>
      <c r="L516" s="193">
        <f t="shared" si="57"/>
        <v>0.96666666666666667</v>
      </c>
      <c r="M516" s="225">
        <v>0</v>
      </c>
      <c r="N516" s="27">
        <v>83</v>
      </c>
      <c r="O516" s="214">
        <f t="shared" si="58"/>
        <v>6.321401370906321E-2</v>
      </c>
      <c r="P516" s="177">
        <f t="shared" si="59"/>
        <v>1313</v>
      </c>
      <c r="Q516" s="178">
        <f t="shared" si="60"/>
        <v>1230</v>
      </c>
      <c r="R516" s="178">
        <f t="shared" si="61"/>
        <v>83</v>
      </c>
      <c r="S516" s="202">
        <f t="shared" si="62"/>
        <v>6.321401370906321E-2</v>
      </c>
    </row>
    <row r="517" spans="1:19" x14ac:dyDescent="0.2">
      <c r="A517" s="201" t="s">
        <v>401</v>
      </c>
      <c r="B517" s="188" t="s">
        <v>47</v>
      </c>
      <c r="C517" s="189" t="s">
        <v>48</v>
      </c>
      <c r="D517" s="175">
        <v>4</v>
      </c>
      <c r="E517" s="176">
        <v>4</v>
      </c>
      <c r="F517" s="176">
        <v>2</v>
      </c>
      <c r="G517" s="176">
        <v>0</v>
      </c>
      <c r="H517" s="210">
        <f t="shared" si="56"/>
        <v>0</v>
      </c>
      <c r="I517" s="221">
        <v>12</v>
      </c>
      <c r="J517" s="27">
        <v>11</v>
      </c>
      <c r="K517" s="27">
        <v>8</v>
      </c>
      <c r="L517" s="193">
        <f t="shared" si="57"/>
        <v>0.72727272727272729</v>
      </c>
      <c r="M517" s="225">
        <v>0</v>
      </c>
      <c r="N517" s="27">
        <v>1</v>
      </c>
      <c r="O517" s="214">
        <f t="shared" si="58"/>
        <v>8.3333333333333329E-2</v>
      </c>
      <c r="P517" s="177">
        <f t="shared" si="59"/>
        <v>16</v>
      </c>
      <c r="Q517" s="178">
        <f t="shared" si="60"/>
        <v>15</v>
      </c>
      <c r="R517" s="178">
        <f t="shared" si="61"/>
        <v>1</v>
      </c>
      <c r="S517" s="202">
        <f t="shared" si="62"/>
        <v>6.25E-2</v>
      </c>
    </row>
    <row r="518" spans="1:19" ht="43" x14ac:dyDescent="0.2">
      <c r="A518" s="201" t="s">
        <v>401</v>
      </c>
      <c r="B518" s="188" t="s">
        <v>559</v>
      </c>
      <c r="C518" s="189" t="s">
        <v>49</v>
      </c>
      <c r="D518" s="175">
        <v>0</v>
      </c>
      <c r="E518" s="176">
        <v>0</v>
      </c>
      <c r="F518" s="176">
        <v>0</v>
      </c>
      <c r="G518" s="176">
        <v>0</v>
      </c>
      <c r="H518" s="210" t="str">
        <f t="shared" si="56"/>
        <v/>
      </c>
      <c r="I518" s="221">
        <v>81</v>
      </c>
      <c r="J518" s="27">
        <v>75</v>
      </c>
      <c r="K518" s="27">
        <v>71</v>
      </c>
      <c r="L518" s="193">
        <f t="shared" si="57"/>
        <v>0.94666666666666666</v>
      </c>
      <c r="M518" s="225">
        <v>2</v>
      </c>
      <c r="N518" s="27">
        <v>4</v>
      </c>
      <c r="O518" s="214">
        <f t="shared" si="58"/>
        <v>4.9382716049382713E-2</v>
      </c>
      <c r="P518" s="177">
        <f t="shared" si="59"/>
        <v>81</v>
      </c>
      <c r="Q518" s="178">
        <f t="shared" si="60"/>
        <v>77</v>
      </c>
      <c r="R518" s="178">
        <f t="shared" si="61"/>
        <v>4</v>
      </c>
      <c r="S518" s="202">
        <f t="shared" si="62"/>
        <v>4.9382716049382713E-2</v>
      </c>
    </row>
    <row r="519" spans="1:19" x14ac:dyDescent="0.2">
      <c r="A519" s="201" t="s">
        <v>401</v>
      </c>
      <c r="B519" s="188" t="s">
        <v>50</v>
      </c>
      <c r="C519" s="189" t="s">
        <v>51</v>
      </c>
      <c r="D519" s="175">
        <v>19</v>
      </c>
      <c r="E519" s="176">
        <v>19</v>
      </c>
      <c r="F519" s="176">
        <v>1</v>
      </c>
      <c r="G519" s="176">
        <v>0</v>
      </c>
      <c r="H519" s="210">
        <f t="shared" si="56"/>
        <v>0</v>
      </c>
      <c r="I519" s="221">
        <v>6</v>
      </c>
      <c r="J519" s="27">
        <v>6</v>
      </c>
      <c r="K519" s="27">
        <v>5</v>
      </c>
      <c r="L519" s="193">
        <f t="shared" si="57"/>
        <v>0.83333333333333337</v>
      </c>
      <c r="M519" s="225">
        <v>0</v>
      </c>
      <c r="N519" s="27">
        <v>0</v>
      </c>
      <c r="O519" s="214">
        <f t="shared" si="58"/>
        <v>0</v>
      </c>
      <c r="P519" s="177">
        <f t="shared" si="59"/>
        <v>25</v>
      </c>
      <c r="Q519" s="178">
        <f t="shared" si="60"/>
        <v>25</v>
      </c>
      <c r="R519" s="178" t="str">
        <f t="shared" si="61"/>
        <v/>
      </c>
      <c r="S519" s="202" t="str">
        <f t="shared" si="62"/>
        <v/>
      </c>
    </row>
    <row r="520" spans="1:19" x14ac:dyDescent="0.2">
      <c r="A520" s="201" t="s">
        <v>401</v>
      </c>
      <c r="B520" s="188" t="s">
        <v>52</v>
      </c>
      <c r="C520" s="189" t="s">
        <v>404</v>
      </c>
      <c r="D520" s="175">
        <v>0</v>
      </c>
      <c r="E520" s="176">
        <v>0</v>
      </c>
      <c r="F520" s="176">
        <v>0</v>
      </c>
      <c r="G520" s="176">
        <v>0</v>
      </c>
      <c r="H520" s="210" t="str">
        <f t="shared" si="56"/>
        <v/>
      </c>
      <c r="I520" s="221">
        <v>588</v>
      </c>
      <c r="J520" s="27">
        <v>336</v>
      </c>
      <c r="K520" s="27">
        <v>220</v>
      </c>
      <c r="L520" s="193">
        <f t="shared" si="57"/>
        <v>0.65476190476190477</v>
      </c>
      <c r="M520" s="225">
        <v>0</v>
      </c>
      <c r="N520" s="27">
        <v>252</v>
      </c>
      <c r="O520" s="214">
        <f t="shared" si="58"/>
        <v>0.42857142857142855</v>
      </c>
      <c r="P520" s="177">
        <f t="shared" si="59"/>
        <v>588</v>
      </c>
      <c r="Q520" s="178">
        <f t="shared" si="60"/>
        <v>336</v>
      </c>
      <c r="R520" s="178">
        <f t="shared" si="61"/>
        <v>252</v>
      </c>
      <c r="S520" s="202">
        <f t="shared" si="62"/>
        <v>0.42857142857142855</v>
      </c>
    </row>
    <row r="521" spans="1:19" x14ac:dyDescent="0.2">
      <c r="A521" s="201" t="s">
        <v>401</v>
      </c>
      <c r="B521" s="188" t="s">
        <v>53</v>
      </c>
      <c r="C521" s="189" t="s">
        <v>54</v>
      </c>
      <c r="D521" s="175">
        <v>2</v>
      </c>
      <c r="E521" s="176">
        <v>2</v>
      </c>
      <c r="F521" s="176">
        <v>2</v>
      </c>
      <c r="G521" s="176">
        <v>0</v>
      </c>
      <c r="H521" s="210">
        <f t="shared" si="56"/>
        <v>0</v>
      </c>
      <c r="I521" s="221">
        <v>90</v>
      </c>
      <c r="J521" s="27">
        <v>61</v>
      </c>
      <c r="K521" s="27">
        <v>61</v>
      </c>
      <c r="L521" s="193">
        <f t="shared" si="57"/>
        <v>1</v>
      </c>
      <c r="M521" s="225">
        <v>0</v>
      </c>
      <c r="N521" s="27">
        <v>29</v>
      </c>
      <c r="O521" s="214">
        <f t="shared" si="58"/>
        <v>0.32222222222222224</v>
      </c>
      <c r="P521" s="177">
        <f t="shared" si="59"/>
        <v>92</v>
      </c>
      <c r="Q521" s="178">
        <f t="shared" si="60"/>
        <v>63</v>
      </c>
      <c r="R521" s="178">
        <f t="shared" si="61"/>
        <v>29</v>
      </c>
      <c r="S521" s="202">
        <f t="shared" si="62"/>
        <v>0.31521739130434784</v>
      </c>
    </row>
    <row r="522" spans="1:19" x14ac:dyDescent="0.2">
      <c r="A522" s="201" t="s">
        <v>401</v>
      </c>
      <c r="B522" s="188" t="s">
        <v>55</v>
      </c>
      <c r="C522" s="189" t="s">
        <v>56</v>
      </c>
      <c r="D522" s="175">
        <v>1</v>
      </c>
      <c r="E522" s="176">
        <v>1</v>
      </c>
      <c r="F522" s="176">
        <v>1</v>
      </c>
      <c r="G522" s="176">
        <v>0</v>
      </c>
      <c r="H522" s="210">
        <f t="shared" si="56"/>
        <v>0</v>
      </c>
      <c r="I522" s="221">
        <v>903</v>
      </c>
      <c r="J522" s="27">
        <v>709</v>
      </c>
      <c r="K522" s="27">
        <v>706</v>
      </c>
      <c r="L522" s="193">
        <f t="shared" si="57"/>
        <v>0.99576868829337095</v>
      </c>
      <c r="M522" s="225">
        <v>0</v>
      </c>
      <c r="N522" s="27">
        <v>194</v>
      </c>
      <c r="O522" s="214">
        <f t="shared" si="58"/>
        <v>0.21483942414174972</v>
      </c>
      <c r="P522" s="177">
        <f t="shared" si="59"/>
        <v>904</v>
      </c>
      <c r="Q522" s="178">
        <f t="shared" si="60"/>
        <v>710</v>
      </c>
      <c r="R522" s="178">
        <f t="shared" si="61"/>
        <v>194</v>
      </c>
      <c r="S522" s="202">
        <f t="shared" si="62"/>
        <v>0.21460176991150443</v>
      </c>
    </row>
    <row r="523" spans="1:19" x14ac:dyDescent="0.2">
      <c r="A523" s="201" t="s">
        <v>401</v>
      </c>
      <c r="B523" s="188" t="s">
        <v>57</v>
      </c>
      <c r="C523" s="189" t="s">
        <v>58</v>
      </c>
      <c r="D523" s="175">
        <v>4</v>
      </c>
      <c r="E523" s="176">
        <v>4</v>
      </c>
      <c r="F523" s="176">
        <v>0</v>
      </c>
      <c r="G523" s="176">
        <v>0</v>
      </c>
      <c r="H523" s="210">
        <f t="shared" si="56"/>
        <v>0</v>
      </c>
      <c r="I523" s="221">
        <v>798</v>
      </c>
      <c r="J523" s="27">
        <v>512</v>
      </c>
      <c r="K523" s="27">
        <v>343</v>
      </c>
      <c r="L523" s="193">
        <f t="shared" si="57"/>
        <v>0.669921875</v>
      </c>
      <c r="M523" s="225">
        <v>97</v>
      </c>
      <c r="N523" s="27">
        <v>189</v>
      </c>
      <c r="O523" s="214">
        <f t="shared" si="58"/>
        <v>0.23684210526315788</v>
      </c>
      <c r="P523" s="177">
        <f t="shared" si="59"/>
        <v>802</v>
      </c>
      <c r="Q523" s="178">
        <f t="shared" si="60"/>
        <v>613</v>
      </c>
      <c r="R523" s="178">
        <f t="shared" si="61"/>
        <v>189</v>
      </c>
      <c r="S523" s="202">
        <f t="shared" si="62"/>
        <v>0.23566084788029926</v>
      </c>
    </row>
    <row r="524" spans="1:19" x14ac:dyDescent="0.2">
      <c r="A524" s="201" t="s">
        <v>401</v>
      </c>
      <c r="B524" s="188" t="s">
        <v>61</v>
      </c>
      <c r="C524" s="189" t="s">
        <v>269</v>
      </c>
      <c r="D524" s="175">
        <v>0</v>
      </c>
      <c r="E524" s="176">
        <v>0</v>
      </c>
      <c r="F524" s="176">
        <v>0</v>
      </c>
      <c r="G524" s="176">
        <v>0</v>
      </c>
      <c r="H524" s="210" t="str">
        <f t="shared" si="56"/>
        <v/>
      </c>
      <c r="I524" s="221">
        <v>2</v>
      </c>
      <c r="J524" s="27">
        <v>2</v>
      </c>
      <c r="K524" s="27">
        <v>0</v>
      </c>
      <c r="L524" s="193">
        <f t="shared" si="57"/>
        <v>0</v>
      </c>
      <c r="M524" s="225">
        <v>0</v>
      </c>
      <c r="N524" s="27">
        <v>0</v>
      </c>
      <c r="O524" s="214">
        <f t="shared" si="58"/>
        <v>0</v>
      </c>
      <c r="P524" s="177">
        <f t="shared" si="59"/>
        <v>2</v>
      </c>
      <c r="Q524" s="178">
        <f t="shared" si="60"/>
        <v>2</v>
      </c>
      <c r="R524" s="178" t="str">
        <f t="shared" si="61"/>
        <v/>
      </c>
      <c r="S524" s="202" t="str">
        <f t="shared" si="62"/>
        <v/>
      </c>
    </row>
    <row r="525" spans="1:19" ht="29" x14ac:dyDescent="0.2">
      <c r="A525" s="201" t="s">
        <v>401</v>
      </c>
      <c r="B525" s="188" t="s">
        <v>62</v>
      </c>
      <c r="C525" s="189" t="s">
        <v>63</v>
      </c>
      <c r="D525" s="175">
        <v>0</v>
      </c>
      <c r="E525" s="176">
        <v>0</v>
      </c>
      <c r="F525" s="176">
        <v>0</v>
      </c>
      <c r="G525" s="176">
        <v>0</v>
      </c>
      <c r="H525" s="210" t="str">
        <f t="shared" si="56"/>
        <v/>
      </c>
      <c r="I525" s="221">
        <v>549</v>
      </c>
      <c r="J525" s="27">
        <v>366</v>
      </c>
      <c r="K525" s="27">
        <v>168</v>
      </c>
      <c r="L525" s="193">
        <f t="shared" si="57"/>
        <v>0.45901639344262296</v>
      </c>
      <c r="M525" s="225">
        <v>0</v>
      </c>
      <c r="N525" s="27">
        <v>183</v>
      </c>
      <c r="O525" s="214">
        <f t="shared" si="58"/>
        <v>0.33333333333333331</v>
      </c>
      <c r="P525" s="177">
        <f t="shared" si="59"/>
        <v>549</v>
      </c>
      <c r="Q525" s="178">
        <f t="shared" si="60"/>
        <v>366</v>
      </c>
      <c r="R525" s="178">
        <f t="shared" si="61"/>
        <v>183</v>
      </c>
      <c r="S525" s="202">
        <f t="shared" si="62"/>
        <v>0.33333333333333331</v>
      </c>
    </row>
    <row r="526" spans="1:19" x14ac:dyDescent="0.2">
      <c r="A526" s="201" t="s">
        <v>401</v>
      </c>
      <c r="B526" s="188" t="s">
        <v>64</v>
      </c>
      <c r="C526" s="189" t="s">
        <v>270</v>
      </c>
      <c r="D526" s="175">
        <v>4</v>
      </c>
      <c r="E526" s="176">
        <v>4</v>
      </c>
      <c r="F526" s="176">
        <v>1</v>
      </c>
      <c r="G526" s="176">
        <v>0</v>
      </c>
      <c r="H526" s="210">
        <f t="shared" si="56"/>
        <v>0</v>
      </c>
      <c r="I526" s="221">
        <v>1133</v>
      </c>
      <c r="J526" s="27">
        <v>1010</v>
      </c>
      <c r="K526" s="27">
        <v>1008</v>
      </c>
      <c r="L526" s="193">
        <f t="shared" si="57"/>
        <v>0.99801980198019802</v>
      </c>
      <c r="M526" s="225">
        <v>0</v>
      </c>
      <c r="N526" s="27">
        <v>123</v>
      </c>
      <c r="O526" s="214">
        <f t="shared" si="58"/>
        <v>0.10856134157105031</v>
      </c>
      <c r="P526" s="177">
        <f t="shared" si="59"/>
        <v>1137</v>
      </c>
      <c r="Q526" s="178">
        <f t="shared" si="60"/>
        <v>1014</v>
      </c>
      <c r="R526" s="178">
        <f t="shared" si="61"/>
        <v>123</v>
      </c>
      <c r="S526" s="202">
        <f t="shared" si="62"/>
        <v>0.10817941952506596</v>
      </c>
    </row>
    <row r="527" spans="1:19" x14ac:dyDescent="0.2">
      <c r="A527" s="201" t="s">
        <v>401</v>
      </c>
      <c r="B527" s="188" t="s">
        <v>65</v>
      </c>
      <c r="C527" s="189" t="s">
        <v>66</v>
      </c>
      <c r="D527" s="175">
        <v>1</v>
      </c>
      <c r="E527" s="176">
        <v>1</v>
      </c>
      <c r="F527" s="176">
        <v>1</v>
      </c>
      <c r="G527" s="176">
        <v>0</v>
      </c>
      <c r="H527" s="210">
        <f t="shared" si="56"/>
        <v>0</v>
      </c>
      <c r="I527" s="221">
        <v>8243</v>
      </c>
      <c r="J527" s="27">
        <v>6401</v>
      </c>
      <c r="K527" s="27">
        <v>6042</v>
      </c>
      <c r="L527" s="193">
        <f t="shared" si="57"/>
        <v>0.94391501327917515</v>
      </c>
      <c r="M527" s="225">
        <v>81</v>
      </c>
      <c r="N527" s="27">
        <v>1761</v>
      </c>
      <c r="O527" s="214">
        <f t="shared" si="58"/>
        <v>0.21363581220429456</v>
      </c>
      <c r="P527" s="177">
        <f t="shared" si="59"/>
        <v>8244</v>
      </c>
      <c r="Q527" s="178">
        <f t="shared" si="60"/>
        <v>6483</v>
      </c>
      <c r="R527" s="178">
        <f t="shared" si="61"/>
        <v>1761</v>
      </c>
      <c r="S527" s="202">
        <f t="shared" si="62"/>
        <v>0.21360989810771469</v>
      </c>
    </row>
    <row r="528" spans="1:19" x14ac:dyDescent="0.2">
      <c r="A528" s="201" t="s">
        <v>401</v>
      </c>
      <c r="B528" s="188" t="s">
        <v>68</v>
      </c>
      <c r="C528" s="189" t="s">
        <v>276</v>
      </c>
      <c r="D528" s="175">
        <v>1</v>
      </c>
      <c r="E528" s="176">
        <v>1</v>
      </c>
      <c r="F528" s="176">
        <v>1</v>
      </c>
      <c r="G528" s="176">
        <v>0</v>
      </c>
      <c r="H528" s="210">
        <f t="shared" si="56"/>
        <v>0</v>
      </c>
      <c r="I528" s="221">
        <v>0</v>
      </c>
      <c r="J528" s="27">
        <v>0</v>
      </c>
      <c r="K528" s="27">
        <v>0</v>
      </c>
      <c r="L528" s="193" t="str">
        <f t="shared" si="57"/>
        <v/>
      </c>
      <c r="M528" s="225">
        <v>0</v>
      </c>
      <c r="N528" s="27">
        <v>0</v>
      </c>
      <c r="O528" s="214" t="str">
        <f t="shared" si="58"/>
        <v/>
      </c>
      <c r="P528" s="177">
        <f t="shared" si="59"/>
        <v>1</v>
      </c>
      <c r="Q528" s="178">
        <f t="shared" si="60"/>
        <v>1</v>
      </c>
      <c r="R528" s="178" t="str">
        <f t="shared" si="61"/>
        <v/>
      </c>
      <c r="S528" s="202" t="str">
        <f t="shared" si="62"/>
        <v/>
      </c>
    </row>
    <row r="529" spans="1:19" x14ac:dyDescent="0.2">
      <c r="A529" s="201" t="s">
        <v>401</v>
      </c>
      <c r="B529" s="188" t="s">
        <v>69</v>
      </c>
      <c r="C529" s="189" t="s">
        <v>70</v>
      </c>
      <c r="D529" s="175">
        <v>0</v>
      </c>
      <c r="E529" s="176">
        <v>0</v>
      </c>
      <c r="F529" s="176">
        <v>0</v>
      </c>
      <c r="G529" s="176">
        <v>2</v>
      </c>
      <c r="H529" s="210">
        <f t="shared" si="56"/>
        <v>1</v>
      </c>
      <c r="I529" s="221">
        <v>588</v>
      </c>
      <c r="J529" s="27">
        <v>327</v>
      </c>
      <c r="K529" s="27">
        <v>48</v>
      </c>
      <c r="L529" s="193">
        <f t="shared" si="57"/>
        <v>0.14678899082568808</v>
      </c>
      <c r="M529" s="225">
        <v>2</v>
      </c>
      <c r="N529" s="27">
        <v>259</v>
      </c>
      <c r="O529" s="214">
        <f t="shared" si="58"/>
        <v>0.44047619047619047</v>
      </c>
      <c r="P529" s="177">
        <f t="shared" si="59"/>
        <v>588</v>
      </c>
      <c r="Q529" s="178">
        <f t="shared" si="60"/>
        <v>329</v>
      </c>
      <c r="R529" s="178">
        <f t="shared" si="61"/>
        <v>261</v>
      </c>
      <c r="S529" s="202">
        <f t="shared" si="62"/>
        <v>0.44237288135593222</v>
      </c>
    </row>
    <row r="530" spans="1:19" x14ac:dyDescent="0.2">
      <c r="A530" s="201" t="s">
        <v>401</v>
      </c>
      <c r="B530" s="188" t="s">
        <v>76</v>
      </c>
      <c r="C530" s="189" t="s">
        <v>77</v>
      </c>
      <c r="D530" s="175">
        <v>0</v>
      </c>
      <c r="E530" s="176">
        <v>0</v>
      </c>
      <c r="F530" s="176">
        <v>0</v>
      </c>
      <c r="G530" s="176">
        <v>0</v>
      </c>
      <c r="H530" s="210" t="str">
        <f t="shared" si="56"/>
        <v/>
      </c>
      <c r="I530" s="221">
        <v>57</v>
      </c>
      <c r="J530" s="27">
        <v>38</v>
      </c>
      <c r="K530" s="27">
        <v>17</v>
      </c>
      <c r="L530" s="193">
        <f t="shared" si="57"/>
        <v>0.44736842105263158</v>
      </c>
      <c r="M530" s="225">
        <v>0</v>
      </c>
      <c r="N530" s="27">
        <v>19</v>
      </c>
      <c r="O530" s="214">
        <f t="shared" si="58"/>
        <v>0.33333333333333331</v>
      </c>
      <c r="P530" s="177">
        <f t="shared" si="59"/>
        <v>57</v>
      </c>
      <c r="Q530" s="178">
        <f t="shared" si="60"/>
        <v>38</v>
      </c>
      <c r="R530" s="178">
        <f t="shared" si="61"/>
        <v>19</v>
      </c>
      <c r="S530" s="202">
        <f t="shared" si="62"/>
        <v>0.33333333333333331</v>
      </c>
    </row>
    <row r="531" spans="1:19" x14ac:dyDescent="0.2">
      <c r="A531" s="201" t="s">
        <v>401</v>
      </c>
      <c r="B531" s="188" t="s">
        <v>81</v>
      </c>
      <c r="C531" s="189" t="s">
        <v>82</v>
      </c>
      <c r="D531" s="175">
        <v>0</v>
      </c>
      <c r="E531" s="176">
        <v>0</v>
      </c>
      <c r="F531" s="176">
        <v>0</v>
      </c>
      <c r="G531" s="176">
        <v>0</v>
      </c>
      <c r="H531" s="210" t="str">
        <f t="shared" si="56"/>
        <v/>
      </c>
      <c r="I531" s="221">
        <v>1551</v>
      </c>
      <c r="J531" s="27">
        <v>972</v>
      </c>
      <c r="K531" s="27">
        <v>813</v>
      </c>
      <c r="L531" s="193">
        <f t="shared" si="57"/>
        <v>0.8364197530864198</v>
      </c>
      <c r="M531" s="225">
        <v>0</v>
      </c>
      <c r="N531" s="27">
        <v>579</v>
      </c>
      <c r="O531" s="214">
        <f t="shared" si="58"/>
        <v>0.37330754352030948</v>
      </c>
      <c r="P531" s="177">
        <f t="shared" si="59"/>
        <v>1551</v>
      </c>
      <c r="Q531" s="178">
        <f t="shared" si="60"/>
        <v>972</v>
      </c>
      <c r="R531" s="178">
        <f t="shared" si="61"/>
        <v>579</v>
      </c>
      <c r="S531" s="202">
        <f t="shared" si="62"/>
        <v>0.37330754352030948</v>
      </c>
    </row>
    <row r="532" spans="1:19" x14ac:dyDescent="0.2">
      <c r="A532" s="201" t="s">
        <v>401</v>
      </c>
      <c r="B532" s="188" t="s">
        <v>83</v>
      </c>
      <c r="C532" s="189" t="s">
        <v>84</v>
      </c>
      <c r="D532" s="175">
        <v>0</v>
      </c>
      <c r="E532" s="176">
        <v>0</v>
      </c>
      <c r="F532" s="176">
        <v>0</v>
      </c>
      <c r="G532" s="176">
        <v>0</v>
      </c>
      <c r="H532" s="210" t="str">
        <f t="shared" si="56"/>
        <v/>
      </c>
      <c r="I532" s="221">
        <v>14</v>
      </c>
      <c r="J532" s="27">
        <v>10</v>
      </c>
      <c r="K532" s="27">
        <v>6</v>
      </c>
      <c r="L532" s="193">
        <f t="shared" si="57"/>
        <v>0.6</v>
      </c>
      <c r="M532" s="225">
        <v>4</v>
      </c>
      <c r="N532" s="27">
        <v>0</v>
      </c>
      <c r="O532" s="214">
        <f t="shared" si="58"/>
        <v>0</v>
      </c>
      <c r="P532" s="177">
        <f t="shared" si="59"/>
        <v>14</v>
      </c>
      <c r="Q532" s="178">
        <f t="shared" si="60"/>
        <v>14</v>
      </c>
      <c r="R532" s="178" t="str">
        <f t="shared" si="61"/>
        <v/>
      </c>
      <c r="S532" s="202" t="str">
        <f t="shared" si="62"/>
        <v/>
      </c>
    </row>
    <row r="533" spans="1:19" x14ac:dyDescent="0.2">
      <c r="A533" s="201" t="s">
        <v>401</v>
      </c>
      <c r="B533" s="188" t="s">
        <v>85</v>
      </c>
      <c r="C533" s="189" t="s">
        <v>282</v>
      </c>
      <c r="D533" s="175">
        <v>0</v>
      </c>
      <c r="E533" s="176">
        <v>0</v>
      </c>
      <c r="F533" s="176">
        <v>0</v>
      </c>
      <c r="G533" s="176">
        <v>0</v>
      </c>
      <c r="H533" s="210" t="str">
        <f t="shared" si="56"/>
        <v/>
      </c>
      <c r="I533" s="221">
        <v>20</v>
      </c>
      <c r="J533" s="27">
        <v>19</v>
      </c>
      <c r="K533" s="27">
        <v>19</v>
      </c>
      <c r="L533" s="193">
        <f t="shared" si="57"/>
        <v>1</v>
      </c>
      <c r="M533" s="225">
        <v>0</v>
      </c>
      <c r="N533" s="27">
        <v>1</v>
      </c>
      <c r="O533" s="214">
        <f t="shared" si="58"/>
        <v>0.05</v>
      </c>
      <c r="P533" s="177">
        <f t="shared" si="59"/>
        <v>20</v>
      </c>
      <c r="Q533" s="178">
        <f t="shared" si="60"/>
        <v>19</v>
      </c>
      <c r="R533" s="178">
        <f t="shared" si="61"/>
        <v>1</v>
      </c>
      <c r="S533" s="202">
        <f t="shared" si="62"/>
        <v>0.05</v>
      </c>
    </row>
    <row r="534" spans="1:19" x14ac:dyDescent="0.2">
      <c r="A534" s="201" t="s">
        <v>401</v>
      </c>
      <c r="B534" s="188" t="s">
        <v>86</v>
      </c>
      <c r="C534" s="189" t="s">
        <v>283</v>
      </c>
      <c r="D534" s="175">
        <v>0</v>
      </c>
      <c r="E534" s="176">
        <v>0</v>
      </c>
      <c r="F534" s="176">
        <v>0</v>
      </c>
      <c r="G534" s="176">
        <v>0</v>
      </c>
      <c r="H534" s="210" t="str">
        <f t="shared" si="56"/>
        <v/>
      </c>
      <c r="I534" s="221">
        <v>617</v>
      </c>
      <c r="J534" s="27">
        <v>339</v>
      </c>
      <c r="K534" s="27">
        <v>98</v>
      </c>
      <c r="L534" s="193">
        <f t="shared" si="57"/>
        <v>0.28908554572271389</v>
      </c>
      <c r="M534" s="225">
        <v>1</v>
      </c>
      <c r="N534" s="27">
        <v>277</v>
      </c>
      <c r="O534" s="214">
        <f t="shared" si="58"/>
        <v>0.44894651539708263</v>
      </c>
      <c r="P534" s="177">
        <f t="shared" si="59"/>
        <v>617</v>
      </c>
      <c r="Q534" s="178">
        <f t="shared" si="60"/>
        <v>340</v>
      </c>
      <c r="R534" s="178">
        <f t="shared" si="61"/>
        <v>277</v>
      </c>
      <c r="S534" s="202">
        <f t="shared" si="62"/>
        <v>0.44894651539708263</v>
      </c>
    </row>
    <row r="535" spans="1:19" x14ac:dyDescent="0.2">
      <c r="A535" s="201" t="s">
        <v>401</v>
      </c>
      <c r="B535" s="188" t="s">
        <v>88</v>
      </c>
      <c r="C535" s="189" t="s">
        <v>286</v>
      </c>
      <c r="D535" s="175">
        <v>2</v>
      </c>
      <c r="E535" s="176">
        <v>2</v>
      </c>
      <c r="F535" s="176">
        <v>2</v>
      </c>
      <c r="G535" s="176">
        <v>0</v>
      </c>
      <c r="H535" s="210">
        <f t="shared" si="56"/>
        <v>0</v>
      </c>
      <c r="I535" s="221">
        <v>0</v>
      </c>
      <c r="J535" s="27">
        <v>0</v>
      </c>
      <c r="K535" s="27">
        <v>0</v>
      </c>
      <c r="L535" s="193" t="str">
        <f t="shared" si="57"/>
        <v/>
      </c>
      <c r="M535" s="225">
        <v>0</v>
      </c>
      <c r="N535" s="27">
        <v>0</v>
      </c>
      <c r="O535" s="214" t="str">
        <f t="shared" si="58"/>
        <v/>
      </c>
      <c r="P535" s="177">
        <f t="shared" si="59"/>
        <v>2</v>
      </c>
      <c r="Q535" s="178">
        <f t="shared" si="60"/>
        <v>2</v>
      </c>
      <c r="R535" s="178" t="str">
        <f t="shared" si="61"/>
        <v/>
      </c>
      <c r="S535" s="202" t="str">
        <f t="shared" si="62"/>
        <v/>
      </c>
    </row>
    <row r="536" spans="1:19" x14ac:dyDescent="0.2">
      <c r="A536" s="201" t="s">
        <v>401</v>
      </c>
      <c r="B536" s="262" t="s">
        <v>556</v>
      </c>
      <c r="C536" s="189" t="s">
        <v>89</v>
      </c>
      <c r="D536" s="175">
        <v>0</v>
      </c>
      <c r="E536" s="176">
        <v>0</v>
      </c>
      <c r="F536" s="176">
        <v>0</v>
      </c>
      <c r="G536" s="176">
        <v>0</v>
      </c>
      <c r="H536" s="210" t="str">
        <f t="shared" si="56"/>
        <v/>
      </c>
      <c r="I536" s="221">
        <v>266</v>
      </c>
      <c r="J536" s="27">
        <v>248</v>
      </c>
      <c r="K536" s="27">
        <v>248</v>
      </c>
      <c r="L536" s="193">
        <f t="shared" si="57"/>
        <v>1</v>
      </c>
      <c r="M536" s="225">
        <v>13</v>
      </c>
      <c r="N536" s="27">
        <v>5</v>
      </c>
      <c r="O536" s="214">
        <f t="shared" si="58"/>
        <v>1.8796992481203006E-2</v>
      </c>
      <c r="P536" s="177">
        <f t="shared" si="59"/>
        <v>266</v>
      </c>
      <c r="Q536" s="178">
        <f t="shared" si="60"/>
        <v>261</v>
      </c>
      <c r="R536" s="178">
        <f t="shared" si="61"/>
        <v>5</v>
      </c>
      <c r="S536" s="202">
        <f t="shared" si="62"/>
        <v>1.8796992481203006E-2</v>
      </c>
    </row>
    <row r="537" spans="1:19" x14ac:dyDescent="0.2">
      <c r="A537" s="201" t="s">
        <v>401</v>
      </c>
      <c r="B537" s="188" t="s">
        <v>92</v>
      </c>
      <c r="C537" s="189" t="s">
        <v>97</v>
      </c>
      <c r="D537" s="175">
        <v>12</v>
      </c>
      <c r="E537" s="176">
        <v>12</v>
      </c>
      <c r="F537" s="176">
        <v>8</v>
      </c>
      <c r="G537" s="176">
        <v>1</v>
      </c>
      <c r="H537" s="210">
        <f t="shared" si="56"/>
        <v>7.6923076923076927E-2</v>
      </c>
      <c r="I537" s="221">
        <v>7706</v>
      </c>
      <c r="J537" s="27">
        <v>6867</v>
      </c>
      <c r="K537" s="27">
        <v>6053</v>
      </c>
      <c r="L537" s="193">
        <f t="shared" si="57"/>
        <v>0.88146206494830348</v>
      </c>
      <c r="M537" s="225">
        <v>15</v>
      </c>
      <c r="N537" s="27">
        <v>824</v>
      </c>
      <c r="O537" s="214">
        <f t="shared" si="58"/>
        <v>0.10692966519595121</v>
      </c>
      <c r="P537" s="177">
        <f t="shared" si="59"/>
        <v>7718</v>
      </c>
      <c r="Q537" s="178">
        <f t="shared" si="60"/>
        <v>6894</v>
      </c>
      <c r="R537" s="178">
        <f t="shared" si="61"/>
        <v>825</v>
      </c>
      <c r="S537" s="202">
        <f t="shared" si="62"/>
        <v>0.10687912942090945</v>
      </c>
    </row>
    <row r="538" spans="1:19" x14ac:dyDescent="0.2">
      <c r="A538" s="201" t="s">
        <v>401</v>
      </c>
      <c r="B538" s="188" t="s">
        <v>92</v>
      </c>
      <c r="C538" s="189" t="s">
        <v>95</v>
      </c>
      <c r="D538" s="175">
        <v>9</v>
      </c>
      <c r="E538" s="176">
        <v>9</v>
      </c>
      <c r="F538" s="176">
        <v>9</v>
      </c>
      <c r="G538" s="176">
        <v>6</v>
      </c>
      <c r="H538" s="210">
        <f t="shared" si="56"/>
        <v>0.4</v>
      </c>
      <c r="I538" s="221">
        <v>3666</v>
      </c>
      <c r="J538" s="27">
        <v>2977</v>
      </c>
      <c r="K538" s="27">
        <v>2655</v>
      </c>
      <c r="L538" s="193">
        <f t="shared" si="57"/>
        <v>0.89183742022169965</v>
      </c>
      <c r="M538" s="225">
        <v>1</v>
      </c>
      <c r="N538" s="27">
        <v>688</v>
      </c>
      <c r="O538" s="214">
        <f t="shared" si="58"/>
        <v>0.18767048554282598</v>
      </c>
      <c r="P538" s="177">
        <f t="shared" si="59"/>
        <v>3675</v>
      </c>
      <c r="Q538" s="178">
        <f t="shared" si="60"/>
        <v>2987</v>
      </c>
      <c r="R538" s="178">
        <f t="shared" si="61"/>
        <v>694</v>
      </c>
      <c r="S538" s="202">
        <f t="shared" si="62"/>
        <v>0.18853572398804672</v>
      </c>
    </row>
    <row r="539" spans="1:19" x14ac:dyDescent="0.2">
      <c r="A539" s="201" t="s">
        <v>401</v>
      </c>
      <c r="B539" s="188" t="s">
        <v>92</v>
      </c>
      <c r="C539" s="189" t="s">
        <v>94</v>
      </c>
      <c r="D539" s="175">
        <v>2</v>
      </c>
      <c r="E539" s="176">
        <v>2</v>
      </c>
      <c r="F539" s="176">
        <v>2</v>
      </c>
      <c r="G539" s="176">
        <v>0</v>
      </c>
      <c r="H539" s="210">
        <f t="shared" si="56"/>
        <v>0</v>
      </c>
      <c r="I539" s="221">
        <v>1200</v>
      </c>
      <c r="J539" s="27">
        <v>1125</v>
      </c>
      <c r="K539" s="27">
        <v>1125</v>
      </c>
      <c r="L539" s="193">
        <f t="shared" si="57"/>
        <v>1</v>
      </c>
      <c r="M539" s="225">
        <v>0</v>
      </c>
      <c r="N539" s="27">
        <v>75</v>
      </c>
      <c r="O539" s="214">
        <f t="shared" si="58"/>
        <v>6.25E-2</v>
      </c>
      <c r="P539" s="177">
        <f t="shared" si="59"/>
        <v>1202</v>
      </c>
      <c r="Q539" s="178">
        <f t="shared" si="60"/>
        <v>1127</v>
      </c>
      <c r="R539" s="178">
        <f t="shared" si="61"/>
        <v>75</v>
      </c>
      <c r="S539" s="202">
        <f t="shared" si="62"/>
        <v>6.2396006655574043E-2</v>
      </c>
    </row>
    <row r="540" spans="1:19" x14ac:dyDescent="0.2">
      <c r="A540" s="201" t="s">
        <v>401</v>
      </c>
      <c r="B540" s="188" t="s">
        <v>92</v>
      </c>
      <c r="C540" s="189" t="s">
        <v>96</v>
      </c>
      <c r="D540" s="175">
        <v>23</v>
      </c>
      <c r="E540" s="176">
        <v>23</v>
      </c>
      <c r="F540" s="176">
        <v>17</v>
      </c>
      <c r="G540" s="176">
        <v>25</v>
      </c>
      <c r="H540" s="210">
        <f t="shared" si="56"/>
        <v>0.52083333333333337</v>
      </c>
      <c r="I540" s="221">
        <v>9514</v>
      </c>
      <c r="J540" s="27">
        <v>8420</v>
      </c>
      <c r="K540" s="27">
        <v>8082</v>
      </c>
      <c r="L540" s="193">
        <f t="shared" si="57"/>
        <v>0.95985748218527311</v>
      </c>
      <c r="M540" s="225">
        <v>1</v>
      </c>
      <c r="N540" s="27">
        <v>1093</v>
      </c>
      <c r="O540" s="214">
        <f t="shared" si="58"/>
        <v>0.11488332982972461</v>
      </c>
      <c r="P540" s="177">
        <f t="shared" si="59"/>
        <v>9537</v>
      </c>
      <c r="Q540" s="178">
        <f t="shared" si="60"/>
        <v>8444</v>
      </c>
      <c r="R540" s="178">
        <f t="shared" si="61"/>
        <v>1118</v>
      </c>
      <c r="S540" s="202">
        <f t="shared" si="62"/>
        <v>0.11692114620372307</v>
      </c>
    </row>
    <row r="541" spans="1:19" x14ac:dyDescent="0.2">
      <c r="A541" s="201" t="s">
        <v>401</v>
      </c>
      <c r="B541" s="188" t="s">
        <v>92</v>
      </c>
      <c r="C541" s="189" t="s">
        <v>93</v>
      </c>
      <c r="D541" s="175">
        <v>26</v>
      </c>
      <c r="E541" s="176">
        <v>26</v>
      </c>
      <c r="F541" s="176">
        <v>26</v>
      </c>
      <c r="G541" s="176">
        <v>5</v>
      </c>
      <c r="H541" s="210">
        <f t="shared" si="56"/>
        <v>0.16129032258064516</v>
      </c>
      <c r="I541" s="221">
        <v>8707</v>
      </c>
      <c r="J541" s="27">
        <v>6458</v>
      </c>
      <c r="K541" s="27">
        <v>6126</v>
      </c>
      <c r="L541" s="193">
        <f t="shared" si="57"/>
        <v>0.94859089501393623</v>
      </c>
      <c r="M541" s="225">
        <v>34</v>
      </c>
      <c r="N541" s="27">
        <v>2215</v>
      </c>
      <c r="O541" s="214">
        <f t="shared" si="58"/>
        <v>0.25439301711266799</v>
      </c>
      <c r="P541" s="177">
        <f t="shared" si="59"/>
        <v>8733</v>
      </c>
      <c r="Q541" s="178">
        <f t="shared" si="60"/>
        <v>6518</v>
      </c>
      <c r="R541" s="178">
        <f t="shared" si="61"/>
        <v>2220</v>
      </c>
      <c r="S541" s="202">
        <f t="shared" si="62"/>
        <v>0.25406271457999541</v>
      </c>
    </row>
    <row r="542" spans="1:19" x14ac:dyDescent="0.2">
      <c r="A542" s="201" t="s">
        <v>401</v>
      </c>
      <c r="B542" s="188" t="s">
        <v>98</v>
      </c>
      <c r="C542" s="189" t="s">
        <v>99</v>
      </c>
      <c r="D542" s="175">
        <v>0</v>
      </c>
      <c r="E542" s="176">
        <v>0</v>
      </c>
      <c r="F542" s="176">
        <v>0</v>
      </c>
      <c r="G542" s="176">
        <v>0</v>
      </c>
      <c r="H542" s="210" t="str">
        <f t="shared" si="56"/>
        <v/>
      </c>
      <c r="I542" s="221">
        <v>6435</v>
      </c>
      <c r="J542" s="27">
        <v>6088</v>
      </c>
      <c r="K542" s="27">
        <v>6078</v>
      </c>
      <c r="L542" s="193">
        <f t="shared" si="57"/>
        <v>0.99835742444152431</v>
      </c>
      <c r="M542" s="225">
        <v>1</v>
      </c>
      <c r="N542" s="27">
        <v>346</v>
      </c>
      <c r="O542" s="214">
        <f t="shared" si="58"/>
        <v>5.3768453768453767E-2</v>
      </c>
      <c r="P542" s="177">
        <f t="shared" si="59"/>
        <v>6435</v>
      </c>
      <c r="Q542" s="178">
        <f t="shared" si="60"/>
        <v>6089</v>
      </c>
      <c r="R542" s="178">
        <f t="shared" si="61"/>
        <v>346</v>
      </c>
      <c r="S542" s="202">
        <f t="shared" si="62"/>
        <v>5.3768453768453767E-2</v>
      </c>
    </row>
    <row r="543" spans="1:19" x14ac:dyDescent="0.2">
      <c r="A543" s="201" t="s">
        <v>401</v>
      </c>
      <c r="B543" s="188" t="s">
        <v>558</v>
      </c>
      <c r="C543" s="189" t="s">
        <v>100</v>
      </c>
      <c r="D543" s="175">
        <v>9</v>
      </c>
      <c r="E543" s="176">
        <v>9</v>
      </c>
      <c r="F543" s="176">
        <v>6</v>
      </c>
      <c r="G543" s="176">
        <v>0</v>
      </c>
      <c r="H543" s="210">
        <f t="shared" si="56"/>
        <v>0</v>
      </c>
      <c r="I543" s="221">
        <v>11779</v>
      </c>
      <c r="J543" s="27">
        <v>7092</v>
      </c>
      <c r="K543" s="27">
        <v>6433</v>
      </c>
      <c r="L543" s="193">
        <f t="shared" si="57"/>
        <v>0.90707839819514946</v>
      </c>
      <c r="M543" s="225">
        <v>37</v>
      </c>
      <c r="N543" s="27">
        <v>4650</v>
      </c>
      <c r="O543" s="214">
        <f t="shared" si="58"/>
        <v>0.39477035401986588</v>
      </c>
      <c r="P543" s="177">
        <f t="shared" si="59"/>
        <v>11788</v>
      </c>
      <c r="Q543" s="178">
        <f t="shared" si="60"/>
        <v>7138</v>
      </c>
      <c r="R543" s="178">
        <f t="shared" si="61"/>
        <v>4650</v>
      </c>
      <c r="S543" s="202">
        <f t="shared" si="62"/>
        <v>0.39446895147607736</v>
      </c>
    </row>
    <row r="544" spans="1:19" x14ac:dyDescent="0.2">
      <c r="A544" s="201" t="s">
        <v>401</v>
      </c>
      <c r="B544" s="188" t="s">
        <v>101</v>
      </c>
      <c r="C544" s="189" t="s">
        <v>511</v>
      </c>
      <c r="D544" s="175">
        <v>0</v>
      </c>
      <c r="E544" s="176">
        <v>0</v>
      </c>
      <c r="F544" s="176">
        <v>0</v>
      </c>
      <c r="G544" s="176">
        <v>0</v>
      </c>
      <c r="H544" s="210" t="str">
        <f t="shared" si="56"/>
        <v/>
      </c>
      <c r="I544" s="221">
        <v>1361</v>
      </c>
      <c r="J544" s="27">
        <v>1041</v>
      </c>
      <c r="K544" s="27">
        <v>731</v>
      </c>
      <c r="L544" s="193">
        <f t="shared" si="57"/>
        <v>0.70220941402497594</v>
      </c>
      <c r="M544" s="225">
        <v>26</v>
      </c>
      <c r="N544" s="27">
        <v>294</v>
      </c>
      <c r="O544" s="214">
        <f t="shared" si="58"/>
        <v>0.21601763409257899</v>
      </c>
      <c r="P544" s="177">
        <f t="shared" si="59"/>
        <v>1361</v>
      </c>
      <c r="Q544" s="178">
        <f t="shared" si="60"/>
        <v>1067</v>
      </c>
      <c r="R544" s="178">
        <f t="shared" si="61"/>
        <v>294</v>
      </c>
      <c r="S544" s="202">
        <f t="shared" si="62"/>
        <v>0.21601763409257899</v>
      </c>
    </row>
    <row r="545" spans="1:19" x14ac:dyDescent="0.2">
      <c r="A545" s="201" t="s">
        <v>401</v>
      </c>
      <c r="B545" s="188" t="s">
        <v>101</v>
      </c>
      <c r="C545" s="189" t="s">
        <v>102</v>
      </c>
      <c r="D545" s="175">
        <v>0</v>
      </c>
      <c r="E545" s="176">
        <v>0</v>
      </c>
      <c r="F545" s="176">
        <v>0</v>
      </c>
      <c r="G545" s="176">
        <v>0</v>
      </c>
      <c r="H545" s="210" t="str">
        <f t="shared" si="56"/>
        <v/>
      </c>
      <c r="I545" s="221">
        <v>2612</v>
      </c>
      <c r="J545" s="27">
        <v>1457</v>
      </c>
      <c r="K545" s="27">
        <v>1009</v>
      </c>
      <c r="L545" s="193">
        <f t="shared" si="57"/>
        <v>0.69251887439945092</v>
      </c>
      <c r="M545" s="225">
        <v>8</v>
      </c>
      <c r="N545" s="27">
        <v>1147</v>
      </c>
      <c r="O545" s="214">
        <f t="shared" si="58"/>
        <v>0.4391271056661562</v>
      </c>
      <c r="P545" s="177">
        <f t="shared" si="59"/>
        <v>2612</v>
      </c>
      <c r="Q545" s="178">
        <f t="shared" si="60"/>
        <v>1465</v>
      </c>
      <c r="R545" s="178">
        <f t="shared" si="61"/>
        <v>1147</v>
      </c>
      <c r="S545" s="202">
        <f t="shared" si="62"/>
        <v>0.4391271056661562</v>
      </c>
    </row>
    <row r="546" spans="1:19" x14ac:dyDescent="0.2">
      <c r="A546" s="201" t="s">
        <v>401</v>
      </c>
      <c r="B546" s="188" t="s">
        <v>103</v>
      </c>
      <c r="C546" s="189" t="s">
        <v>104</v>
      </c>
      <c r="D546" s="175">
        <v>0</v>
      </c>
      <c r="E546" s="176">
        <v>0</v>
      </c>
      <c r="F546" s="176">
        <v>0</v>
      </c>
      <c r="G546" s="176">
        <v>0</v>
      </c>
      <c r="H546" s="210" t="str">
        <f t="shared" si="56"/>
        <v/>
      </c>
      <c r="I546" s="221">
        <v>490</v>
      </c>
      <c r="J546" s="27">
        <v>470</v>
      </c>
      <c r="K546" s="27">
        <v>464</v>
      </c>
      <c r="L546" s="193">
        <f t="shared" si="57"/>
        <v>0.98723404255319147</v>
      </c>
      <c r="M546" s="225">
        <v>1</v>
      </c>
      <c r="N546" s="27">
        <v>19</v>
      </c>
      <c r="O546" s="214">
        <f t="shared" si="58"/>
        <v>3.8775510204081633E-2</v>
      </c>
      <c r="P546" s="177">
        <f t="shared" si="59"/>
        <v>490</v>
      </c>
      <c r="Q546" s="178">
        <f t="shared" si="60"/>
        <v>471</v>
      </c>
      <c r="R546" s="178">
        <f t="shared" si="61"/>
        <v>19</v>
      </c>
      <c r="S546" s="202">
        <f t="shared" si="62"/>
        <v>3.8775510204081633E-2</v>
      </c>
    </row>
    <row r="547" spans="1:19" x14ac:dyDescent="0.2">
      <c r="A547" s="201" t="s">
        <v>401</v>
      </c>
      <c r="B547" s="188" t="s">
        <v>105</v>
      </c>
      <c r="C547" s="189" t="s">
        <v>106</v>
      </c>
      <c r="D547" s="175">
        <v>23</v>
      </c>
      <c r="E547" s="176">
        <v>23</v>
      </c>
      <c r="F547" s="176">
        <v>10</v>
      </c>
      <c r="G547" s="176">
        <v>0</v>
      </c>
      <c r="H547" s="210">
        <f t="shared" si="56"/>
        <v>0</v>
      </c>
      <c r="I547" s="221">
        <v>194</v>
      </c>
      <c r="J547" s="27">
        <v>193</v>
      </c>
      <c r="K547" s="27">
        <v>170</v>
      </c>
      <c r="L547" s="193">
        <f t="shared" si="57"/>
        <v>0.88082901554404147</v>
      </c>
      <c r="M547" s="225">
        <v>0</v>
      </c>
      <c r="N547" s="27">
        <v>1</v>
      </c>
      <c r="O547" s="214">
        <f t="shared" si="58"/>
        <v>5.1546391752577319E-3</v>
      </c>
      <c r="P547" s="177">
        <f t="shared" si="59"/>
        <v>217</v>
      </c>
      <c r="Q547" s="178">
        <f t="shared" si="60"/>
        <v>216</v>
      </c>
      <c r="R547" s="178">
        <f t="shared" si="61"/>
        <v>1</v>
      </c>
      <c r="S547" s="202">
        <f t="shared" si="62"/>
        <v>4.608294930875576E-3</v>
      </c>
    </row>
    <row r="548" spans="1:19" x14ac:dyDescent="0.2">
      <c r="A548" s="201" t="s">
        <v>401</v>
      </c>
      <c r="B548" s="188" t="s">
        <v>107</v>
      </c>
      <c r="C548" s="189" t="s">
        <v>288</v>
      </c>
      <c r="D548" s="175">
        <v>0</v>
      </c>
      <c r="E548" s="176">
        <v>0</v>
      </c>
      <c r="F548" s="176">
        <v>0</v>
      </c>
      <c r="G548" s="176">
        <v>0</v>
      </c>
      <c r="H548" s="210" t="str">
        <f t="shared" si="56"/>
        <v/>
      </c>
      <c r="I548" s="221">
        <v>8</v>
      </c>
      <c r="J548" s="27">
        <v>5</v>
      </c>
      <c r="K548" s="27">
        <v>5</v>
      </c>
      <c r="L548" s="193">
        <f t="shared" si="57"/>
        <v>1</v>
      </c>
      <c r="M548" s="225">
        <v>1</v>
      </c>
      <c r="N548" s="27">
        <v>2</v>
      </c>
      <c r="O548" s="214">
        <f t="shared" si="58"/>
        <v>0.25</v>
      </c>
      <c r="P548" s="177">
        <f t="shared" si="59"/>
        <v>8</v>
      </c>
      <c r="Q548" s="178">
        <f t="shared" si="60"/>
        <v>6</v>
      </c>
      <c r="R548" s="178">
        <f t="shared" si="61"/>
        <v>2</v>
      </c>
      <c r="S548" s="202">
        <f t="shared" si="62"/>
        <v>0.25</v>
      </c>
    </row>
    <row r="549" spans="1:19" x14ac:dyDescent="0.2">
      <c r="A549" s="201" t="s">
        <v>401</v>
      </c>
      <c r="B549" s="188" t="s">
        <v>109</v>
      </c>
      <c r="C549" s="189" t="s">
        <v>289</v>
      </c>
      <c r="D549" s="175">
        <v>22</v>
      </c>
      <c r="E549" s="176">
        <v>22</v>
      </c>
      <c r="F549" s="176">
        <v>15</v>
      </c>
      <c r="G549" s="176">
        <v>2</v>
      </c>
      <c r="H549" s="210">
        <f t="shared" si="56"/>
        <v>8.3333333333333329E-2</v>
      </c>
      <c r="I549" s="221">
        <v>202</v>
      </c>
      <c r="J549" s="27">
        <v>181</v>
      </c>
      <c r="K549" s="27">
        <v>181</v>
      </c>
      <c r="L549" s="193">
        <f t="shared" si="57"/>
        <v>1</v>
      </c>
      <c r="M549" s="225">
        <v>0</v>
      </c>
      <c r="N549" s="27">
        <v>21</v>
      </c>
      <c r="O549" s="214">
        <f t="shared" si="58"/>
        <v>0.10396039603960396</v>
      </c>
      <c r="P549" s="177">
        <f t="shared" si="59"/>
        <v>224</v>
      </c>
      <c r="Q549" s="178">
        <f t="shared" si="60"/>
        <v>203</v>
      </c>
      <c r="R549" s="178">
        <f t="shared" si="61"/>
        <v>23</v>
      </c>
      <c r="S549" s="202">
        <f t="shared" si="62"/>
        <v>0.10176991150442478</v>
      </c>
    </row>
    <row r="550" spans="1:19" x14ac:dyDescent="0.2">
      <c r="A550" s="201" t="s">
        <v>401</v>
      </c>
      <c r="B550" s="188" t="s">
        <v>110</v>
      </c>
      <c r="C550" s="189" t="s">
        <v>380</v>
      </c>
      <c r="D550" s="175">
        <v>0</v>
      </c>
      <c r="E550" s="176">
        <v>0</v>
      </c>
      <c r="F550" s="176">
        <v>0</v>
      </c>
      <c r="G550" s="176">
        <v>0</v>
      </c>
      <c r="H550" s="210" t="str">
        <f t="shared" si="56"/>
        <v/>
      </c>
      <c r="I550" s="221">
        <v>125</v>
      </c>
      <c r="J550" s="27">
        <v>125</v>
      </c>
      <c r="K550" s="27">
        <v>123</v>
      </c>
      <c r="L550" s="193">
        <f t="shared" si="57"/>
        <v>0.98399999999999999</v>
      </c>
      <c r="M550" s="225">
        <v>0</v>
      </c>
      <c r="N550" s="27">
        <v>0</v>
      </c>
      <c r="O550" s="214">
        <f t="shared" si="58"/>
        <v>0</v>
      </c>
      <c r="P550" s="177">
        <f t="shared" si="59"/>
        <v>125</v>
      </c>
      <c r="Q550" s="178">
        <f t="shared" si="60"/>
        <v>125</v>
      </c>
      <c r="R550" s="178" t="str">
        <f t="shared" si="61"/>
        <v/>
      </c>
      <c r="S550" s="202" t="str">
        <f t="shared" si="62"/>
        <v/>
      </c>
    </row>
    <row r="551" spans="1:19" x14ac:dyDescent="0.2">
      <c r="A551" s="201" t="s">
        <v>401</v>
      </c>
      <c r="B551" s="188" t="s">
        <v>110</v>
      </c>
      <c r="C551" s="189" t="s">
        <v>111</v>
      </c>
      <c r="D551" s="175">
        <v>0</v>
      </c>
      <c r="E551" s="176">
        <v>0</v>
      </c>
      <c r="F551" s="176">
        <v>0</v>
      </c>
      <c r="G551" s="176">
        <v>0</v>
      </c>
      <c r="H551" s="210" t="str">
        <f t="shared" si="56"/>
        <v/>
      </c>
      <c r="I551" s="221">
        <v>315</v>
      </c>
      <c r="J551" s="27">
        <v>309</v>
      </c>
      <c r="K551" s="27">
        <v>307</v>
      </c>
      <c r="L551" s="193">
        <f t="shared" si="57"/>
        <v>0.99352750809061485</v>
      </c>
      <c r="M551" s="225">
        <v>0</v>
      </c>
      <c r="N551" s="27">
        <v>6</v>
      </c>
      <c r="O551" s="214">
        <f t="shared" si="58"/>
        <v>1.9047619047619049E-2</v>
      </c>
      <c r="P551" s="177">
        <f t="shared" si="59"/>
        <v>315</v>
      </c>
      <c r="Q551" s="178">
        <f t="shared" si="60"/>
        <v>309</v>
      </c>
      <c r="R551" s="178">
        <f t="shared" si="61"/>
        <v>6</v>
      </c>
      <c r="S551" s="202">
        <f t="shared" si="62"/>
        <v>1.9047619047619049E-2</v>
      </c>
    </row>
    <row r="552" spans="1:19" x14ac:dyDescent="0.2">
      <c r="A552" s="201" t="s">
        <v>401</v>
      </c>
      <c r="B552" s="188" t="s">
        <v>112</v>
      </c>
      <c r="C552" s="189" t="s">
        <v>113</v>
      </c>
      <c r="D552" s="175">
        <v>2</v>
      </c>
      <c r="E552" s="176">
        <v>2</v>
      </c>
      <c r="F552" s="176">
        <v>0</v>
      </c>
      <c r="G552" s="176">
        <v>0</v>
      </c>
      <c r="H552" s="210">
        <f t="shared" si="56"/>
        <v>0</v>
      </c>
      <c r="I552" s="221">
        <v>2207</v>
      </c>
      <c r="J552" s="27">
        <v>1822</v>
      </c>
      <c r="K552" s="27">
        <v>1312</v>
      </c>
      <c r="L552" s="193">
        <f t="shared" si="57"/>
        <v>0.72008781558726676</v>
      </c>
      <c r="M552" s="225">
        <v>53</v>
      </c>
      <c r="N552" s="27">
        <v>332</v>
      </c>
      <c r="O552" s="214">
        <f t="shared" si="58"/>
        <v>0.15043044857272314</v>
      </c>
      <c r="P552" s="177">
        <f t="shared" si="59"/>
        <v>2209</v>
      </c>
      <c r="Q552" s="178">
        <f t="shared" si="60"/>
        <v>1877</v>
      </c>
      <c r="R552" s="178">
        <f t="shared" si="61"/>
        <v>332</v>
      </c>
      <c r="S552" s="202">
        <f t="shared" si="62"/>
        <v>0.15029425079221367</v>
      </c>
    </row>
    <row r="553" spans="1:19" x14ac:dyDescent="0.2">
      <c r="A553" s="201" t="s">
        <v>401</v>
      </c>
      <c r="B553" s="188" t="s">
        <v>114</v>
      </c>
      <c r="C553" s="189" t="s">
        <v>115</v>
      </c>
      <c r="D553" s="175">
        <v>0</v>
      </c>
      <c r="E553" s="176">
        <v>0</v>
      </c>
      <c r="F553" s="176">
        <v>0</v>
      </c>
      <c r="G553" s="176">
        <v>0</v>
      </c>
      <c r="H553" s="210" t="str">
        <f t="shared" si="56"/>
        <v/>
      </c>
      <c r="I553" s="221">
        <v>6050</v>
      </c>
      <c r="J553" s="27">
        <v>4967</v>
      </c>
      <c r="K553" s="27">
        <v>3259</v>
      </c>
      <c r="L553" s="193">
        <f t="shared" si="57"/>
        <v>0.65613046104288297</v>
      </c>
      <c r="M553" s="225">
        <v>6</v>
      </c>
      <c r="N553" s="27">
        <v>1077</v>
      </c>
      <c r="O553" s="214">
        <f t="shared" si="58"/>
        <v>0.17801652892561984</v>
      </c>
      <c r="P553" s="177">
        <f t="shared" si="59"/>
        <v>6050</v>
      </c>
      <c r="Q553" s="178">
        <f t="shared" si="60"/>
        <v>4973</v>
      </c>
      <c r="R553" s="178">
        <f t="shared" si="61"/>
        <v>1077</v>
      </c>
      <c r="S553" s="202">
        <f t="shared" si="62"/>
        <v>0.17801652892561984</v>
      </c>
    </row>
    <row r="554" spans="1:19" x14ac:dyDescent="0.2">
      <c r="A554" s="201" t="s">
        <v>401</v>
      </c>
      <c r="B554" s="188" t="s">
        <v>114</v>
      </c>
      <c r="C554" s="189" t="s">
        <v>542</v>
      </c>
      <c r="D554" s="175">
        <v>0</v>
      </c>
      <c r="E554" s="176">
        <v>0</v>
      </c>
      <c r="F554" s="176">
        <v>0</v>
      </c>
      <c r="G554" s="176">
        <v>0</v>
      </c>
      <c r="H554" s="210" t="str">
        <f t="shared" si="56"/>
        <v/>
      </c>
      <c r="I554" s="221">
        <v>4283</v>
      </c>
      <c r="J554" s="27">
        <v>3973</v>
      </c>
      <c r="K554" s="27">
        <v>1749</v>
      </c>
      <c r="L554" s="193">
        <f t="shared" si="57"/>
        <v>0.44022149509187014</v>
      </c>
      <c r="M554" s="225">
        <v>1</v>
      </c>
      <c r="N554" s="27">
        <v>309</v>
      </c>
      <c r="O554" s="214">
        <f t="shared" si="58"/>
        <v>7.2145692271772116E-2</v>
      </c>
      <c r="P554" s="177">
        <f t="shared" si="59"/>
        <v>4283</v>
      </c>
      <c r="Q554" s="178">
        <f t="shared" si="60"/>
        <v>3974</v>
      </c>
      <c r="R554" s="178">
        <f t="shared" si="61"/>
        <v>309</v>
      </c>
      <c r="S554" s="202">
        <f t="shared" si="62"/>
        <v>7.2145692271772116E-2</v>
      </c>
    </row>
    <row r="555" spans="1:19" x14ac:dyDescent="0.2">
      <c r="A555" s="201" t="s">
        <v>401</v>
      </c>
      <c r="B555" s="188" t="s">
        <v>116</v>
      </c>
      <c r="C555" s="189" t="s">
        <v>117</v>
      </c>
      <c r="D555" s="175">
        <v>0</v>
      </c>
      <c r="E555" s="176">
        <v>0</v>
      </c>
      <c r="F555" s="176">
        <v>0</v>
      </c>
      <c r="G555" s="176">
        <v>0</v>
      </c>
      <c r="H555" s="210" t="str">
        <f t="shared" si="56"/>
        <v/>
      </c>
      <c r="I555" s="221">
        <v>1212</v>
      </c>
      <c r="J555" s="27">
        <v>1007</v>
      </c>
      <c r="K555" s="27">
        <v>595</v>
      </c>
      <c r="L555" s="193">
        <f t="shared" si="57"/>
        <v>0.5908639523336644</v>
      </c>
      <c r="M555" s="225">
        <v>2</v>
      </c>
      <c r="N555" s="27">
        <v>203</v>
      </c>
      <c r="O555" s="214">
        <f t="shared" si="58"/>
        <v>0.16749174917491749</v>
      </c>
      <c r="P555" s="177">
        <f t="shared" si="59"/>
        <v>1212</v>
      </c>
      <c r="Q555" s="178">
        <f t="shared" si="60"/>
        <v>1009</v>
      </c>
      <c r="R555" s="178">
        <f t="shared" si="61"/>
        <v>203</v>
      </c>
      <c r="S555" s="202">
        <f t="shared" si="62"/>
        <v>0.16749174917491749</v>
      </c>
    </row>
    <row r="556" spans="1:19" x14ac:dyDescent="0.2">
      <c r="A556" s="201" t="s">
        <v>401</v>
      </c>
      <c r="B556" s="188" t="s">
        <v>119</v>
      </c>
      <c r="C556" s="189" t="s">
        <v>120</v>
      </c>
      <c r="D556" s="175">
        <v>0</v>
      </c>
      <c r="E556" s="176">
        <v>0</v>
      </c>
      <c r="F556" s="176">
        <v>0</v>
      </c>
      <c r="G556" s="176">
        <v>0</v>
      </c>
      <c r="H556" s="210" t="str">
        <f t="shared" si="56"/>
        <v/>
      </c>
      <c r="I556" s="221">
        <v>9531</v>
      </c>
      <c r="J556" s="27">
        <v>36</v>
      </c>
      <c r="K556" s="27">
        <v>36</v>
      </c>
      <c r="L556" s="193">
        <f t="shared" si="57"/>
        <v>1</v>
      </c>
      <c r="M556" s="225">
        <v>8015</v>
      </c>
      <c r="N556" s="27">
        <v>1480</v>
      </c>
      <c r="O556" s="214">
        <f t="shared" si="58"/>
        <v>0.15528276151505613</v>
      </c>
      <c r="P556" s="177">
        <f t="shared" si="59"/>
        <v>9531</v>
      </c>
      <c r="Q556" s="178">
        <f t="shared" si="60"/>
        <v>8051</v>
      </c>
      <c r="R556" s="178">
        <f t="shared" si="61"/>
        <v>1480</v>
      </c>
      <c r="S556" s="202">
        <f t="shared" si="62"/>
        <v>0.15528276151505613</v>
      </c>
    </row>
    <row r="557" spans="1:19" x14ac:dyDescent="0.2">
      <c r="A557" s="201" t="s">
        <v>401</v>
      </c>
      <c r="B557" s="188" t="s">
        <v>121</v>
      </c>
      <c r="C557" s="189" t="s">
        <v>121</v>
      </c>
      <c r="D557" s="175">
        <v>0</v>
      </c>
      <c r="E557" s="176">
        <v>0</v>
      </c>
      <c r="F557" s="176">
        <v>0</v>
      </c>
      <c r="G557" s="176">
        <v>0</v>
      </c>
      <c r="H557" s="210" t="str">
        <f t="shared" si="56"/>
        <v/>
      </c>
      <c r="I557" s="221">
        <v>2799</v>
      </c>
      <c r="J557" s="27">
        <v>2620</v>
      </c>
      <c r="K557" s="27">
        <v>2607</v>
      </c>
      <c r="L557" s="193">
        <f t="shared" si="57"/>
        <v>0.99503816793893129</v>
      </c>
      <c r="M557" s="225">
        <v>2</v>
      </c>
      <c r="N557" s="27">
        <v>177</v>
      </c>
      <c r="O557" s="214">
        <f t="shared" si="58"/>
        <v>6.3236870310825297E-2</v>
      </c>
      <c r="P557" s="177">
        <f t="shared" si="59"/>
        <v>2799</v>
      </c>
      <c r="Q557" s="178">
        <f t="shared" si="60"/>
        <v>2622</v>
      </c>
      <c r="R557" s="178">
        <f t="shared" si="61"/>
        <v>177</v>
      </c>
      <c r="S557" s="202">
        <f t="shared" si="62"/>
        <v>6.3236870310825297E-2</v>
      </c>
    </row>
    <row r="558" spans="1:19" x14ac:dyDescent="0.2">
      <c r="A558" s="201" t="s">
        <v>401</v>
      </c>
      <c r="B558" s="188" t="s">
        <v>382</v>
      </c>
      <c r="C558" s="189" t="s">
        <v>383</v>
      </c>
      <c r="D558" s="175">
        <v>0</v>
      </c>
      <c r="E558" s="176">
        <v>0</v>
      </c>
      <c r="F558" s="176">
        <v>0</v>
      </c>
      <c r="G558" s="176">
        <v>0</v>
      </c>
      <c r="H558" s="210" t="str">
        <f t="shared" si="56"/>
        <v/>
      </c>
      <c r="I558" s="221">
        <v>2746</v>
      </c>
      <c r="J558" s="27">
        <v>2147</v>
      </c>
      <c r="K558" s="27">
        <v>481</v>
      </c>
      <c r="L558" s="193">
        <f t="shared" si="57"/>
        <v>0.22403353516534699</v>
      </c>
      <c r="M558" s="225">
        <v>0</v>
      </c>
      <c r="N558" s="27">
        <v>599</v>
      </c>
      <c r="O558" s="214">
        <f t="shared" si="58"/>
        <v>0.21813546977421705</v>
      </c>
      <c r="P558" s="177">
        <f t="shared" si="59"/>
        <v>2746</v>
      </c>
      <c r="Q558" s="178">
        <f t="shared" si="60"/>
        <v>2147</v>
      </c>
      <c r="R558" s="178">
        <f t="shared" si="61"/>
        <v>599</v>
      </c>
      <c r="S558" s="202">
        <f t="shared" si="62"/>
        <v>0.21813546977421705</v>
      </c>
    </row>
    <row r="559" spans="1:19" x14ac:dyDescent="0.2">
      <c r="A559" s="201" t="s">
        <v>401</v>
      </c>
      <c r="B559" s="188" t="s">
        <v>564</v>
      </c>
      <c r="C559" s="189" t="s">
        <v>338</v>
      </c>
      <c r="D559" s="175">
        <v>0</v>
      </c>
      <c r="E559" s="176">
        <v>0</v>
      </c>
      <c r="F559" s="176">
        <v>0</v>
      </c>
      <c r="G559" s="176">
        <v>0</v>
      </c>
      <c r="H559" s="210" t="str">
        <f t="shared" si="56"/>
        <v/>
      </c>
      <c r="I559" s="221">
        <v>339</v>
      </c>
      <c r="J559" s="27">
        <v>310</v>
      </c>
      <c r="K559" s="27">
        <v>310</v>
      </c>
      <c r="L559" s="193">
        <f t="shared" si="57"/>
        <v>1</v>
      </c>
      <c r="M559" s="225">
        <v>0</v>
      </c>
      <c r="N559" s="27">
        <v>29</v>
      </c>
      <c r="O559" s="214">
        <f t="shared" si="58"/>
        <v>8.5545722713864306E-2</v>
      </c>
      <c r="P559" s="177">
        <f t="shared" si="59"/>
        <v>339</v>
      </c>
      <c r="Q559" s="178">
        <f t="shared" si="60"/>
        <v>310</v>
      </c>
      <c r="R559" s="178">
        <f t="shared" si="61"/>
        <v>29</v>
      </c>
      <c r="S559" s="202">
        <f t="shared" si="62"/>
        <v>8.5545722713864306E-2</v>
      </c>
    </row>
    <row r="560" spans="1:19" x14ac:dyDescent="0.2">
      <c r="A560" s="201" t="s">
        <v>401</v>
      </c>
      <c r="B560" s="188" t="s">
        <v>361</v>
      </c>
      <c r="C560" s="189" t="s">
        <v>362</v>
      </c>
      <c r="D560" s="175">
        <v>0</v>
      </c>
      <c r="E560" s="176">
        <v>0</v>
      </c>
      <c r="F560" s="176">
        <v>0</v>
      </c>
      <c r="G560" s="176">
        <v>0</v>
      </c>
      <c r="H560" s="210" t="str">
        <f t="shared" si="56"/>
        <v/>
      </c>
      <c r="I560" s="221">
        <v>7</v>
      </c>
      <c r="J560" s="27">
        <v>1</v>
      </c>
      <c r="K560" s="27">
        <v>1</v>
      </c>
      <c r="L560" s="193">
        <f t="shared" si="57"/>
        <v>1</v>
      </c>
      <c r="M560" s="225">
        <v>5</v>
      </c>
      <c r="N560" s="27">
        <v>1</v>
      </c>
      <c r="O560" s="214">
        <f t="shared" si="58"/>
        <v>0.14285714285714285</v>
      </c>
      <c r="P560" s="177">
        <f t="shared" si="59"/>
        <v>7</v>
      </c>
      <c r="Q560" s="178">
        <f t="shared" si="60"/>
        <v>6</v>
      </c>
      <c r="R560" s="178">
        <f t="shared" si="61"/>
        <v>1</v>
      </c>
      <c r="S560" s="202">
        <f t="shared" si="62"/>
        <v>0.14285714285714285</v>
      </c>
    </row>
    <row r="561" spans="1:19" x14ac:dyDescent="0.2">
      <c r="A561" s="201" t="s">
        <v>401</v>
      </c>
      <c r="B561" s="188" t="s">
        <v>122</v>
      </c>
      <c r="C561" s="189" t="s">
        <v>123</v>
      </c>
      <c r="D561" s="175">
        <v>3</v>
      </c>
      <c r="E561" s="176">
        <v>3</v>
      </c>
      <c r="F561" s="176">
        <v>3</v>
      </c>
      <c r="G561" s="176">
        <v>0</v>
      </c>
      <c r="H561" s="210">
        <f t="shared" si="56"/>
        <v>0</v>
      </c>
      <c r="I561" s="221">
        <v>2215</v>
      </c>
      <c r="J561" s="27">
        <v>1166</v>
      </c>
      <c r="K561" s="27">
        <v>1157</v>
      </c>
      <c r="L561" s="193">
        <f t="shared" si="57"/>
        <v>0.99228130360205835</v>
      </c>
      <c r="M561" s="225">
        <v>22</v>
      </c>
      <c r="N561" s="27">
        <v>1027</v>
      </c>
      <c r="O561" s="214">
        <f t="shared" si="58"/>
        <v>0.4636568848758465</v>
      </c>
      <c r="P561" s="177">
        <f t="shared" si="59"/>
        <v>2218</v>
      </c>
      <c r="Q561" s="178">
        <f t="shared" si="60"/>
        <v>1191</v>
      </c>
      <c r="R561" s="178">
        <f t="shared" si="61"/>
        <v>1027</v>
      </c>
      <c r="S561" s="202">
        <f t="shared" si="62"/>
        <v>0.46302975653742112</v>
      </c>
    </row>
    <row r="562" spans="1:19" x14ac:dyDescent="0.2">
      <c r="A562" s="201" t="s">
        <v>401</v>
      </c>
      <c r="B562" s="188" t="s">
        <v>529</v>
      </c>
      <c r="C562" s="189" t="s">
        <v>530</v>
      </c>
      <c r="D562" s="175">
        <v>0</v>
      </c>
      <c r="E562" s="176">
        <v>0</v>
      </c>
      <c r="F562" s="176">
        <v>0</v>
      </c>
      <c r="G562" s="176">
        <v>0</v>
      </c>
      <c r="H562" s="210" t="str">
        <f t="shared" si="56"/>
        <v/>
      </c>
      <c r="I562" s="221">
        <v>106</v>
      </c>
      <c r="J562" s="27">
        <v>84</v>
      </c>
      <c r="K562" s="27">
        <v>84</v>
      </c>
      <c r="L562" s="193">
        <f t="shared" si="57"/>
        <v>1</v>
      </c>
      <c r="M562" s="225">
        <v>1</v>
      </c>
      <c r="N562" s="27">
        <v>21</v>
      </c>
      <c r="O562" s="214">
        <f t="shared" si="58"/>
        <v>0.19811320754716982</v>
      </c>
      <c r="P562" s="177">
        <f t="shared" si="59"/>
        <v>106</v>
      </c>
      <c r="Q562" s="178">
        <f t="shared" si="60"/>
        <v>85</v>
      </c>
      <c r="R562" s="178">
        <f t="shared" si="61"/>
        <v>21</v>
      </c>
      <c r="S562" s="202">
        <f t="shared" si="62"/>
        <v>0.19811320754716982</v>
      </c>
    </row>
    <row r="563" spans="1:19" x14ac:dyDescent="0.2">
      <c r="A563" s="201" t="s">
        <v>401</v>
      </c>
      <c r="B563" s="188" t="s">
        <v>125</v>
      </c>
      <c r="C563" s="189" t="s">
        <v>126</v>
      </c>
      <c r="D563" s="175">
        <v>0</v>
      </c>
      <c r="E563" s="176">
        <v>0</v>
      </c>
      <c r="F563" s="176">
        <v>0</v>
      </c>
      <c r="G563" s="176">
        <v>0</v>
      </c>
      <c r="H563" s="210" t="str">
        <f t="shared" si="56"/>
        <v/>
      </c>
      <c r="I563" s="221">
        <v>175</v>
      </c>
      <c r="J563" s="27">
        <v>141</v>
      </c>
      <c r="K563" s="27">
        <v>110</v>
      </c>
      <c r="L563" s="193">
        <f t="shared" si="57"/>
        <v>0.78014184397163122</v>
      </c>
      <c r="M563" s="225">
        <v>0</v>
      </c>
      <c r="N563" s="27">
        <v>34</v>
      </c>
      <c r="O563" s="214">
        <f t="shared" si="58"/>
        <v>0.19428571428571428</v>
      </c>
      <c r="P563" s="177">
        <f t="shared" si="59"/>
        <v>175</v>
      </c>
      <c r="Q563" s="178">
        <f t="shared" si="60"/>
        <v>141</v>
      </c>
      <c r="R563" s="178">
        <f t="shared" si="61"/>
        <v>34</v>
      </c>
      <c r="S563" s="202">
        <f t="shared" si="62"/>
        <v>0.19428571428571428</v>
      </c>
    </row>
    <row r="564" spans="1:19" x14ac:dyDescent="0.2">
      <c r="A564" s="201" t="s">
        <v>401</v>
      </c>
      <c r="B564" s="188" t="s">
        <v>127</v>
      </c>
      <c r="C564" s="189" t="s">
        <v>128</v>
      </c>
      <c r="D564" s="175">
        <v>1</v>
      </c>
      <c r="E564" s="176">
        <v>1</v>
      </c>
      <c r="F564" s="176">
        <v>1</v>
      </c>
      <c r="G564" s="176">
        <v>0</v>
      </c>
      <c r="H564" s="210">
        <f t="shared" si="56"/>
        <v>0</v>
      </c>
      <c r="I564" s="221">
        <v>364</v>
      </c>
      <c r="J564" s="27">
        <v>208</v>
      </c>
      <c r="K564" s="27">
        <v>69</v>
      </c>
      <c r="L564" s="193">
        <f t="shared" si="57"/>
        <v>0.33173076923076922</v>
      </c>
      <c r="M564" s="225">
        <v>0</v>
      </c>
      <c r="N564" s="27">
        <v>156</v>
      </c>
      <c r="O564" s="214">
        <f t="shared" si="58"/>
        <v>0.42857142857142855</v>
      </c>
      <c r="P564" s="177">
        <f t="shared" si="59"/>
        <v>365</v>
      </c>
      <c r="Q564" s="178">
        <f t="shared" si="60"/>
        <v>209</v>
      </c>
      <c r="R564" s="178">
        <f t="shared" si="61"/>
        <v>156</v>
      </c>
      <c r="S564" s="202">
        <f t="shared" si="62"/>
        <v>0.42739726027397262</v>
      </c>
    </row>
    <row r="565" spans="1:19" x14ac:dyDescent="0.2">
      <c r="A565" s="201" t="s">
        <v>401</v>
      </c>
      <c r="B565" s="188" t="s">
        <v>242</v>
      </c>
      <c r="C565" s="189" t="s">
        <v>291</v>
      </c>
      <c r="D565" s="175">
        <v>0</v>
      </c>
      <c r="E565" s="176">
        <v>0</v>
      </c>
      <c r="F565" s="176">
        <v>0</v>
      </c>
      <c r="G565" s="176">
        <v>0</v>
      </c>
      <c r="H565" s="210" t="str">
        <f t="shared" si="56"/>
        <v/>
      </c>
      <c r="I565" s="221">
        <v>329</v>
      </c>
      <c r="J565" s="27">
        <v>242</v>
      </c>
      <c r="K565" s="27">
        <v>240</v>
      </c>
      <c r="L565" s="193">
        <f t="shared" si="57"/>
        <v>0.99173553719008267</v>
      </c>
      <c r="M565" s="225">
        <v>0</v>
      </c>
      <c r="N565" s="27">
        <v>87</v>
      </c>
      <c r="O565" s="214">
        <f t="shared" si="58"/>
        <v>0.26443768996960487</v>
      </c>
      <c r="P565" s="177">
        <f t="shared" si="59"/>
        <v>329</v>
      </c>
      <c r="Q565" s="178">
        <f t="shared" si="60"/>
        <v>242</v>
      </c>
      <c r="R565" s="178">
        <f t="shared" si="61"/>
        <v>87</v>
      </c>
      <c r="S565" s="202">
        <f t="shared" si="62"/>
        <v>0.26443768996960487</v>
      </c>
    </row>
    <row r="566" spans="1:19" x14ac:dyDescent="0.2">
      <c r="A566" s="201" t="s">
        <v>401</v>
      </c>
      <c r="B566" s="188" t="s">
        <v>130</v>
      </c>
      <c r="C566" s="189" t="s">
        <v>131</v>
      </c>
      <c r="D566" s="175">
        <v>9</v>
      </c>
      <c r="E566" s="176">
        <v>9</v>
      </c>
      <c r="F566" s="176">
        <v>8</v>
      </c>
      <c r="G566" s="176">
        <v>0</v>
      </c>
      <c r="H566" s="210">
        <f t="shared" si="56"/>
        <v>0</v>
      </c>
      <c r="I566" s="221">
        <v>35</v>
      </c>
      <c r="J566" s="27">
        <v>33</v>
      </c>
      <c r="K566" s="27">
        <v>27</v>
      </c>
      <c r="L566" s="193">
        <f t="shared" si="57"/>
        <v>0.81818181818181823</v>
      </c>
      <c r="M566" s="225">
        <v>0</v>
      </c>
      <c r="N566" s="27">
        <v>2</v>
      </c>
      <c r="O566" s="214">
        <f t="shared" si="58"/>
        <v>5.7142857142857141E-2</v>
      </c>
      <c r="P566" s="177">
        <f t="shared" si="59"/>
        <v>44</v>
      </c>
      <c r="Q566" s="178">
        <f t="shared" si="60"/>
        <v>42</v>
      </c>
      <c r="R566" s="178">
        <f t="shared" si="61"/>
        <v>2</v>
      </c>
      <c r="S566" s="202">
        <f t="shared" si="62"/>
        <v>4.5454545454545456E-2</v>
      </c>
    </row>
    <row r="567" spans="1:19" x14ac:dyDescent="0.2">
      <c r="A567" s="201" t="s">
        <v>401</v>
      </c>
      <c r="B567" s="188" t="s">
        <v>498</v>
      </c>
      <c r="C567" s="189" t="s">
        <v>132</v>
      </c>
      <c r="D567" s="175">
        <v>4</v>
      </c>
      <c r="E567" s="176">
        <v>4</v>
      </c>
      <c r="F567" s="176">
        <v>3</v>
      </c>
      <c r="G567" s="176">
        <v>0</v>
      </c>
      <c r="H567" s="210">
        <f t="shared" si="56"/>
        <v>0</v>
      </c>
      <c r="I567" s="221">
        <v>25</v>
      </c>
      <c r="J567" s="27">
        <v>25</v>
      </c>
      <c r="K567" s="27">
        <v>25</v>
      </c>
      <c r="L567" s="193">
        <f t="shared" si="57"/>
        <v>1</v>
      </c>
      <c r="M567" s="225">
        <v>0</v>
      </c>
      <c r="N567" s="27">
        <v>0</v>
      </c>
      <c r="O567" s="214">
        <f t="shared" si="58"/>
        <v>0</v>
      </c>
      <c r="P567" s="177">
        <f t="shared" si="59"/>
        <v>29</v>
      </c>
      <c r="Q567" s="178">
        <f t="shared" si="60"/>
        <v>29</v>
      </c>
      <c r="R567" s="178" t="str">
        <f t="shared" si="61"/>
        <v/>
      </c>
      <c r="S567" s="202" t="str">
        <f t="shared" si="62"/>
        <v/>
      </c>
    </row>
    <row r="568" spans="1:19" x14ac:dyDescent="0.2">
      <c r="A568" s="201" t="s">
        <v>401</v>
      </c>
      <c r="B568" s="188" t="s">
        <v>343</v>
      </c>
      <c r="C568" s="189" t="s">
        <v>344</v>
      </c>
      <c r="D568" s="175">
        <v>3</v>
      </c>
      <c r="E568" s="176">
        <v>3</v>
      </c>
      <c r="F568" s="176">
        <v>0</v>
      </c>
      <c r="G568" s="176">
        <v>0</v>
      </c>
      <c r="H568" s="210">
        <f t="shared" si="56"/>
        <v>0</v>
      </c>
      <c r="I568" s="221">
        <v>2667</v>
      </c>
      <c r="J568" s="27">
        <v>2128</v>
      </c>
      <c r="K568" s="27">
        <v>2011</v>
      </c>
      <c r="L568" s="193">
        <f t="shared" si="57"/>
        <v>0.94501879699248126</v>
      </c>
      <c r="M568" s="225">
        <v>0</v>
      </c>
      <c r="N568" s="27">
        <v>539</v>
      </c>
      <c r="O568" s="214">
        <f t="shared" si="58"/>
        <v>0.20209973753280841</v>
      </c>
      <c r="P568" s="177">
        <f t="shared" si="59"/>
        <v>2670</v>
      </c>
      <c r="Q568" s="178">
        <f t="shared" si="60"/>
        <v>2131</v>
      </c>
      <c r="R568" s="178">
        <f t="shared" si="61"/>
        <v>539</v>
      </c>
      <c r="S568" s="202">
        <f t="shared" si="62"/>
        <v>0.20187265917602995</v>
      </c>
    </row>
    <row r="569" spans="1:19" x14ac:dyDescent="0.2">
      <c r="A569" s="201" t="s">
        <v>401</v>
      </c>
      <c r="B569" s="188" t="s">
        <v>384</v>
      </c>
      <c r="C569" s="189" t="s">
        <v>385</v>
      </c>
      <c r="D569" s="175">
        <v>2</v>
      </c>
      <c r="E569" s="176">
        <v>2</v>
      </c>
      <c r="F569" s="176">
        <v>2</v>
      </c>
      <c r="G569" s="176">
        <v>0</v>
      </c>
      <c r="H569" s="210">
        <f t="shared" si="56"/>
        <v>0</v>
      </c>
      <c r="I569" s="221">
        <v>66</v>
      </c>
      <c r="J569" s="27">
        <v>30</v>
      </c>
      <c r="K569" s="27">
        <v>27</v>
      </c>
      <c r="L569" s="193">
        <f t="shared" si="57"/>
        <v>0.9</v>
      </c>
      <c r="M569" s="225">
        <v>2</v>
      </c>
      <c r="N569" s="27">
        <v>34</v>
      </c>
      <c r="O569" s="214">
        <f t="shared" si="58"/>
        <v>0.51515151515151514</v>
      </c>
      <c r="P569" s="177">
        <f t="shared" si="59"/>
        <v>68</v>
      </c>
      <c r="Q569" s="178">
        <f t="shared" si="60"/>
        <v>34</v>
      </c>
      <c r="R569" s="178">
        <f t="shared" si="61"/>
        <v>34</v>
      </c>
      <c r="S569" s="202">
        <f t="shared" si="62"/>
        <v>0.5</v>
      </c>
    </row>
    <row r="570" spans="1:19" x14ac:dyDescent="0.2">
      <c r="A570" s="201" t="s">
        <v>401</v>
      </c>
      <c r="B570" s="188" t="s">
        <v>133</v>
      </c>
      <c r="C570" s="189" t="s">
        <v>134</v>
      </c>
      <c r="D570" s="175">
        <v>0</v>
      </c>
      <c r="E570" s="176">
        <v>0</v>
      </c>
      <c r="F570" s="176">
        <v>0</v>
      </c>
      <c r="G570" s="176">
        <v>0</v>
      </c>
      <c r="H570" s="210" t="str">
        <f t="shared" si="56"/>
        <v/>
      </c>
      <c r="I570" s="221">
        <v>4587</v>
      </c>
      <c r="J570" s="27">
        <v>2846</v>
      </c>
      <c r="K570" s="27">
        <v>2555</v>
      </c>
      <c r="L570" s="193">
        <f t="shared" si="57"/>
        <v>0.89775122979620525</v>
      </c>
      <c r="M570" s="225">
        <v>2</v>
      </c>
      <c r="N570" s="27">
        <v>1739</v>
      </c>
      <c r="O570" s="214">
        <f t="shared" si="58"/>
        <v>0.3791148899062568</v>
      </c>
      <c r="P570" s="177">
        <f t="shared" si="59"/>
        <v>4587</v>
      </c>
      <c r="Q570" s="178">
        <f t="shared" si="60"/>
        <v>2848</v>
      </c>
      <c r="R570" s="178">
        <f t="shared" si="61"/>
        <v>1739</v>
      </c>
      <c r="S570" s="202">
        <f t="shared" si="62"/>
        <v>0.3791148899062568</v>
      </c>
    </row>
    <row r="571" spans="1:19" x14ac:dyDescent="0.2">
      <c r="A571" s="201" t="s">
        <v>401</v>
      </c>
      <c r="B571" s="188" t="s">
        <v>135</v>
      </c>
      <c r="C571" s="189" t="s">
        <v>136</v>
      </c>
      <c r="D571" s="175">
        <v>0</v>
      </c>
      <c r="E571" s="176">
        <v>0</v>
      </c>
      <c r="F571" s="176">
        <v>0</v>
      </c>
      <c r="G571" s="176">
        <v>0</v>
      </c>
      <c r="H571" s="210" t="str">
        <f t="shared" si="56"/>
        <v/>
      </c>
      <c r="I571" s="221">
        <v>162</v>
      </c>
      <c r="J571" s="27">
        <v>135</v>
      </c>
      <c r="K571" s="27">
        <v>36</v>
      </c>
      <c r="L571" s="193">
        <f t="shared" si="57"/>
        <v>0.26666666666666666</v>
      </c>
      <c r="M571" s="225">
        <v>2</v>
      </c>
      <c r="N571" s="27">
        <v>25</v>
      </c>
      <c r="O571" s="214">
        <f t="shared" si="58"/>
        <v>0.15432098765432098</v>
      </c>
      <c r="P571" s="177">
        <f t="shared" si="59"/>
        <v>162</v>
      </c>
      <c r="Q571" s="178">
        <f t="shared" si="60"/>
        <v>137</v>
      </c>
      <c r="R571" s="178">
        <f t="shared" si="61"/>
        <v>25</v>
      </c>
      <c r="S571" s="202">
        <f t="shared" si="62"/>
        <v>0.15432098765432098</v>
      </c>
    </row>
    <row r="572" spans="1:19" x14ac:dyDescent="0.2">
      <c r="A572" s="201" t="s">
        <v>401</v>
      </c>
      <c r="B572" s="188" t="s">
        <v>347</v>
      </c>
      <c r="C572" s="189" t="s">
        <v>348</v>
      </c>
      <c r="D572" s="175">
        <v>0</v>
      </c>
      <c r="E572" s="176">
        <v>0</v>
      </c>
      <c r="F572" s="176">
        <v>0</v>
      </c>
      <c r="G572" s="176">
        <v>0</v>
      </c>
      <c r="H572" s="210" t="str">
        <f t="shared" si="56"/>
        <v/>
      </c>
      <c r="I572" s="221">
        <v>1278</v>
      </c>
      <c r="J572" s="27">
        <v>1012</v>
      </c>
      <c r="K572" s="27">
        <v>986</v>
      </c>
      <c r="L572" s="193">
        <f t="shared" si="57"/>
        <v>0.97430830039525695</v>
      </c>
      <c r="M572" s="225">
        <v>0</v>
      </c>
      <c r="N572" s="27">
        <v>266</v>
      </c>
      <c r="O572" s="214">
        <f t="shared" si="58"/>
        <v>0.20813771517996871</v>
      </c>
      <c r="P572" s="177">
        <f t="shared" si="59"/>
        <v>1278</v>
      </c>
      <c r="Q572" s="178">
        <f t="shared" si="60"/>
        <v>1012</v>
      </c>
      <c r="R572" s="178">
        <f t="shared" si="61"/>
        <v>266</v>
      </c>
      <c r="S572" s="202">
        <f t="shared" si="62"/>
        <v>0.20813771517996871</v>
      </c>
    </row>
    <row r="573" spans="1:19" x14ac:dyDescent="0.2">
      <c r="A573" s="201" t="s">
        <v>401</v>
      </c>
      <c r="B573" s="188" t="s">
        <v>137</v>
      </c>
      <c r="C573" s="189" t="s">
        <v>248</v>
      </c>
      <c r="D573" s="175">
        <v>0</v>
      </c>
      <c r="E573" s="176">
        <v>0</v>
      </c>
      <c r="F573" s="176">
        <v>0</v>
      </c>
      <c r="G573" s="176">
        <v>0</v>
      </c>
      <c r="H573" s="210" t="str">
        <f t="shared" si="56"/>
        <v/>
      </c>
      <c r="I573" s="221">
        <v>767</v>
      </c>
      <c r="J573" s="27">
        <v>717</v>
      </c>
      <c r="K573" s="27">
        <v>509</v>
      </c>
      <c r="L573" s="193">
        <f t="shared" si="57"/>
        <v>0.70990237099023712</v>
      </c>
      <c r="M573" s="225">
        <v>0</v>
      </c>
      <c r="N573" s="27">
        <v>50</v>
      </c>
      <c r="O573" s="214">
        <f t="shared" si="58"/>
        <v>6.51890482398957E-2</v>
      </c>
      <c r="P573" s="177">
        <f t="shared" si="59"/>
        <v>767</v>
      </c>
      <c r="Q573" s="178">
        <f t="shared" si="60"/>
        <v>717</v>
      </c>
      <c r="R573" s="178">
        <f t="shared" si="61"/>
        <v>50</v>
      </c>
      <c r="S573" s="202">
        <f t="shared" si="62"/>
        <v>6.51890482398957E-2</v>
      </c>
    </row>
    <row r="574" spans="1:19" x14ac:dyDescent="0.2">
      <c r="A574" s="201" t="s">
        <v>401</v>
      </c>
      <c r="B574" s="188" t="s">
        <v>138</v>
      </c>
      <c r="C574" s="189" t="s">
        <v>139</v>
      </c>
      <c r="D574" s="175">
        <v>0</v>
      </c>
      <c r="E574" s="176">
        <v>0</v>
      </c>
      <c r="F574" s="176">
        <v>0</v>
      </c>
      <c r="G574" s="176">
        <v>0</v>
      </c>
      <c r="H574" s="210" t="str">
        <f t="shared" si="56"/>
        <v/>
      </c>
      <c r="I574" s="221">
        <v>1488</v>
      </c>
      <c r="J574" s="27">
        <v>1123</v>
      </c>
      <c r="K574" s="27">
        <v>1122</v>
      </c>
      <c r="L574" s="193">
        <f t="shared" si="57"/>
        <v>0.99910952804986641</v>
      </c>
      <c r="M574" s="225">
        <v>0</v>
      </c>
      <c r="N574" s="27">
        <v>365</v>
      </c>
      <c r="O574" s="214">
        <f t="shared" si="58"/>
        <v>0.24529569892473119</v>
      </c>
      <c r="P574" s="177">
        <f t="shared" si="59"/>
        <v>1488</v>
      </c>
      <c r="Q574" s="178">
        <f t="shared" si="60"/>
        <v>1123</v>
      </c>
      <c r="R574" s="178">
        <f t="shared" si="61"/>
        <v>365</v>
      </c>
      <c r="S574" s="202">
        <f t="shared" si="62"/>
        <v>0.24529569892473119</v>
      </c>
    </row>
    <row r="575" spans="1:19" x14ac:dyDescent="0.2">
      <c r="A575" s="201" t="s">
        <v>401</v>
      </c>
      <c r="B575" s="188" t="s">
        <v>140</v>
      </c>
      <c r="C575" s="189" t="s">
        <v>299</v>
      </c>
      <c r="D575" s="175">
        <v>0</v>
      </c>
      <c r="E575" s="176">
        <v>0</v>
      </c>
      <c r="F575" s="176">
        <v>0</v>
      </c>
      <c r="G575" s="176">
        <v>0</v>
      </c>
      <c r="H575" s="210" t="str">
        <f t="shared" si="56"/>
        <v/>
      </c>
      <c r="I575" s="221">
        <v>5</v>
      </c>
      <c r="J575" s="27">
        <v>5</v>
      </c>
      <c r="K575" s="27">
        <v>4</v>
      </c>
      <c r="L575" s="193">
        <f t="shared" si="57"/>
        <v>0.8</v>
      </c>
      <c r="M575" s="225">
        <v>0</v>
      </c>
      <c r="N575" s="27">
        <v>0</v>
      </c>
      <c r="O575" s="214">
        <f t="shared" si="58"/>
        <v>0</v>
      </c>
      <c r="P575" s="177">
        <f t="shared" si="59"/>
        <v>5</v>
      </c>
      <c r="Q575" s="178">
        <f t="shared" si="60"/>
        <v>5</v>
      </c>
      <c r="R575" s="178" t="str">
        <f t="shared" si="61"/>
        <v/>
      </c>
      <c r="S575" s="202" t="str">
        <f t="shared" si="62"/>
        <v/>
      </c>
    </row>
    <row r="576" spans="1:19" x14ac:dyDescent="0.2">
      <c r="A576" s="201" t="s">
        <v>401</v>
      </c>
      <c r="B576" s="188" t="s">
        <v>144</v>
      </c>
      <c r="C576" s="189" t="s">
        <v>145</v>
      </c>
      <c r="D576" s="175">
        <v>0</v>
      </c>
      <c r="E576" s="176">
        <v>0</v>
      </c>
      <c r="F576" s="176">
        <v>0</v>
      </c>
      <c r="G576" s="176">
        <v>0</v>
      </c>
      <c r="H576" s="210" t="str">
        <f t="shared" si="56"/>
        <v/>
      </c>
      <c r="I576" s="221">
        <v>77</v>
      </c>
      <c r="J576" s="27">
        <v>74</v>
      </c>
      <c r="K576" s="27">
        <v>72</v>
      </c>
      <c r="L576" s="193">
        <f t="shared" si="57"/>
        <v>0.97297297297297303</v>
      </c>
      <c r="M576" s="225">
        <v>0</v>
      </c>
      <c r="N576" s="27">
        <v>3</v>
      </c>
      <c r="O576" s="214">
        <f t="shared" si="58"/>
        <v>3.896103896103896E-2</v>
      </c>
      <c r="P576" s="177">
        <f t="shared" si="59"/>
        <v>77</v>
      </c>
      <c r="Q576" s="178">
        <f t="shared" si="60"/>
        <v>74</v>
      </c>
      <c r="R576" s="178">
        <f t="shared" si="61"/>
        <v>3</v>
      </c>
      <c r="S576" s="202">
        <f t="shared" si="62"/>
        <v>3.896103896103896E-2</v>
      </c>
    </row>
    <row r="577" spans="1:19" x14ac:dyDescent="0.2">
      <c r="A577" s="201" t="s">
        <v>401</v>
      </c>
      <c r="B577" s="188" t="s">
        <v>146</v>
      </c>
      <c r="C577" s="189" t="s">
        <v>300</v>
      </c>
      <c r="D577" s="175">
        <v>0</v>
      </c>
      <c r="E577" s="176">
        <v>0</v>
      </c>
      <c r="F577" s="176">
        <v>0</v>
      </c>
      <c r="G577" s="176">
        <v>0</v>
      </c>
      <c r="H577" s="210" t="str">
        <f t="shared" si="56"/>
        <v/>
      </c>
      <c r="I577" s="221">
        <v>3</v>
      </c>
      <c r="J577" s="27">
        <v>3</v>
      </c>
      <c r="K577" s="27">
        <v>3</v>
      </c>
      <c r="L577" s="193">
        <f t="shared" si="57"/>
        <v>1</v>
      </c>
      <c r="M577" s="225">
        <v>0</v>
      </c>
      <c r="N577" s="27">
        <v>0</v>
      </c>
      <c r="O577" s="214">
        <f t="shared" si="58"/>
        <v>0</v>
      </c>
      <c r="P577" s="177">
        <f t="shared" si="59"/>
        <v>3</v>
      </c>
      <c r="Q577" s="178">
        <f t="shared" si="60"/>
        <v>3</v>
      </c>
      <c r="R577" s="178" t="str">
        <f t="shared" si="61"/>
        <v/>
      </c>
      <c r="S577" s="202" t="str">
        <f t="shared" si="62"/>
        <v/>
      </c>
    </row>
    <row r="578" spans="1:19" x14ac:dyDescent="0.2">
      <c r="A578" s="201" t="s">
        <v>401</v>
      </c>
      <c r="B578" s="188" t="s">
        <v>147</v>
      </c>
      <c r="C578" s="189" t="s">
        <v>148</v>
      </c>
      <c r="D578" s="175">
        <v>3</v>
      </c>
      <c r="E578" s="176">
        <v>3</v>
      </c>
      <c r="F578" s="176">
        <v>3</v>
      </c>
      <c r="G578" s="176">
        <v>0</v>
      </c>
      <c r="H578" s="210">
        <f t="shared" ref="H578:H641" si="63">IF((E578+G578)&lt;&gt;0,G578/(E578+G578),"")</f>
        <v>0</v>
      </c>
      <c r="I578" s="221">
        <v>289</v>
      </c>
      <c r="J578" s="27">
        <v>214</v>
      </c>
      <c r="K578" s="27">
        <v>122</v>
      </c>
      <c r="L578" s="193">
        <f t="shared" ref="L578:L641" si="64">IF(J578&lt;&gt;0,K578/J578,"")</f>
        <v>0.57009345794392519</v>
      </c>
      <c r="M578" s="225">
        <v>46</v>
      </c>
      <c r="N578" s="27">
        <v>29</v>
      </c>
      <c r="O578" s="214">
        <f t="shared" ref="O578:O641" si="65">IF((J578+M578+N578)&lt;&gt;0,N578/(J578+M578+N578),"")</f>
        <v>0.10034602076124567</v>
      </c>
      <c r="P578" s="177">
        <f t="shared" ref="P578:P641" si="66">IF(SUM(D578,I578)&gt;0,SUM(D578,I578),"")</f>
        <v>292</v>
      </c>
      <c r="Q578" s="178">
        <f t="shared" ref="Q578:Q641" si="67">IF(SUM(E578,J578, M578)&gt;0,SUM(E578,J578, M578),"")</f>
        <v>263</v>
      </c>
      <c r="R578" s="178">
        <f t="shared" ref="R578:R641" si="68">IF(SUM(G578,N578)&gt;0,SUM(G578,N578),"")</f>
        <v>29</v>
      </c>
      <c r="S578" s="202">
        <f t="shared" ref="S578:S641" si="69">IFERROR(IF((Q578+R578)&lt;&gt;0,R578/(Q578+R578),""),"")</f>
        <v>9.9315068493150679E-2</v>
      </c>
    </row>
    <row r="579" spans="1:19" x14ac:dyDescent="0.2">
      <c r="A579" s="201" t="s">
        <v>401</v>
      </c>
      <c r="B579" s="188" t="s">
        <v>147</v>
      </c>
      <c r="C579" s="189" t="s">
        <v>302</v>
      </c>
      <c r="D579" s="175">
        <v>7</v>
      </c>
      <c r="E579" s="176">
        <v>7</v>
      </c>
      <c r="F579" s="176">
        <v>3</v>
      </c>
      <c r="G579" s="176">
        <v>22</v>
      </c>
      <c r="H579" s="210">
        <f t="shared" si="63"/>
        <v>0.75862068965517238</v>
      </c>
      <c r="I579" s="221">
        <v>2760</v>
      </c>
      <c r="J579" s="27">
        <v>1424</v>
      </c>
      <c r="K579" s="27">
        <v>475</v>
      </c>
      <c r="L579" s="193">
        <f t="shared" si="64"/>
        <v>0.3335674157303371</v>
      </c>
      <c r="M579" s="225">
        <v>3</v>
      </c>
      <c r="N579" s="27">
        <v>1333</v>
      </c>
      <c r="O579" s="214">
        <f t="shared" si="65"/>
        <v>0.48297101449275365</v>
      </c>
      <c r="P579" s="177">
        <f t="shared" si="66"/>
        <v>2767</v>
      </c>
      <c r="Q579" s="178">
        <f t="shared" si="67"/>
        <v>1434</v>
      </c>
      <c r="R579" s="178">
        <f t="shared" si="68"/>
        <v>1355</v>
      </c>
      <c r="S579" s="202">
        <f t="shared" si="69"/>
        <v>0.48583721764073146</v>
      </c>
    </row>
    <row r="580" spans="1:19" x14ac:dyDescent="0.2">
      <c r="A580" s="201" t="s">
        <v>401</v>
      </c>
      <c r="B580" s="188" t="s">
        <v>550</v>
      </c>
      <c r="C580" s="189" t="s">
        <v>73</v>
      </c>
      <c r="D580" s="175">
        <v>2</v>
      </c>
      <c r="E580" s="176">
        <v>2</v>
      </c>
      <c r="F580" s="176">
        <v>2</v>
      </c>
      <c r="G580" s="176">
        <v>0</v>
      </c>
      <c r="H580" s="210">
        <f t="shared" si="63"/>
        <v>0</v>
      </c>
      <c r="I580" s="221">
        <v>135</v>
      </c>
      <c r="J580" s="27">
        <v>105</v>
      </c>
      <c r="K580" s="27">
        <v>105</v>
      </c>
      <c r="L580" s="193">
        <f t="shared" si="64"/>
        <v>1</v>
      </c>
      <c r="M580" s="225">
        <v>13</v>
      </c>
      <c r="N580" s="27">
        <v>17</v>
      </c>
      <c r="O580" s="214">
        <f t="shared" si="65"/>
        <v>0.12592592592592591</v>
      </c>
      <c r="P580" s="177">
        <f t="shared" si="66"/>
        <v>137</v>
      </c>
      <c r="Q580" s="178">
        <f t="shared" si="67"/>
        <v>120</v>
      </c>
      <c r="R580" s="178">
        <f t="shared" si="68"/>
        <v>17</v>
      </c>
      <c r="S580" s="202">
        <f t="shared" si="69"/>
        <v>0.12408759124087591</v>
      </c>
    </row>
    <row r="581" spans="1:19" x14ac:dyDescent="0.2">
      <c r="A581" s="201" t="s">
        <v>401</v>
      </c>
      <c r="B581" s="188" t="s">
        <v>149</v>
      </c>
      <c r="C581" s="189" t="s">
        <v>150</v>
      </c>
      <c r="D581" s="175">
        <v>0</v>
      </c>
      <c r="E581" s="176">
        <v>0</v>
      </c>
      <c r="F581" s="176">
        <v>0</v>
      </c>
      <c r="G581" s="176">
        <v>0</v>
      </c>
      <c r="H581" s="210" t="str">
        <f t="shared" si="63"/>
        <v/>
      </c>
      <c r="I581" s="221">
        <v>2</v>
      </c>
      <c r="J581" s="27">
        <v>2</v>
      </c>
      <c r="K581" s="27">
        <v>0</v>
      </c>
      <c r="L581" s="193">
        <f t="shared" si="64"/>
        <v>0</v>
      </c>
      <c r="M581" s="225">
        <v>0</v>
      </c>
      <c r="N581" s="27">
        <v>0</v>
      </c>
      <c r="O581" s="214">
        <f t="shared" si="65"/>
        <v>0</v>
      </c>
      <c r="P581" s="177">
        <f t="shared" si="66"/>
        <v>2</v>
      </c>
      <c r="Q581" s="178">
        <f t="shared" si="67"/>
        <v>2</v>
      </c>
      <c r="R581" s="178" t="str">
        <f t="shared" si="68"/>
        <v/>
      </c>
      <c r="S581" s="202" t="str">
        <f t="shared" si="69"/>
        <v/>
      </c>
    </row>
    <row r="582" spans="1:19" x14ac:dyDescent="0.2">
      <c r="A582" s="201" t="s">
        <v>401</v>
      </c>
      <c r="B582" s="188" t="s">
        <v>151</v>
      </c>
      <c r="C582" s="189" t="s">
        <v>152</v>
      </c>
      <c r="D582" s="175">
        <v>0</v>
      </c>
      <c r="E582" s="176">
        <v>0</v>
      </c>
      <c r="F582" s="176">
        <v>0</v>
      </c>
      <c r="G582" s="176">
        <v>0</v>
      </c>
      <c r="H582" s="210" t="str">
        <f t="shared" si="63"/>
        <v/>
      </c>
      <c r="I582" s="221">
        <v>1504</v>
      </c>
      <c r="J582" s="27">
        <v>1418</v>
      </c>
      <c r="K582" s="27">
        <v>1417</v>
      </c>
      <c r="L582" s="193">
        <f t="shared" si="64"/>
        <v>0.99929478138222849</v>
      </c>
      <c r="M582" s="225">
        <v>3</v>
      </c>
      <c r="N582" s="27">
        <v>83</v>
      </c>
      <c r="O582" s="214">
        <f t="shared" si="65"/>
        <v>5.5186170212765957E-2</v>
      </c>
      <c r="P582" s="177">
        <f t="shared" si="66"/>
        <v>1504</v>
      </c>
      <c r="Q582" s="178">
        <f t="shared" si="67"/>
        <v>1421</v>
      </c>
      <c r="R582" s="178">
        <f t="shared" si="68"/>
        <v>83</v>
      </c>
      <c r="S582" s="202">
        <f t="shared" si="69"/>
        <v>5.5186170212765957E-2</v>
      </c>
    </row>
    <row r="583" spans="1:19" x14ac:dyDescent="0.2">
      <c r="A583" s="201" t="s">
        <v>401</v>
      </c>
      <c r="B583" s="188" t="s">
        <v>153</v>
      </c>
      <c r="C583" s="189" t="s">
        <v>154</v>
      </c>
      <c r="D583" s="175">
        <v>0</v>
      </c>
      <c r="E583" s="176">
        <v>0</v>
      </c>
      <c r="F583" s="176">
        <v>0</v>
      </c>
      <c r="G583" s="176">
        <v>2</v>
      </c>
      <c r="H583" s="210">
        <f t="shared" si="63"/>
        <v>1</v>
      </c>
      <c r="I583" s="221">
        <v>2556</v>
      </c>
      <c r="J583" s="27">
        <v>1383</v>
      </c>
      <c r="K583" s="27">
        <v>984</v>
      </c>
      <c r="L583" s="193">
        <f t="shared" si="64"/>
        <v>0.71149674620390457</v>
      </c>
      <c r="M583" s="225">
        <v>15</v>
      </c>
      <c r="N583" s="27">
        <v>1158</v>
      </c>
      <c r="O583" s="214">
        <f t="shared" si="65"/>
        <v>0.45305164319248825</v>
      </c>
      <c r="P583" s="177">
        <f t="shared" si="66"/>
        <v>2556</v>
      </c>
      <c r="Q583" s="178">
        <f t="shared" si="67"/>
        <v>1398</v>
      </c>
      <c r="R583" s="178">
        <f t="shared" si="68"/>
        <v>1160</v>
      </c>
      <c r="S583" s="202">
        <f t="shared" si="69"/>
        <v>0.45347928068803756</v>
      </c>
    </row>
    <row r="584" spans="1:19" x14ac:dyDescent="0.2">
      <c r="A584" s="201" t="s">
        <v>401</v>
      </c>
      <c r="B584" s="188" t="s">
        <v>153</v>
      </c>
      <c r="C584" s="189" t="s">
        <v>386</v>
      </c>
      <c r="D584" s="175">
        <v>0</v>
      </c>
      <c r="E584" s="176">
        <v>0</v>
      </c>
      <c r="F584" s="176">
        <v>0</v>
      </c>
      <c r="G584" s="176">
        <v>1</v>
      </c>
      <c r="H584" s="210">
        <f t="shared" si="63"/>
        <v>1</v>
      </c>
      <c r="I584" s="221">
        <v>2058</v>
      </c>
      <c r="J584" s="27">
        <v>1297</v>
      </c>
      <c r="K584" s="27">
        <v>1297</v>
      </c>
      <c r="L584" s="193">
        <f t="shared" si="64"/>
        <v>1</v>
      </c>
      <c r="M584" s="225">
        <v>54</v>
      </c>
      <c r="N584" s="27">
        <v>707</v>
      </c>
      <c r="O584" s="214">
        <f t="shared" si="65"/>
        <v>0.34353741496598639</v>
      </c>
      <c r="P584" s="177">
        <f t="shared" si="66"/>
        <v>2058</v>
      </c>
      <c r="Q584" s="178">
        <f t="shared" si="67"/>
        <v>1351</v>
      </c>
      <c r="R584" s="178">
        <f t="shared" si="68"/>
        <v>708</v>
      </c>
      <c r="S584" s="202">
        <f t="shared" si="69"/>
        <v>0.3438562408936377</v>
      </c>
    </row>
    <row r="585" spans="1:19" ht="29" x14ac:dyDescent="0.2">
      <c r="A585" s="201" t="s">
        <v>401</v>
      </c>
      <c r="B585" s="188" t="s">
        <v>561</v>
      </c>
      <c r="C585" s="189" t="s">
        <v>155</v>
      </c>
      <c r="D585" s="175">
        <v>0</v>
      </c>
      <c r="E585" s="176">
        <v>0</v>
      </c>
      <c r="F585" s="176">
        <v>0</v>
      </c>
      <c r="G585" s="176">
        <v>0</v>
      </c>
      <c r="H585" s="210" t="str">
        <f t="shared" si="63"/>
        <v/>
      </c>
      <c r="I585" s="221">
        <v>1083</v>
      </c>
      <c r="J585" s="27">
        <v>782</v>
      </c>
      <c r="K585" s="27">
        <v>726</v>
      </c>
      <c r="L585" s="193">
        <f t="shared" si="64"/>
        <v>0.92838874680306904</v>
      </c>
      <c r="M585" s="225">
        <v>110</v>
      </c>
      <c r="N585" s="27">
        <v>191</v>
      </c>
      <c r="O585" s="214">
        <f t="shared" si="65"/>
        <v>0.17636195752539244</v>
      </c>
      <c r="P585" s="177">
        <f t="shared" si="66"/>
        <v>1083</v>
      </c>
      <c r="Q585" s="178">
        <f t="shared" si="67"/>
        <v>892</v>
      </c>
      <c r="R585" s="178">
        <f t="shared" si="68"/>
        <v>191</v>
      </c>
      <c r="S585" s="202">
        <f t="shared" si="69"/>
        <v>0.17636195752539244</v>
      </c>
    </row>
    <row r="586" spans="1:19" x14ac:dyDescent="0.2">
      <c r="A586" s="201" t="s">
        <v>401</v>
      </c>
      <c r="B586" s="188" t="s">
        <v>156</v>
      </c>
      <c r="C586" s="189" t="s">
        <v>303</v>
      </c>
      <c r="D586" s="175">
        <v>0</v>
      </c>
      <c r="E586" s="176">
        <v>0</v>
      </c>
      <c r="F586" s="176">
        <v>0</v>
      </c>
      <c r="G586" s="176">
        <v>0</v>
      </c>
      <c r="H586" s="210" t="str">
        <f t="shared" si="63"/>
        <v/>
      </c>
      <c r="I586" s="221">
        <v>10</v>
      </c>
      <c r="J586" s="27">
        <v>10</v>
      </c>
      <c r="K586" s="27">
        <v>8</v>
      </c>
      <c r="L586" s="193">
        <f t="shared" si="64"/>
        <v>0.8</v>
      </c>
      <c r="M586" s="225">
        <v>0</v>
      </c>
      <c r="N586" s="27">
        <v>0</v>
      </c>
      <c r="O586" s="214">
        <f t="shared" si="65"/>
        <v>0</v>
      </c>
      <c r="P586" s="177">
        <f t="shared" si="66"/>
        <v>10</v>
      </c>
      <c r="Q586" s="178">
        <f t="shared" si="67"/>
        <v>10</v>
      </c>
      <c r="R586" s="178" t="str">
        <f t="shared" si="68"/>
        <v/>
      </c>
      <c r="S586" s="202" t="str">
        <f t="shared" si="69"/>
        <v/>
      </c>
    </row>
    <row r="587" spans="1:19" x14ac:dyDescent="0.2">
      <c r="A587" s="201" t="s">
        <v>401</v>
      </c>
      <c r="B587" s="188" t="s">
        <v>157</v>
      </c>
      <c r="C587" s="189" t="s">
        <v>304</v>
      </c>
      <c r="D587" s="175">
        <v>0</v>
      </c>
      <c r="E587" s="176">
        <v>0</v>
      </c>
      <c r="F587" s="176">
        <v>0</v>
      </c>
      <c r="G587" s="176">
        <v>0</v>
      </c>
      <c r="H587" s="210" t="str">
        <f t="shared" si="63"/>
        <v/>
      </c>
      <c r="I587" s="221">
        <v>5</v>
      </c>
      <c r="J587" s="27">
        <v>5</v>
      </c>
      <c r="K587" s="27">
        <v>5</v>
      </c>
      <c r="L587" s="193">
        <f t="shared" si="64"/>
        <v>1</v>
      </c>
      <c r="M587" s="225">
        <v>0</v>
      </c>
      <c r="N587" s="27">
        <v>0</v>
      </c>
      <c r="O587" s="214">
        <f t="shared" si="65"/>
        <v>0</v>
      </c>
      <c r="P587" s="177">
        <f t="shared" si="66"/>
        <v>5</v>
      </c>
      <c r="Q587" s="178">
        <f t="shared" si="67"/>
        <v>5</v>
      </c>
      <c r="R587" s="178" t="str">
        <f t="shared" si="68"/>
        <v/>
      </c>
      <c r="S587" s="202" t="str">
        <f t="shared" si="69"/>
        <v/>
      </c>
    </row>
    <row r="588" spans="1:19" x14ac:dyDescent="0.2">
      <c r="A588" s="201" t="s">
        <v>401</v>
      </c>
      <c r="B588" s="188" t="s">
        <v>158</v>
      </c>
      <c r="C588" s="189" t="s">
        <v>159</v>
      </c>
      <c r="D588" s="175">
        <v>0</v>
      </c>
      <c r="E588" s="176">
        <v>0</v>
      </c>
      <c r="F588" s="176">
        <v>0</v>
      </c>
      <c r="G588" s="176">
        <v>0</v>
      </c>
      <c r="H588" s="210" t="str">
        <f t="shared" si="63"/>
        <v/>
      </c>
      <c r="I588" s="221">
        <v>12</v>
      </c>
      <c r="J588" s="27">
        <v>12</v>
      </c>
      <c r="K588" s="27">
        <v>10</v>
      </c>
      <c r="L588" s="193">
        <f t="shared" si="64"/>
        <v>0.83333333333333337</v>
      </c>
      <c r="M588" s="225">
        <v>0</v>
      </c>
      <c r="N588" s="27">
        <v>0</v>
      </c>
      <c r="O588" s="214">
        <f t="shared" si="65"/>
        <v>0</v>
      </c>
      <c r="P588" s="177">
        <f t="shared" si="66"/>
        <v>12</v>
      </c>
      <c r="Q588" s="178">
        <f t="shared" si="67"/>
        <v>12</v>
      </c>
      <c r="R588" s="178" t="str">
        <f t="shared" si="68"/>
        <v/>
      </c>
      <c r="S588" s="202" t="str">
        <f t="shared" si="69"/>
        <v/>
      </c>
    </row>
    <row r="589" spans="1:19" x14ac:dyDescent="0.2">
      <c r="A589" s="201" t="s">
        <v>401</v>
      </c>
      <c r="B589" s="188" t="s">
        <v>160</v>
      </c>
      <c r="C589" s="189" t="s">
        <v>161</v>
      </c>
      <c r="D589" s="175">
        <v>0</v>
      </c>
      <c r="E589" s="176">
        <v>0</v>
      </c>
      <c r="F589" s="176">
        <v>0</v>
      </c>
      <c r="G589" s="176">
        <v>0</v>
      </c>
      <c r="H589" s="210" t="str">
        <f t="shared" si="63"/>
        <v/>
      </c>
      <c r="I589" s="221">
        <v>5504</v>
      </c>
      <c r="J589" s="27">
        <v>5043</v>
      </c>
      <c r="K589" s="27">
        <v>5041</v>
      </c>
      <c r="L589" s="193">
        <f t="shared" si="64"/>
        <v>0.99960341066825298</v>
      </c>
      <c r="M589" s="225">
        <v>0</v>
      </c>
      <c r="N589" s="27">
        <v>461</v>
      </c>
      <c r="O589" s="214">
        <f t="shared" si="65"/>
        <v>8.3757267441860461E-2</v>
      </c>
      <c r="P589" s="177">
        <f t="shared" si="66"/>
        <v>5504</v>
      </c>
      <c r="Q589" s="178">
        <f t="shared" si="67"/>
        <v>5043</v>
      </c>
      <c r="R589" s="178">
        <f t="shared" si="68"/>
        <v>461</v>
      </c>
      <c r="S589" s="202">
        <f t="shared" si="69"/>
        <v>8.3757267441860461E-2</v>
      </c>
    </row>
    <row r="590" spans="1:19" x14ac:dyDescent="0.2">
      <c r="A590" s="201" t="s">
        <v>401</v>
      </c>
      <c r="B590" s="188" t="s">
        <v>162</v>
      </c>
      <c r="C590" s="189" t="s">
        <v>249</v>
      </c>
      <c r="D590" s="175">
        <v>0</v>
      </c>
      <c r="E590" s="176">
        <v>0</v>
      </c>
      <c r="F590" s="176">
        <v>0</v>
      </c>
      <c r="G590" s="176">
        <v>0</v>
      </c>
      <c r="H590" s="210" t="str">
        <f t="shared" si="63"/>
        <v/>
      </c>
      <c r="I590" s="221">
        <v>4</v>
      </c>
      <c r="J590" s="27">
        <v>4</v>
      </c>
      <c r="K590" s="27">
        <v>3</v>
      </c>
      <c r="L590" s="193">
        <f t="shared" si="64"/>
        <v>0.75</v>
      </c>
      <c r="M590" s="225">
        <v>0</v>
      </c>
      <c r="N590" s="27">
        <v>0</v>
      </c>
      <c r="O590" s="214">
        <f t="shared" si="65"/>
        <v>0</v>
      </c>
      <c r="P590" s="177">
        <f t="shared" si="66"/>
        <v>4</v>
      </c>
      <c r="Q590" s="178">
        <f t="shared" si="67"/>
        <v>4</v>
      </c>
      <c r="R590" s="178" t="str">
        <f t="shared" si="68"/>
        <v/>
      </c>
      <c r="S590" s="202" t="str">
        <f t="shared" si="69"/>
        <v/>
      </c>
    </row>
    <row r="591" spans="1:19" x14ac:dyDescent="0.2">
      <c r="A591" s="201" t="s">
        <v>401</v>
      </c>
      <c r="B591" s="188" t="s">
        <v>164</v>
      </c>
      <c r="C591" s="189" t="s">
        <v>165</v>
      </c>
      <c r="D591" s="175">
        <v>1</v>
      </c>
      <c r="E591" s="176">
        <v>1</v>
      </c>
      <c r="F591" s="176">
        <v>0</v>
      </c>
      <c r="G591" s="176">
        <v>0</v>
      </c>
      <c r="H591" s="210">
        <f t="shared" si="63"/>
        <v>0</v>
      </c>
      <c r="I591" s="221">
        <v>3468</v>
      </c>
      <c r="J591" s="27">
        <v>2758</v>
      </c>
      <c r="K591" s="27">
        <v>2451</v>
      </c>
      <c r="L591" s="193">
        <f t="shared" si="64"/>
        <v>0.88868745467730237</v>
      </c>
      <c r="M591" s="225">
        <v>491</v>
      </c>
      <c r="N591" s="27">
        <v>219</v>
      </c>
      <c r="O591" s="214">
        <f t="shared" si="65"/>
        <v>6.3148788927335636E-2</v>
      </c>
      <c r="P591" s="177">
        <f t="shared" si="66"/>
        <v>3469</v>
      </c>
      <c r="Q591" s="178">
        <f t="shared" si="67"/>
        <v>3250</v>
      </c>
      <c r="R591" s="178">
        <f t="shared" si="68"/>
        <v>219</v>
      </c>
      <c r="S591" s="202">
        <f t="shared" si="69"/>
        <v>6.313058518304987E-2</v>
      </c>
    </row>
    <row r="592" spans="1:19" x14ac:dyDescent="0.2">
      <c r="A592" s="201" t="s">
        <v>401</v>
      </c>
      <c r="B592" s="188" t="s">
        <v>166</v>
      </c>
      <c r="C592" s="189" t="s">
        <v>167</v>
      </c>
      <c r="D592" s="175">
        <v>5</v>
      </c>
      <c r="E592" s="176">
        <v>5</v>
      </c>
      <c r="F592" s="176">
        <v>0</v>
      </c>
      <c r="G592" s="176">
        <v>0</v>
      </c>
      <c r="H592" s="210">
        <f t="shared" si="63"/>
        <v>0</v>
      </c>
      <c r="I592" s="221">
        <v>231</v>
      </c>
      <c r="J592" s="27">
        <v>206</v>
      </c>
      <c r="K592" s="27">
        <v>168</v>
      </c>
      <c r="L592" s="193">
        <f t="shared" si="64"/>
        <v>0.81553398058252424</v>
      </c>
      <c r="M592" s="225">
        <v>0</v>
      </c>
      <c r="N592" s="27">
        <v>25</v>
      </c>
      <c r="O592" s="214">
        <f t="shared" si="65"/>
        <v>0.10822510822510822</v>
      </c>
      <c r="P592" s="177">
        <f t="shared" si="66"/>
        <v>236</v>
      </c>
      <c r="Q592" s="178">
        <f t="shared" si="67"/>
        <v>211</v>
      </c>
      <c r="R592" s="178">
        <f t="shared" si="68"/>
        <v>25</v>
      </c>
      <c r="S592" s="202">
        <f t="shared" si="69"/>
        <v>0.1059322033898305</v>
      </c>
    </row>
    <row r="593" spans="1:19" ht="29" x14ac:dyDescent="0.2">
      <c r="A593" s="201" t="s">
        <v>401</v>
      </c>
      <c r="B593" s="188" t="s">
        <v>168</v>
      </c>
      <c r="C593" s="189" t="s">
        <v>363</v>
      </c>
      <c r="D593" s="175">
        <v>0</v>
      </c>
      <c r="E593" s="176">
        <v>0</v>
      </c>
      <c r="F593" s="176">
        <v>0</v>
      </c>
      <c r="G593" s="176">
        <v>0</v>
      </c>
      <c r="H593" s="210" t="str">
        <f t="shared" si="63"/>
        <v/>
      </c>
      <c r="I593" s="221">
        <v>3364</v>
      </c>
      <c r="J593" s="27">
        <v>3336</v>
      </c>
      <c r="K593" s="27">
        <v>3248</v>
      </c>
      <c r="L593" s="193">
        <f t="shared" si="64"/>
        <v>0.97362110311750605</v>
      </c>
      <c r="M593" s="225">
        <v>0</v>
      </c>
      <c r="N593" s="27">
        <v>28</v>
      </c>
      <c r="O593" s="214">
        <f t="shared" si="65"/>
        <v>8.3234244946492272E-3</v>
      </c>
      <c r="P593" s="177">
        <f t="shared" si="66"/>
        <v>3364</v>
      </c>
      <c r="Q593" s="178">
        <f t="shared" si="67"/>
        <v>3336</v>
      </c>
      <c r="R593" s="178">
        <f t="shared" si="68"/>
        <v>28</v>
      </c>
      <c r="S593" s="202">
        <f t="shared" si="69"/>
        <v>8.3234244946492272E-3</v>
      </c>
    </row>
    <row r="594" spans="1:19" ht="29" x14ac:dyDescent="0.2">
      <c r="A594" s="201" t="s">
        <v>401</v>
      </c>
      <c r="B594" s="188" t="s">
        <v>168</v>
      </c>
      <c r="C594" s="189" t="s">
        <v>170</v>
      </c>
      <c r="D594" s="175">
        <v>0</v>
      </c>
      <c r="E594" s="176">
        <v>0</v>
      </c>
      <c r="F594" s="176">
        <v>0</v>
      </c>
      <c r="G594" s="176">
        <v>0</v>
      </c>
      <c r="H594" s="210" t="str">
        <f t="shared" si="63"/>
        <v/>
      </c>
      <c r="I594" s="221">
        <v>48340</v>
      </c>
      <c r="J594" s="27">
        <v>46051</v>
      </c>
      <c r="K594" s="27">
        <v>46011</v>
      </c>
      <c r="L594" s="193">
        <f t="shared" si="64"/>
        <v>0.99913139779809346</v>
      </c>
      <c r="M594" s="225">
        <v>39</v>
      </c>
      <c r="N594" s="27">
        <v>2250</v>
      </c>
      <c r="O594" s="214">
        <f t="shared" si="65"/>
        <v>4.6545304095986763E-2</v>
      </c>
      <c r="P594" s="177">
        <f t="shared" si="66"/>
        <v>48340</v>
      </c>
      <c r="Q594" s="178">
        <f t="shared" si="67"/>
        <v>46090</v>
      </c>
      <c r="R594" s="178">
        <f t="shared" si="68"/>
        <v>2250</v>
      </c>
      <c r="S594" s="202">
        <f t="shared" si="69"/>
        <v>4.6545304095986763E-2</v>
      </c>
    </row>
    <row r="595" spans="1:19" ht="29" x14ac:dyDescent="0.2">
      <c r="A595" s="201" t="s">
        <v>401</v>
      </c>
      <c r="B595" s="188" t="s">
        <v>168</v>
      </c>
      <c r="C595" s="189" t="s">
        <v>387</v>
      </c>
      <c r="D595" s="175">
        <v>0</v>
      </c>
      <c r="E595" s="176">
        <v>0</v>
      </c>
      <c r="F595" s="176">
        <v>0</v>
      </c>
      <c r="G595" s="176">
        <v>0</v>
      </c>
      <c r="H595" s="210" t="str">
        <f t="shared" si="63"/>
        <v/>
      </c>
      <c r="I595" s="221">
        <v>7074</v>
      </c>
      <c r="J595" s="27">
        <v>6864</v>
      </c>
      <c r="K595" s="27">
        <v>3017</v>
      </c>
      <c r="L595" s="193">
        <f t="shared" si="64"/>
        <v>0.43953962703962701</v>
      </c>
      <c r="M595" s="225">
        <v>0</v>
      </c>
      <c r="N595" s="27">
        <v>210</v>
      </c>
      <c r="O595" s="214">
        <f t="shared" si="65"/>
        <v>2.9686174724342665E-2</v>
      </c>
      <c r="P595" s="177">
        <f t="shared" si="66"/>
        <v>7074</v>
      </c>
      <c r="Q595" s="178">
        <f t="shared" si="67"/>
        <v>6864</v>
      </c>
      <c r="R595" s="178">
        <f t="shared" si="68"/>
        <v>210</v>
      </c>
      <c r="S595" s="202">
        <f t="shared" si="69"/>
        <v>2.9686174724342665E-2</v>
      </c>
    </row>
    <row r="596" spans="1:19" ht="29" x14ac:dyDescent="0.2">
      <c r="A596" s="201" t="s">
        <v>401</v>
      </c>
      <c r="B596" s="188" t="s">
        <v>168</v>
      </c>
      <c r="C596" s="189" t="s">
        <v>169</v>
      </c>
      <c r="D596" s="175">
        <v>0</v>
      </c>
      <c r="E596" s="176">
        <v>0</v>
      </c>
      <c r="F596" s="176">
        <v>0</v>
      </c>
      <c r="G596" s="176">
        <v>0</v>
      </c>
      <c r="H596" s="210" t="str">
        <f t="shared" si="63"/>
        <v/>
      </c>
      <c r="I596" s="221">
        <v>5485</v>
      </c>
      <c r="J596" s="27">
        <v>5435</v>
      </c>
      <c r="K596" s="27">
        <v>5245</v>
      </c>
      <c r="L596" s="193">
        <f t="shared" si="64"/>
        <v>0.96504139834406621</v>
      </c>
      <c r="M596" s="225">
        <v>2</v>
      </c>
      <c r="N596" s="27">
        <v>48</v>
      </c>
      <c r="O596" s="214">
        <f t="shared" si="65"/>
        <v>8.7511394712853231E-3</v>
      </c>
      <c r="P596" s="177">
        <f t="shared" si="66"/>
        <v>5485</v>
      </c>
      <c r="Q596" s="178">
        <f t="shared" si="67"/>
        <v>5437</v>
      </c>
      <c r="R596" s="178">
        <f t="shared" si="68"/>
        <v>48</v>
      </c>
      <c r="S596" s="202">
        <f t="shared" si="69"/>
        <v>8.7511394712853231E-3</v>
      </c>
    </row>
    <row r="597" spans="1:19" ht="29" x14ac:dyDescent="0.2">
      <c r="A597" s="201" t="s">
        <v>401</v>
      </c>
      <c r="B597" s="188" t="s">
        <v>168</v>
      </c>
      <c r="C597" s="189" t="s">
        <v>171</v>
      </c>
      <c r="D597" s="175">
        <v>0</v>
      </c>
      <c r="E597" s="176">
        <v>0</v>
      </c>
      <c r="F597" s="176">
        <v>0</v>
      </c>
      <c r="G597" s="176">
        <v>0</v>
      </c>
      <c r="H597" s="210" t="str">
        <f t="shared" si="63"/>
        <v/>
      </c>
      <c r="I597" s="221">
        <v>5650</v>
      </c>
      <c r="J597" s="27">
        <v>5407</v>
      </c>
      <c r="K597" s="27">
        <v>5390</v>
      </c>
      <c r="L597" s="193">
        <f t="shared" si="64"/>
        <v>0.99685592750138707</v>
      </c>
      <c r="M597" s="225">
        <v>3</v>
      </c>
      <c r="N597" s="27">
        <v>240</v>
      </c>
      <c r="O597" s="214">
        <f t="shared" si="65"/>
        <v>4.247787610619469E-2</v>
      </c>
      <c r="P597" s="177">
        <f t="shared" si="66"/>
        <v>5650</v>
      </c>
      <c r="Q597" s="178">
        <f t="shared" si="67"/>
        <v>5410</v>
      </c>
      <c r="R597" s="178">
        <f t="shared" si="68"/>
        <v>240</v>
      </c>
      <c r="S597" s="202">
        <f t="shared" si="69"/>
        <v>4.247787610619469E-2</v>
      </c>
    </row>
    <row r="598" spans="1:19" x14ac:dyDescent="0.2">
      <c r="A598" s="201" t="s">
        <v>401</v>
      </c>
      <c r="B598" s="188" t="s">
        <v>172</v>
      </c>
      <c r="C598" s="189" t="s">
        <v>173</v>
      </c>
      <c r="D598" s="175">
        <v>0</v>
      </c>
      <c r="E598" s="176">
        <v>0</v>
      </c>
      <c r="F598" s="176">
        <v>0</v>
      </c>
      <c r="G598" s="176">
        <v>0</v>
      </c>
      <c r="H598" s="210" t="str">
        <f t="shared" si="63"/>
        <v/>
      </c>
      <c r="I598" s="221">
        <v>72</v>
      </c>
      <c r="J598" s="27">
        <v>50</v>
      </c>
      <c r="K598" s="27">
        <v>44</v>
      </c>
      <c r="L598" s="193">
        <f t="shared" si="64"/>
        <v>0.88</v>
      </c>
      <c r="M598" s="225">
        <v>16</v>
      </c>
      <c r="N598" s="27">
        <v>6</v>
      </c>
      <c r="O598" s="214">
        <f t="shared" si="65"/>
        <v>8.3333333333333329E-2</v>
      </c>
      <c r="P598" s="177">
        <f t="shared" si="66"/>
        <v>72</v>
      </c>
      <c r="Q598" s="178">
        <f t="shared" si="67"/>
        <v>66</v>
      </c>
      <c r="R598" s="178">
        <f t="shared" si="68"/>
        <v>6</v>
      </c>
      <c r="S598" s="202">
        <f t="shared" si="69"/>
        <v>8.3333333333333329E-2</v>
      </c>
    </row>
    <row r="599" spans="1:19" x14ac:dyDescent="0.2">
      <c r="A599" s="201" t="s">
        <v>401</v>
      </c>
      <c r="B599" s="188" t="s">
        <v>174</v>
      </c>
      <c r="C599" s="189" t="s">
        <v>351</v>
      </c>
      <c r="D599" s="175">
        <v>0</v>
      </c>
      <c r="E599" s="176">
        <v>0</v>
      </c>
      <c r="F599" s="176">
        <v>0</v>
      </c>
      <c r="G599" s="176">
        <v>0</v>
      </c>
      <c r="H599" s="210" t="str">
        <f t="shared" si="63"/>
        <v/>
      </c>
      <c r="I599" s="221">
        <v>1434</v>
      </c>
      <c r="J599" s="27">
        <v>1420</v>
      </c>
      <c r="K599" s="27">
        <v>1417</v>
      </c>
      <c r="L599" s="193">
        <f t="shared" si="64"/>
        <v>0.99788732394366197</v>
      </c>
      <c r="M599" s="225">
        <v>1</v>
      </c>
      <c r="N599" s="27">
        <v>13</v>
      </c>
      <c r="O599" s="214">
        <f t="shared" si="65"/>
        <v>9.06555090655509E-3</v>
      </c>
      <c r="P599" s="177">
        <f t="shared" si="66"/>
        <v>1434</v>
      </c>
      <c r="Q599" s="178">
        <f t="shared" si="67"/>
        <v>1421</v>
      </c>
      <c r="R599" s="178">
        <f t="shared" si="68"/>
        <v>13</v>
      </c>
      <c r="S599" s="202">
        <f t="shared" si="69"/>
        <v>9.06555090655509E-3</v>
      </c>
    </row>
    <row r="600" spans="1:19" x14ac:dyDescent="0.2">
      <c r="A600" s="201" t="s">
        <v>401</v>
      </c>
      <c r="B600" s="188" t="s">
        <v>174</v>
      </c>
      <c r="C600" s="189" t="s">
        <v>175</v>
      </c>
      <c r="D600" s="175">
        <v>1</v>
      </c>
      <c r="E600" s="176">
        <v>1</v>
      </c>
      <c r="F600" s="176">
        <v>1</v>
      </c>
      <c r="G600" s="176">
        <v>0</v>
      </c>
      <c r="H600" s="210">
        <f t="shared" si="63"/>
        <v>0</v>
      </c>
      <c r="I600" s="221">
        <v>4530</v>
      </c>
      <c r="J600" s="27">
        <v>4040</v>
      </c>
      <c r="K600" s="27">
        <v>4032</v>
      </c>
      <c r="L600" s="193">
        <f t="shared" si="64"/>
        <v>0.99801980198019802</v>
      </c>
      <c r="M600" s="225">
        <v>49</v>
      </c>
      <c r="N600" s="27">
        <v>441</v>
      </c>
      <c r="O600" s="214">
        <f t="shared" si="65"/>
        <v>9.7350993377483444E-2</v>
      </c>
      <c r="P600" s="177">
        <f t="shared" si="66"/>
        <v>4531</v>
      </c>
      <c r="Q600" s="178">
        <f t="shared" si="67"/>
        <v>4090</v>
      </c>
      <c r="R600" s="178">
        <f t="shared" si="68"/>
        <v>441</v>
      </c>
      <c r="S600" s="202">
        <f t="shared" si="69"/>
        <v>9.7329507834915036E-2</v>
      </c>
    </row>
    <row r="601" spans="1:19" x14ac:dyDescent="0.2">
      <c r="A601" s="201" t="s">
        <v>401</v>
      </c>
      <c r="B601" s="188" t="s">
        <v>176</v>
      </c>
      <c r="C601" s="189" t="s">
        <v>177</v>
      </c>
      <c r="D601" s="175">
        <v>0</v>
      </c>
      <c r="E601" s="176">
        <v>0</v>
      </c>
      <c r="F601" s="176">
        <v>0</v>
      </c>
      <c r="G601" s="176">
        <v>0</v>
      </c>
      <c r="H601" s="210" t="str">
        <f t="shared" si="63"/>
        <v/>
      </c>
      <c r="I601" s="221">
        <v>729</v>
      </c>
      <c r="J601" s="27">
        <v>375</v>
      </c>
      <c r="K601" s="27">
        <v>201</v>
      </c>
      <c r="L601" s="193">
        <f t="shared" si="64"/>
        <v>0.53600000000000003</v>
      </c>
      <c r="M601" s="225">
        <v>1</v>
      </c>
      <c r="N601" s="27">
        <v>353</v>
      </c>
      <c r="O601" s="214">
        <f t="shared" si="65"/>
        <v>0.48422496570644719</v>
      </c>
      <c r="P601" s="177">
        <f t="shared" si="66"/>
        <v>729</v>
      </c>
      <c r="Q601" s="178">
        <f t="shared" si="67"/>
        <v>376</v>
      </c>
      <c r="R601" s="178">
        <f t="shared" si="68"/>
        <v>353</v>
      </c>
      <c r="S601" s="202">
        <f t="shared" si="69"/>
        <v>0.48422496570644719</v>
      </c>
    </row>
    <row r="602" spans="1:19" x14ac:dyDescent="0.2">
      <c r="A602" s="201" t="s">
        <v>401</v>
      </c>
      <c r="B602" s="188" t="s">
        <v>178</v>
      </c>
      <c r="C602" s="189" t="s">
        <v>506</v>
      </c>
      <c r="D602" s="175">
        <v>0</v>
      </c>
      <c r="E602" s="176">
        <v>0</v>
      </c>
      <c r="F602" s="176">
        <v>0</v>
      </c>
      <c r="G602" s="176">
        <v>0</v>
      </c>
      <c r="H602" s="210" t="str">
        <f t="shared" si="63"/>
        <v/>
      </c>
      <c r="I602" s="221">
        <v>735</v>
      </c>
      <c r="J602" s="27">
        <v>728</v>
      </c>
      <c r="K602" s="27">
        <v>727</v>
      </c>
      <c r="L602" s="193">
        <f t="shared" si="64"/>
        <v>0.99862637362637363</v>
      </c>
      <c r="M602" s="225">
        <v>2</v>
      </c>
      <c r="N602" s="27">
        <v>5</v>
      </c>
      <c r="O602" s="214">
        <f t="shared" si="65"/>
        <v>6.8027210884353739E-3</v>
      </c>
      <c r="P602" s="177">
        <f t="shared" si="66"/>
        <v>735</v>
      </c>
      <c r="Q602" s="178">
        <f t="shared" si="67"/>
        <v>730</v>
      </c>
      <c r="R602" s="178">
        <f t="shared" si="68"/>
        <v>5</v>
      </c>
      <c r="S602" s="202">
        <f t="shared" si="69"/>
        <v>6.8027210884353739E-3</v>
      </c>
    </row>
    <row r="603" spans="1:19" x14ac:dyDescent="0.2">
      <c r="A603" s="201" t="s">
        <v>401</v>
      </c>
      <c r="B603" s="188" t="s">
        <v>180</v>
      </c>
      <c r="C603" s="189" t="s">
        <v>180</v>
      </c>
      <c r="D603" s="175">
        <v>2</v>
      </c>
      <c r="E603" s="176">
        <v>2</v>
      </c>
      <c r="F603" s="176">
        <v>1</v>
      </c>
      <c r="G603" s="176">
        <v>0</v>
      </c>
      <c r="H603" s="210">
        <f t="shared" si="63"/>
        <v>0</v>
      </c>
      <c r="I603" s="221">
        <v>869</v>
      </c>
      <c r="J603" s="27">
        <v>847</v>
      </c>
      <c r="K603" s="27">
        <v>847</v>
      </c>
      <c r="L603" s="193">
        <f t="shared" si="64"/>
        <v>1</v>
      </c>
      <c r="M603" s="225">
        <v>0</v>
      </c>
      <c r="N603" s="27">
        <v>22</v>
      </c>
      <c r="O603" s="214">
        <f t="shared" si="65"/>
        <v>2.5316455696202531E-2</v>
      </c>
      <c r="P603" s="177">
        <f t="shared" si="66"/>
        <v>871</v>
      </c>
      <c r="Q603" s="178">
        <f t="shared" si="67"/>
        <v>849</v>
      </c>
      <c r="R603" s="178">
        <f t="shared" si="68"/>
        <v>22</v>
      </c>
      <c r="S603" s="202">
        <f t="shared" si="69"/>
        <v>2.5258323765786451E-2</v>
      </c>
    </row>
    <row r="604" spans="1:19" x14ac:dyDescent="0.2">
      <c r="A604" s="201" t="s">
        <v>401</v>
      </c>
      <c r="B604" s="188" t="s">
        <v>181</v>
      </c>
      <c r="C604" s="189" t="s">
        <v>305</v>
      </c>
      <c r="D604" s="175">
        <v>0</v>
      </c>
      <c r="E604" s="176">
        <v>0</v>
      </c>
      <c r="F604" s="176">
        <v>0</v>
      </c>
      <c r="G604" s="176">
        <v>0</v>
      </c>
      <c r="H604" s="210" t="str">
        <f t="shared" si="63"/>
        <v/>
      </c>
      <c r="I604" s="221">
        <v>126</v>
      </c>
      <c r="J604" s="27">
        <v>0</v>
      </c>
      <c r="K604" s="27">
        <v>0</v>
      </c>
      <c r="L604" s="193" t="str">
        <f t="shared" si="64"/>
        <v/>
      </c>
      <c r="M604" s="225">
        <v>77</v>
      </c>
      <c r="N604" s="27">
        <v>49</v>
      </c>
      <c r="O604" s="214">
        <f t="shared" si="65"/>
        <v>0.3888888888888889</v>
      </c>
      <c r="P604" s="177">
        <f t="shared" si="66"/>
        <v>126</v>
      </c>
      <c r="Q604" s="178">
        <f t="shared" si="67"/>
        <v>77</v>
      </c>
      <c r="R604" s="178">
        <f t="shared" si="68"/>
        <v>49</v>
      </c>
      <c r="S604" s="202">
        <f t="shared" si="69"/>
        <v>0.3888888888888889</v>
      </c>
    </row>
    <row r="605" spans="1:19" x14ac:dyDescent="0.2">
      <c r="A605" s="201" t="s">
        <v>401</v>
      </c>
      <c r="B605" s="188" t="s">
        <v>182</v>
      </c>
      <c r="C605" s="189" t="s">
        <v>183</v>
      </c>
      <c r="D605" s="175">
        <v>0</v>
      </c>
      <c r="E605" s="176">
        <v>0</v>
      </c>
      <c r="F605" s="176">
        <v>0</v>
      </c>
      <c r="G605" s="176">
        <v>0</v>
      </c>
      <c r="H605" s="210" t="str">
        <f t="shared" si="63"/>
        <v/>
      </c>
      <c r="I605" s="221">
        <v>1917</v>
      </c>
      <c r="J605" s="27">
        <v>1780</v>
      </c>
      <c r="K605" s="27">
        <v>1767</v>
      </c>
      <c r="L605" s="193">
        <f t="shared" si="64"/>
        <v>0.99269662921348312</v>
      </c>
      <c r="M605" s="225">
        <v>2</v>
      </c>
      <c r="N605" s="27">
        <v>135</v>
      </c>
      <c r="O605" s="214">
        <f t="shared" si="65"/>
        <v>7.0422535211267609E-2</v>
      </c>
      <c r="P605" s="177">
        <f t="shared" si="66"/>
        <v>1917</v>
      </c>
      <c r="Q605" s="178">
        <f t="shared" si="67"/>
        <v>1782</v>
      </c>
      <c r="R605" s="178">
        <f t="shared" si="68"/>
        <v>135</v>
      </c>
      <c r="S605" s="202">
        <f t="shared" si="69"/>
        <v>7.0422535211267609E-2</v>
      </c>
    </row>
    <row r="606" spans="1:19" x14ac:dyDescent="0.2">
      <c r="A606" s="201" t="s">
        <v>401</v>
      </c>
      <c r="B606" s="188" t="s">
        <v>182</v>
      </c>
      <c r="C606" s="189" t="s">
        <v>184</v>
      </c>
      <c r="D606" s="175">
        <v>0</v>
      </c>
      <c r="E606" s="176">
        <v>0</v>
      </c>
      <c r="F606" s="176">
        <v>0</v>
      </c>
      <c r="G606" s="176">
        <v>0</v>
      </c>
      <c r="H606" s="210" t="str">
        <f t="shared" si="63"/>
        <v/>
      </c>
      <c r="I606" s="221">
        <v>3236</v>
      </c>
      <c r="J606" s="27">
        <v>3060</v>
      </c>
      <c r="K606" s="27">
        <v>3056</v>
      </c>
      <c r="L606" s="193">
        <f t="shared" si="64"/>
        <v>0.99869281045751634</v>
      </c>
      <c r="M606" s="225">
        <v>1</v>
      </c>
      <c r="N606" s="27">
        <v>175</v>
      </c>
      <c r="O606" s="214">
        <f t="shared" si="65"/>
        <v>5.4079110012360938E-2</v>
      </c>
      <c r="P606" s="177">
        <f t="shared" si="66"/>
        <v>3236</v>
      </c>
      <c r="Q606" s="178">
        <f t="shared" si="67"/>
        <v>3061</v>
      </c>
      <c r="R606" s="178">
        <f t="shared" si="68"/>
        <v>175</v>
      </c>
      <c r="S606" s="202">
        <f t="shared" si="69"/>
        <v>5.4079110012360938E-2</v>
      </c>
    </row>
    <row r="607" spans="1:19" x14ac:dyDescent="0.2">
      <c r="A607" s="201" t="s">
        <v>401</v>
      </c>
      <c r="B607" s="188" t="s">
        <v>562</v>
      </c>
      <c r="C607" s="189" t="s">
        <v>118</v>
      </c>
      <c r="D607" s="175">
        <v>0</v>
      </c>
      <c r="E607" s="176">
        <v>0</v>
      </c>
      <c r="F607" s="176">
        <v>0</v>
      </c>
      <c r="G607" s="176">
        <v>0</v>
      </c>
      <c r="H607" s="210" t="str">
        <f t="shared" si="63"/>
        <v/>
      </c>
      <c r="I607" s="221">
        <v>84</v>
      </c>
      <c r="J607" s="27">
        <v>63</v>
      </c>
      <c r="K607" s="27">
        <v>55</v>
      </c>
      <c r="L607" s="193">
        <f t="shared" si="64"/>
        <v>0.87301587301587302</v>
      </c>
      <c r="M607" s="225">
        <v>0</v>
      </c>
      <c r="N607" s="27">
        <v>21</v>
      </c>
      <c r="O607" s="214">
        <f t="shared" si="65"/>
        <v>0.25</v>
      </c>
      <c r="P607" s="177">
        <f t="shared" si="66"/>
        <v>84</v>
      </c>
      <c r="Q607" s="178">
        <f t="shared" si="67"/>
        <v>63</v>
      </c>
      <c r="R607" s="178">
        <f t="shared" si="68"/>
        <v>21</v>
      </c>
      <c r="S607" s="202">
        <f t="shared" si="69"/>
        <v>0.25</v>
      </c>
    </row>
    <row r="608" spans="1:19" x14ac:dyDescent="0.2">
      <c r="A608" s="201" t="s">
        <v>401</v>
      </c>
      <c r="B608" s="188" t="s">
        <v>185</v>
      </c>
      <c r="C608" s="189" t="s">
        <v>186</v>
      </c>
      <c r="D608" s="175">
        <v>0</v>
      </c>
      <c r="E608" s="176">
        <v>0</v>
      </c>
      <c r="F608" s="176">
        <v>0</v>
      </c>
      <c r="G608" s="176">
        <v>0</v>
      </c>
      <c r="H608" s="210" t="str">
        <f t="shared" si="63"/>
        <v/>
      </c>
      <c r="I608" s="221">
        <v>8</v>
      </c>
      <c r="J608" s="27">
        <v>4</v>
      </c>
      <c r="K608" s="27">
        <v>4</v>
      </c>
      <c r="L608" s="193">
        <f t="shared" si="64"/>
        <v>1</v>
      </c>
      <c r="M608" s="225">
        <v>4</v>
      </c>
      <c r="N608" s="27">
        <v>0</v>
      </c>
      <c r="O608" s="214">
        <f t="shared" si="65"/>
        <v>0</v>
      </c>
      <c r="P608" s="177">
        <f t="shared" si="66"/>
        <v>8</v>
      </c>
      <c r="Q608" s="178">
        <f t="shared" si="67"/>
        <v>8</v>
      </c>
      <c r="R608" s="178" t="str">
        <f t="shared" si="68"/>
        <v/>
      </c>
      <c r="S608" s="202" t="str">
        <f t="shared" si="69"/>
        <v/>
      </c>
    </row>
    <row r="609" spans="1:19" x14ac:dyDescent="0.2">
      <c r="A609" s="201" t="s">
        <v>401</v>
      </c>
      <c r="B609" s="188" t="s">
        <v>187</v>
      </c>
      <c r="C609" s="189" t="s">
        <v>188</v>
      </c>
      <c r="D609" s="175">
        <v>1</v>
      </c>
      <c r="E609" s="176">
        <v>1</v>
      </c>
      <c r="F609" s="176">
        <v>1</v>
      </c>
      <c r="G609" s="176">
        <v>0</v>
      </c>
      <c r="H609" s="210">
        <f t="shared" si="63"/>
        <v>0</v>
      </c>
      <c r="I609" s="221">
        <v>1576</v>
      </c>
      <c r="J609" s="27">
        <v>1298</v>
      </c>
      <c r="K609" s="27">
        <v>1182</v>
      </c>
      <c r="L609" s="193">
        <f t="shared" si="64"/>
        <v>0.91063174114021572</v>
      </c>
      <c r="M609" s="225">
        <v>0</v>
      </c>
      <c r="N609" s="27">
        <v>278</v>
      </c>
      <c r="O609" s="214">
        <f t="shared" si="65"/>
        <v>0.17639593908629442</v>
      </c>
      <c r="P609" s="177">
        <f t="shared" si="66"/>
        <v>1577</v>
      </c>
      <c r="Q609" s="178">
        <f t="shared" si="67"/>
        <v>1299</v>
      </c>
      <c r="R609" s="178">
        <f t="shared" si="68"/>
        <v>278</v>
      </c>
      <c r="S609" s="202">
        <f t="shared" si="69"/>
        <v>0.17628408370323398</v>
      </c>
    </row>
    <row r="610" spans="1:19" x14ac:dyDescent="0.2">
      <c r="A610" s="201" t="s">
        <v>401</v>
      </c>
      <c r="B610" s="188" t="s">
        <v>189</v>
      </c>
      <c r="C610" s="189" t="s">
        <v>190</v>
      </c>
      <c r="D610" s="175">
        <v>1</v>
      </c>
      <c r="E610" s="176">
        <v>1</v>
      </c>
      <c r="F610" s="176">
        <v>1</v>
      </c>
      <c r="G610" s="176">
        <v>0</v>
      </c>
      <c r="H610" s="210">
        <f t="shared" si="63"/>
        <v>0</v>
      </c>
      <c r="I610" s="221">
        <v>318</v>
      </c>
      <c r="J610" s="27">
        <v>172</v>
      </c>
      <c r="K610" s="27">
        <v>77</v>
      </c>
      <c r="L610" s="193">
        <f t="shared" si="64"/>
        <v>0.44767441860465118</v>
      </c>
      <c r="M610" s="225">
        <v>29</v>
      </c>
      <c r="N610" s="27">
        <v>117</v>
      </c>
      <c r="O610" s="214">
        <f t="shared" si="65"/>
        <v>0.36792452830188677</v>
      </c>
      <c r="P610" s="177">
        <f t="shared" si="66"/>
        <v>319</v>
      </c>
      <c r="Q610" s="178">
        <f t="shared" si="67"/>
        <v>202</v>
      </c>
      <c r="R610" s="178">
        <f t="shared" si="68"/>
        <v>117</v>
      </c>
      <c r="S610" s="202">
        <f t="shared" si="69"/>
        <v>0.36677115987460818</v>
      </c>
    </row>
    <row r="611" spans="1:19" x14ac:dyDescent="0.2">
      <c r="A611" s="201" t="s">
        <v>401</v>
      </c>
      <c r="B611" s="188" t="s">
        <v>193</v>
      </c>
      <c r="C611" s="189" t="s">
        <v>194</v>
      </c>
      <c r="D611" s="175">
        <v>0</v>
      </c>
      <c r="E611" s="176">
        <v>0</v>
      </c>
      <c r="F611" s="176">
        <v>0</v>
      </c>
      <c r="G611" s="176">
        <v>0</v>
      </c>
      <c r="H611" s="210" t="str">
        <f t="shared" si="63"/>
        <v/>
      </c>
      <c r="I611" s="221">
        <v>3</v>
      </c>
      <c r="J611" s="27">
        <v>3</v>
      </c>
      <c r="K611" s="27">
        <v>3</v>
      </c>
      <c r="L611" s="193">
        <f t="shared" si="64"/>
        <v>1</v>
      </c>
      <c r="M611" s="225">
        <v>0</v>
      </c>
      <c r="N611" s="27">
        <v>0</v>
      </c>
      <c r="O611" s="214">
        <f t="shared" si="65"/>
        <v>0</v>
      </c>
      <c r="P611" s="177">
        <f t="shared" si="66"/>
        <v>3</v>
      </c>
      <c r="Q611" s="178">
        <f t="shared" si="67"/>
        <v>3</v>
      </c>
      <c r="R611" s="178" t="str">
        <f t="shared" si="68"/>
        <v/>
      </c>
      <c r="S611" s="202" t="str">
        <f t="shared" si="69"/>
        <v/>
      </c>
    </row>
    <row r="612" spans="1:19" x14ac:dyDescent="0.2">
      <c r="A612" s="201" t="s">
        <v>401</v>
      </c>
      <c r="B612" s="188" t="s">
        <v>195</v>
      </c>
      <c r="C612" s="189" t="s">
        <v>253</v>
      </c>
      <c r="D612" s="175">
        <v>0</v>
      </c>
      <c r="E612" s="176">
        <v>0</v>
      </c>
      <c r="F612" s="176">
        <v>0</v>
      </c>
      <c r="G612" s="176">
        <v>0</v>
      </c>
      <c r="H612" s="210" t="str">
        <f t="shared" si="63"/>
        <v/>
      </c>
      <c r="I612" s="221">
        <v>5</v>
      </c>
      <c r="J612" s="27">
        <v>4</v>
      </c>
      <c r="K612" s="27">
        <v>4</v>
      </c>
      <c r="L612" s="193">
        <f t="shared" si="64"/>
        <v>1</v>
      </c>
      <c r="M612" s="225">
        <v>1</v>
      </c>
      <c r="N612" s="27">
        <v>0</v>
      </c>
      <c r="O612" s="214">
        <f t="shared" si="65"/>
        <v>0</v>
      </c>
      <c r="P612" s="177">
        <f t="shared" si="66"/>
        <v>5</v>
      </c>
      <c r="Q612" s="178">
        <f t="shared" si="67"/>
        <v>5</v>
      </c>
      <c r="R612" s="178" t="str">
        <f t="shared" si="68"/>
        <v/>
      </c>
      <c r="S612" s="202" t="str">
        <f t="shared" si="69"/>
        <v/>
      </c>
    </row>
    <row r="613" spans="1:19" x14ac:dyDescent="0.2">
      <c r="A613" s="201" t="s">
        <v>401</v>
      </c>
      <c r="B613" s="188" t="s">
        <v>565</v>
      </c>
      <c r="C613" s="189" t="s">
        <v>196</v>
      </c>
      <c r="D613" s="175">
        <v>0</v>
      </c>
      <c r="E613" s="176">
        <v>0</v>
      </c>
      <c r="F613" s="176">
        <v>0</v>
      </c>
      <c r="G613" s="176">
        <v>0</v>
      </c>
      <c r="H613" s="210" t="str">
        <f t="shared" si="63"/>
        <v/>
      </c>
      <c r="I613" s="221">
        <v>39</v>
      </c>
      <c r="J613" s="27">
        <v>36</v>
      </c>
      <c r="K613" s="27">
        <v>19</v>
      </c>
      <c r="L613" s="193">
        <f t="shared" si="64"/>
        <v>0.52777777777777779</v>
      </c>
      <c r="M613" s="225">
        <v>0</v>
      </c>
      <c r="N613" s="27">
        <v>3</v>
      </c>
      <c r="O613" s="214">
        <f t="shared" si="65"/>
        <v>7.6923076923076927E-2</v>
      </c>
      <c r="P613" s="177">
        <f t="shared" si="66"/>
        <v>39</v>
      </c>
      <c r="Q613" s="178">
        <f t="shared" si="67"/>
        <v>36</v>
      </c>
      <c r="R613" s="178">
        <f t="shared" si="68"/>
        <v>3</v>
      </c>
      <c r="S613" s="202">
        <f t="shared" si="69"/>
        <v>7.6923076923076927E-2</v>
      </c>
    </row>
    <row r="614" spans="1:19" x14ac:dyDescent="0.2">
      <c r="A614" s="201" t="s">
        <v>401</v>
      </c>
      <c r="B614" s="188" t="s">
        <v>390</v>
      </c>
      <c r="C614" s="189" t="s">
        <v>391</v>
      </c>
      <c r="D614" s="175">
        <v>0</v>
      </c>
      <c r="E614" s="176">
        <v>0</v>
      </c>
      <c r="F614" s="176">
        <v>0</v>
      </c>
      <c r="G614" s="176">
        <v>0</v>
      </c>
      <c r="H614" s="210" t="str">
        <f t="shared" si="63"/>
        <v/>
      </c>
      <c r="I614" s="221">
        <v>1109</v>
      </c>
      <c r="J614" s="27">
        <v>801</v>
      </c>
      <c r="K614" s="27">
        <v>385</v>
      </c>
      <c r="L614" s="193">
        <f t="shared" si="64"/>
        <v>0.48064918851435706</v>
      </c>
      <c r="M614" s="225">
        <v>0</v>
      </c>
      <c r="N614" s="27">
        <v>308</v>
      </c>
      <c r="O614" s="214">
        <f t="shared" si="65"/>
        <v>0.2777276825969342</v>
      </c>
      <c r="P614" s="177">
        <f t="shared" si="66"/>
        <v>1109</v>
      </c>
      <c r="Q614" s="178">
        <f t="shared" si="67"/>
        <v>801</v>
      </c>
      <c r="R614" s="178">
        <f t="shared" si="68"/>
        <v>308</v>
      </c>
      <c r="S614" s="202">
        <f t="shared" si="69"/>
        <v>0.2777276825969342</v>
      </c>
    </row>
    <row r="615" spans="1:19" x14ac:dyDescent="0.2">
      <c r="A615" s="201" t="s">
        <v>401</v>
      </c>
      <c r="B615" s="188" t="s">
        <v>497</v>
      </c>
      <c r="C615" s="189" t="s">
        <v>197</v>
      </c>
      <c r="D615" s="175">
        <v>0</v>
      </c>
      <c r="E615" s="176">
        <v>0</v>
      </c>
      <c r="F615" s="176">
        <v>0</v>
      </c>
      <c r="G615" s="176">
        <v>0</v>
      </c>
      <c r="H615" s="210" t="str">
        <f t="shared" si="63"/>
        <v/>
      </c>
      <c r="I615" s="221">
        <v>493</v>
      </c>
      <c r="J615" s="27">
        <v>429</v>
      </c>
      <c r="K615" s="27">
        <v>416</v>
      </c>
      <c r="L615" s="193">
        <f t="shared" si="64"/>
        <v>0.96969696969696972</v>
      </c>
      <c r="M615" s="225">
        <v>0</v>
      </c>
      <c r="N615" s="27">
        <v>64</v>
      </c>
      <c r="O615" s="214">
        <f t="shared" si="65"/>
        <v>0.12981744421906694</v>
      </c>
      <c r="P615" s="177">
        <f t="shared" si="66"/>
        <v>493</v>
      </c>
      <c r="Q615" s="178">
        <f t="shared" si="67"/>
        <v>429</v>
      </c>
      <c r="R615" s="178">
        <f t="shared" si="68"/>
        <v>64</v>
      </c>
      <c r="S615" s="202">
        <f t="shared" si="69"/>
        <v>0.12981744421906694</v>
      </c>
    </row>
    <row r="616" spans="1:19" x14ac:dyDescent="0.2">
      <c r="A616" s="201" t="s">
        <v>401</v>
      </c>
      <c r="B616" s="188" t="s">
        <v>198</v>
      </c>
      <c r="C616" s="189" t="s">
        <v>199</v>
      </c>
      <c r="D616" s="175">
        <v>0</v>
      </c>
      <c r="E616" s="176">
        <v>0</v>
      </c>
      <c r="F616" s="176">
        <v>0</v>
      </c>
      <c r="G616" s="176">
        <v>0</v>
      </c>
      <c r="H616" s="210" t="str">
        <f t="shared" si="63"/>
        <v/>
      </c>
      <c r="I616" s="221">
        <v>13642</v>
      </c>
      <c r="J616" s="27">
        <v>12820</v>
      </c>
      <c r="K616" s="27">
        <v>12818</v>
      </c>
      <c r="L616" s="193">
        <f t="shared" si="64"/>
        <v>0.99984399375975042</v>
      </c>
      <c r="M616" s="225">
        <v>3</v>
      </c>
      <c r="N616" s="27">
        <v>819</v>
      </c>
      <c r="O616" s="214">
        <f t="shared" si="65"/>
        <v>6.0035185456677909E-2</v>
      </c>
      <c r="P616" s="177">
        <f t="shared" si="66"/>
        <v>13642</v>
      </c>
      <c r="Q616" s="178">
        <f t="shared" si="67"/>
        <v>12823</v>
      </c>
      <c r="R616" s="178">
        <f t="shared" si="68"/>
        <v>819</v>
      </c>
      <c r="S616" s="202">
        <f t="shared" si="69"/>
        <v>6.0035185456677909E-2</v>
      </c>
    </row>
    <row r="617" spans="1:19" x14ac:dyDescent="0.2">
      <c r="A617" s="201" t="s">
        <v>401</v>
      </c>
      <c r="B617" s="188" t="s">
        <v>353</v>
      </c>
      <c r="C617" s="189" t="s">
        <v>354</v>
      </c>
      <c r="D617" s="175">
        <v>0</v>
      </c>
      <c r="E617" s="176">
        <v>0</v>
      </c>
      <c r="F617" s="176">
        <v>0</v>
      </c>
      <c r="G617" s="176">
        <v>0</v>
      </c>
      <c r="H617" s="210" t="str">
        <f t="shared" si="63"/>
        <v/>
      </c>
      <c r="I617" s="221">
        <v>197</v>
      </c>
      <c r="J617" s="27">
        <v>131</v>
      </c>
      <c r="K617" s="27">
        <v>38</v>
      </c>
      <c r="L617" s="193">
        <f t="shared" si="64"/>
        <v>0.29007633587786258</v>
      </c>
      <c r="M617" s="225">
        <v>0</v>
      </c>
      <c r="N617" s="27">
        <v>66</v>
      </c>
      <c r="O617" s="214">
        <f t="shared" si="65"/>
        <v>0.3350253807106599</v>
      </c>
      <c r="P617" s="177">
        <f t="shared" si="66"/>
        <v>197</v>
      </c>
      <c r="Q617" s="178">
        <f t="shared" si="67"/>
        <v>131</v>
      </c>
      <c r="R617" s="178">
        <f t="shared" si="68"/>
        <v>66</v>
      </c>
      <c r="S617" s="202">
        <f t="shared" si="69"/>
        <v>0.3350253807106599</v>
      </c>
    </row>
    <row r="618" spans="1:19" ht="29" x14ac:dyDescent="0.2">
      <c r="A618" s="201" t="s">
        <v>401</v>
      </c>
      <c r="B618" s="188" t="s">
        <v>200</v>
      </c>
      <c r="C618" s="189" t="s">
        <v>201</v>
      </c>
      <c r="D618" s="175">
        <v>33</v>
      </c>
      <c r="E618" s="176">
        <v>33</v>
      </c>
      <c r="F618" s="176">
        <v>11</v>
      </c>
      <c r="G618" s="176">
        <v>3</v>
      </c>
      <c r="H618" s="210">
        <f t="shared" si="63"/>
        <v>8.3333333333333329E-2</v>
      </c>
      <c r="I618" s="221">
        <v>26</v>
      </c>
      <c r="J618" s="27">
        <v>24</v>
      </c>
      <c r="K618" s="27">
        <v>19</v>
      </c>
      <c r="L618" s="193">
        <f t="shared" si="64"/>
        <v>0.79166666666666663</v>
      </c>
      <c r="M618" s="225">
        <v>0</v>
      </c>
      <c r="N618" s="27">
        <v>2</v>
      </c>
      <c r="O618" s="214">
        <f t="shared" si="65"/>
        <v>7.6923076923076927E-2</v>
      </c>
      <c r="P618" s="177">
        <f t="shared" si="66"/>
        <v>59</v>
      </c>
      <c r="Q618" s="178">
        <f t="shared" si="67"/>
        <v>57</v>
      </c>
      <c r="R618" s="178">
        <f t="shared" si="68"/>
        <v>5</v>
      </c>
      <c r="S618" s="202">
        <f t="shared" si="69"/>
        <v>8.0645161290322578E-2</v>
      </c>
    </row>
    <row r="619" spans="1:19" x14ac:dyDescent="0.2">
      <c r="A619" s="201" t="s">
        <v>401</v>
      </c>
      <c r="B619" s="188" t="s">
        <v>202</v>
      </c>
      <c r="C619" s="189" t="s">
        <v>203</v>
      </c>
      <c r="D619" s="175">
        <v>0</v>
      </c>
      <c r="E619" s="176">
        <v>0</v>
      </c>
      <c r="F619" s="176">
        <v>0</v>
      </c>
      <c r="G619" s="176">
        <v>0</v>
      </c>
      <c r="H619" s="210" t="str">
        <f t="shared" si="63"/>
        <v/>
      </c>
      <c r="I619" s="221">
        <v>7166</v>
      </c>
      <c r="J619" s="27">
        <v>4744</v>
      </c>
      <c r="K619" s="27">
        <v>3782</v>
      </c>
      <c r="L619" s="193">
        <f t="shared" si="64"/>
        <v>0.79721753794266437</v>
      </c>
      <c r="M619" s="225">
        <v>13</v>
      </c>
      <c r="N619" s="27">
        <v>2409</v>
      </c>
      <c r="O619" s="214">
        <f t="shared" si="65"/>
        <v>0.33617080658665921</v>
      </c>
      <c r="P619" s="177">
        <f t="shared" si="66"/>
        <v>7166</v>
      </c>
      <c r="Q619" s="178">
        <f t="shared" si="67"/>
        <v>4757</v>
      </c>
      <c r="R619" s="178">
        <f t="shared" si="68"/>
        <v>2409</v>
      </c>
      <c r="S619" s="202">
        <f t="shared" si="69"/>
        <v>0.33617080658665921</v>
      </c>
    </row>
    <row r="620" spans="1:19" x14ac:dyDescent="0.2">
      <c r="A620" s="201" t="s">
        <v>401</v>
      </c>
      <c r="B620" s="188" t="s">
        <v>204</v>
      </c>
      <c r="C620" s="189" t="s">
        <v>205</v>
      </c>
      <c r="D620" s="175">
        <v>15</v>
      </c>
      <c r="E620" s="176">
        <v>15</v>
      </c>
      <c r="F620" s="176">
        <v>11</v>
      </c>
      <c r="G620" s="176">
        <v>0</v>
      </c>
      <c r="H620" s="210">
        <f t="shared" si="63"/>
        <v>0</v>
      </c>
      <c r="I620" s="221">
        <v>25831</v>
      </c>
      <c r="J620" s="27">
        <v>19652</v>
      </c>
      <c r="K620" s="27">
        <v>19278</v>
      </c>
      <c r="L620" s="193">
        <f t="shared" si="64"/>
        <v>0.98096885813148793</v>
      </c>
      <c r="M620" s="225">
        <v>4</v>
      </c>
      <c r="N620" s="27">
        <v>6175</v>
      </c>
      <c r="O620" s="214">
        <f t="shared" si="65"/>
        <v>0.23905385002516355</v>
      </c>
      <c r="P620" s="177">
        <f t="shared" si="66"/>
        <v>25846</v>
      </c>
      <c r="Q620" s="178">
        <f t="shared" si="67"/>
        <v>19671</v>
      </c>
      <c r="R620" s="178">
        <f t="shared" si="68"/>
        <v>6175</v>
      </c>
      <c r="S620" s="202">
        <f t="shared" si="69"/>
        <v>0.2389151125899559</v>
      </c>
    </row>
    <row r="621" spans="1:19" x14ac:dyDescent="0.2">
      <c r="A621" s="201" t="s">
        <v>401</v>
      </c>
      <c r="B621" s="188" t="s">
        <v>204</v>
      </c>
      <c r="C621" s="189" t="s">
        <v>206</v>
      </c>
      <c r="D621" s="175">
        <v>4</v>
      </c>
      <c r="E621" s="176">
        <v>4</v>
      </c>
      <c r="F621" s="176">
        <v>4</v>
      </c>
      <c r="G621" s="176">
        <v>3</v>
      </c>
      <c r="H621" s="210">
        <f t="shared" si="63"/>
        <v>0.42857142857142855</v>
      </c>
      <c r="I621" s="221">
        <v>36584</v>
      </c>
      <c r="J621" s="27">
        <v>32714</v>
      </c>
      <c r="K621" s="27">
        <v>32549</v>
      </c>
      <c r="L621" s="193">
        <f t="shared" si="64"/>
        <v>0.99495628782784129</v>
      </c>
      <c r="M621" s="225">
        <v>12</v>
      </c>
      <c r="N621" s="27">
        <v>3858</v>
      </c>
      <c r="O621" s="214">
        <f t="shared" si="65"/>
        <v>0.10545593702164881</v>
      </c>
      <c r="P621" s="177">
        <f t="shared" si="66"/>
        <v>36588</v>
      </c>
      <c r="Q621" s="178">
        <f t="shared" si="67"/>
        <v>32730</v>
      </c>
      <c r="R621" s="178">
        <f t="shared" si="68"/>
        <v>3861</v>
      </c>
      <c r="S621" s="202">
        <f t="shared" si="69"/>
        <v>0.10551775026645896</v>
      </c>
    </row>
    <row r="622" spans="1:19" x14ac:dyDescent="0.2">
      <c r="A622" s="201" t="s">
        <v>401</v>
      </c>
      <c r="B622" s="188" t="s">
        <v>204</v>
      </c>
      <c r="C622" s="189" t="s">
        <v>392</v>
      </c>
      <c r="D622" s="175">
        <v>0</v>
      </c>
      <c r="E622" s="176">
        <v>0</v>
      </c>
      <c r="F622" s="176">
        <v>0</v>
      </c>
      <c r="G622" s="176">
        <v>0</v>
      </c>
      <c r="H622" s="210" t="str">
        <f t="shared" si="63"/>
        <v/>
      </c>
      <c r="I622" s="221">
        <v>12865</v>
      </c>
      <c r="J622" s="27">
        <v>11318</v>
      </c>
      <c r="K622" s="27">
        <v>10844</v>
      </c>
      <c r="L622" s="193">
        <f t="shared" si="64"/>
        <v>0.95811980915356065</v>
      </c>
      <c r="M622" s="225">
        <v>3</v>
      </c>
      <c r="N622" s="27">
        <v>1544</v>
      </c>
      <c r="O622" s="214">
        <f t="shared" si="65"/>
        <v>0.12001554605518849</v>
      </c>
      <c r="P622" s="177">
        <f t="shared" si="66"/>
        <v>12865</v>
      </c>
      <c r="Q622" s="178">
        <f t="shared" si="67"/>
        <v>11321</v>
      </c>
      <c r="R622" s="178">
        <f t="shared" si="68"/>
        <v>1544</v>
      </c>
      <c r="S622" s="202">
        <f t="shared" si="69"/>
        <v>0.12001554605518849</v>
      </c>
    </row>
    <row r="623" spans="1:19" x14ac:dyDescent="0.2">
      <c r="A623" s="201" t="s">
        <v>401</v>
      </c>
      <c r="B623" s="188" t="s">
        <v>355</v>
      </c>
      <c r="C623" s="189" t="s">
        <v>356</v>
      </c>
      <c r="D623" s="175">
        <v>0</v>
      </c>
      <c r="E623" s="176">
        <v>0</v>
      </c>
      <c r="F623" s="176">
        <v>0</v>
      </c>
      <c r="G623" s="176">
        <v>0</v>
      </c>
      <c r="H623" s="210" t="str">
        <f t="shared" si="63"/>
        <v/>
      </c>
      <c r="I623" s="221">
        <v>652</v>
      </c>
      <c r="J623" s="27">
        <v>600</v>
      </c>
      <c r="K623" s="27">
        <v>292</v>
      </c>
      <c r="L623" s="193">
        <f t="shared" si="64"/>
        <v>0.48666666666666669</v>
      </c>
      <c r="M623" s="225">
        <v>11</v>
      </c>
      <c r="N623" s="27">
        <v>41</v>
      </c>
      <c r="O623" s="214">
        <f t="shared" si="65"/>
        <v>6.2883435582822084E-2</v>
      </c>
      <c r="P623" s="177">
        <f t="shared" si="66"/>
        <v>652</v>
      </c>
      <c r="Q623" s="178">
        <f t="shared" si="67"/>
        <v>611</v>
      </c>
      <c r="R623" s="178">
        <f t="shared" si="68"/>
        <v>41</v>
      </c>
      <c r="S623" s="202">
        <f t="shared" si="69"/>
        <v>6.2883435582822084E-2</v>
      </c>
    </row>
    <row r="624" spans="1:19" x14ac:dyDescent="0.2">
      <c r="A624" s="201" t="s">
        <v>401</v>
      </c>
      <c r="B624" s="188" t="s">
        <v>207</v>
      </c>
      <c r="C624" s="189" t="s">
        <v>208</v>
      </c>
      <c r="D624" s="175">
        <v>0</v>
      </c>
      <c r="E624" s="176">
        <v>0</v>
      </c>
      <c r="F624" s="176">
        <v>0</v>
      </c>
      <c r="G624" s="176">
        <v>0</v>
      </c>
      <c r="H624" s="210" t="str">
        <f t="shared" si="63"/>
        <v/>
      </c>
      <c r="I624" s="221">
        <v>851</v>
      </c>
      <c r="J624" s="27">
        <v>661</v>
      </c>
      <c r="K624" s="27">
        <v>257</v>
      </c>
      <c r="L624" s="193">
        <f t="shared" si="64"/>
        <v>0.38880484114977309</v>
      </c>
      <c r="M624" s="225">
        <v>1</v>
      </c>
      <c r="N624" s="27">
        <v>189</v>
      </c>
      <c r="O624" s="214">
        <f t="shared" si="65"/>
        <v>0.22209165687426558</v>
      </c>
      <c r="P624" s="177">
        <f t="shared" si="66"/>
        <v>851</v>
      </c>
      <c r="Q624" s="178">
        <f t="shared" si="67"/>
        <v>662</v>
      </c>
      <c r="R624" s="178">
        <f t="shared" si="68"/>
        <v>189</v>
      </c>
      <c r="S624" s="202">
        <f t="shared" si="69"/>
        <v>0.22209165687426558</v>
      </c>
    </row>
    <row r="625" spans="1:19" x14ac:dyDescent="0.2">
      <c r="A625" s="201" t="s">
        <v>401</v>
      </c>
      <c r="B625" s="188" t="s">
        <v>209</v>
      </c>
      <c r="C625" s="189" t="s">
        <v>502</v>
      </c>
      <c r="D625" s="175">
        <v>0</v>
      </c>
      <c r="E625" s="176">
        <v>0</v>
      </c>
      <c r="F625" s="176">
        <v>0</v>
      </c>
      <c r="G625" s="176">
        <v>0</v>
      </c>
      <c r="H625" s="210" t="str">
        <f t="shared" si="63"/>
        <v/>
      </c>
      <c r="I625" s="221">
        <v>310</v>
      </c>
      <c r="J625" s="27">
        <v>234</v>
      </c>
      <c r="K625" s="27">
        <v>164</v>
      </c>
      <c r="L625" s="193">
        <f t="shared" si="64"/>
        <v>0.70085470085470081</v>
      </c>
      <c r="M625" s="225">
        <v>9</v>
      </c>
      <c r="N625" s="27">
        <v>67</v>
      </c>
      <c r="O625" s="214">
        <f t="shared" si="65"/>
        <v>0.21612903225806451</v>
      </c>
      <c r="P625" s="177">
        <f t="shared" si="66"/>
        <v>310</v>
      </c>
      <c r="Q625" s="178">
        <f t="shared" si="67"/>
        <v>243</v>
      </c>
      <c r="R625" s="178">
        <f t="shared" si="68"/>
        <v>67</v>
      </c>
      <c r="S625" s="202">
        <f t="shared" si="69"/>
        <v>0.21612903225806451</v>
      </c>
    </row>
    <row r="626" spans="1:19" ht="29" x14ac:dyDescent="0.2">
      <c r="A626" s="201" t="s">
        <v>401</v>
      </c>
      <c r="B626" s="188" t="s">
        <v>212</v>
      </c>
      <c r="C626" s="189" t="s">
        <v>214</v>
      </c>
      <c r="D626" s="175">
        <v>10</v>
      </c>
      <c r="E626" s="176">
        <v>10</v>
      </c>
      <c r="F626" s="176">
        <v>9</v>
      </c>
      <c r="G626" s="176">
        <v>0</v>
      </c>
      <c r="H626" s="210">
        <f t="shared" si="63"/>
        <v>0</v>
      </c>
      <c r="I626" s="221">
        <v>7850</v>
      </c>
      <c r="J626" s="27">
        <v>6296</v>
      </c>
      <c r="K626" s="27">
        <v>6076</v>
      </c>
      <c r="L626" s="193">
        <f t="shared" si="64"/>
        <v>0.96505717916137235</v>
      </c>
      <c r="M626" s="225">
        <v>193</v>
      </c>
      <c r="N626" s="27">
        <v>1361</v>
      </c>
      <c r="O626" s="214">
        <f t="shared" si="65"/>
        <v>0.17337579617834395</v>
      </c>
      <c r="P626" s="177">
        <f t="shared" si="66"/>
        <v>7860</v>
      </c>
      <c r="Q626" s="178">
        <f t="shared" si="67"/>
        <v>6499</v>
      </c>
      <c r="R626" s="178">
        <f t="shared" si="68"/>
        <v>1361</v>
      </c>
      <c r="S626" s="202">
        <f t="shared" si="69"/>
        <v>0.17315521628498728</v>
      </c>
    </row>
    <row r="627" spans="1:19" x14ac:dyDescent="0.2">
      <c r="A627" s="201" t="s">
        <v>401</v>
      </c>
      <c r="B627" s="188" t="s">
        <v>215</v>
      </c>
      <c r="C627" s="189" t="s">
        <v>216</v>
      </c>
      <c r="D627" s="175">
        <v>0</v>
      </c>
      <c r="E627" s="176">
        <v>0</v>
      </c>
      <c r="F627" s="176">
        <v>0</v>
      </c>
      <c r="G627" s="176">
        <v>0</v>
      </c>
      <c r="H627" s="210" t="str">
        <f t="shared" si="63"/>
        <v/>
      </c>
      <c r="I627" s="221">
        <v>803</v>
      </c>
      <c r="J627" s="27">
        <v>753</v>
      </c>
      <c r="K627" s="27">
        <v>721</v>
      </c>
      <c r="L627" s="193">
        <f t="shared" si="64"/>
        <v>0.95750332005312089</v>
      </c>
      <c r="M627" s="225">
        <v>1</v>
      </c>
      <c r="N627" s="27">
        <v>49</v>
      </c>
      <c r="O627" s="214">
        <f t="shared" si="65"/>
        <v>6.1021170610211707E-2</v>
      </c>
      <c r="P627" s="177">
        <f t="shared" si="66"/>
        <v>803</v>
      </c>
      <c r="Q627" s="178">
        <f t="shared" si="67"/>
        <v>754</v>
      </c>
      <c r="R627" s="178">
        <f t="shared" si="68"/>
        <v>49</v>
      </c>
      <c r="S627" s="202">
        <f t="shared" si="69"/>
        <v>6.1021170610211707E-2</v>
      </c>
    </row>
    <row r="628" spans="1:19" x14ac:dyDescent="0.2">
      <c r="A628" s="201" t="s">
        <v>401</v>
      </c>
      <c r="B628" s="188" t="s">
        <v>215</v>
      </c>
      <c r="C628" s="189" t="s">
        <v>217</v>
      </c>
      <c r="D628" s="175">
        <v>0</v>
      </c>
      <c r="E628" s="176">
        <v>0</v>
      </c>
      <c r="F628" s="176">
        <v>0</v>
      </c>
      <c r="G628" s="176">
        <v>0</v>
      </c>
      <c r="H628" s="210" t="str">
        <f t="shared" si="63"/>
        <v/>
      </c>
      <c r="I628" s="221">
        <v>8852</v>
      </c>
      <c r="J628" s="27">
        <v>8341</v>
      </c>
      <c r="K628" s="27">
        <v>8189</v>
      </c>
      <c r="L628" s="193">
        <f t="shared" si="64"/>
        <v>0.98177676537585423</v>
      </c>
      <c r="M628" s="225">
        <v>213</v>
      </c>
      <c r="N628" s="27">
        <v>298</v>
      </c>
      <c r="O628" s="214">
        <f t="shared" si="65"/>
        <v>3.3664708540442838E-2</v>
      </c>
      <c r="P628" s="177">
        <f t="shared" si="66"/>
        <v>8852</v>
      </c>
      <c r="Q628" s="178">
        <f t="shared" si="67"/>
        <v>8554</v>
      </c>
      <c r="R628" s="178">
        <f t="shared" si="68"/>
        <v>298</v>
      </c>
      <c r="S628" s="202">
        <f t="shared" si="69"/>
        <v>3.3664708540442838E-2</v>
      </c>
    </row>
    <row r="629" spans="1:19" x14ac:dyDescent="0.2">
      <c r="A629" s="201" t="s">
        <v>401</v>
      </c>
      <c r="B629" s="188" t="s">
        <v>219</v>
      </c>
      <c r="C629" s="189" t="s">
        <v>308</v>
      </c>
      <c r="D629" s="175">
        <v>3</v>
      </c>
      <c r="E629" s="176">
        <v>3</v>
      </c>
      <c r="F629" s="176">
        <v>3</v>
      </c>
      <c r="G629" s="176">
        <v>0</v>
      </c>
      <c r="H629" s="210">
        <f t="shared" si="63"/>
        <v>0</v>
      </c>
      <c r="I629" s="221">
        <v>7</v>
      </c>
      <c r="J629" s="27">
        <v>6</v>
      </c>
      <c r="K629" s="27">
        <v>6</v>
      </c>
      <c r="L629" s="193">
        <f t="shared" si="64"/>
        <v>1</v>
      </c>
      <c r="M629" s="225">
        <v>0</v>
      </c>
      <c r="N629" s="27">
        <v>1</v>
      </c>
      <c r="O629" s="214">
        <f t="shared" si="65"/>
        <v>0.14285714285714285</v>
      </c>
      <c r="P629" s="177">
        <f t="shared" si="66"/>
        <v>10</v>
      </c>
      <c r="Q629" s="178">
        <f t="shared" si="67"/>
        <v>9</v>
      </c>
      <c r="R629" s="178">
        <f t="shared" si="68"/>
        <v>1</v>
      </c>
      <c r="S629" s="202">
        <f t="shared" si="69"/>
        <v>0.1</v>
      </c>
    </row>
    <row r="630" spans="1:19" x14ac:dyDescent="0.2">
      <c r="A630" s="201" t="s">
        <v>401</v>
      </c>
      <c r="B630" s="188" t="s">
        <v>220</v>
      </c>
      <c r="C630" s="189" t="s">
        <v>357</v>
      </c>
      <c r="D630" s="175">
        <v>4</v>
      </c>
      <c r="E630" s="176">
        <v>4</v>
      </c>
      <c r="F630" s="176">
        <v>3</v>
      </c>
      <c r="G630" s="176">
        <v>0</v>
      </c>
      <c r="H630" s="210">
        <f t="shared" si="63"/>
        <v>0</v>
      </c>
      <c r="I630" s="221">
        <v>242</v>
      </c>
      <c r="J630" s="27">
        <v>227</v>
      </c>
      <c r="K630" s="27">
        <v>178</v>
      </c>
      <c r="L630" s="193">
        <f t="shared" si="64"/>
        <v>0.78414096916299558</v>
      </c>
      <c r="M630" s="225">
        <v>2</v>
      </c>
      <c r="N630" s="27">
        <v>13</v>
      </c>
      <c r="O630" s="214">
        <f t="shared" si="65"/>
        <v>5.3719008264462811E-2</v>
      </c>
      <c r="P630" s="177">
        <f t="shared" si="66"/>
        <v>246</v>
      </c>
      <c r="Q630" s="178">
        <f t="shared" si="67"/>
        <v>233</v>
      </c>
      <c r="R630" s="178">
        <f t="shared" si="68"/>
        <v>13</v>
      </c>
      <c r="S630" s="202">
        <f t="shared" si="69"/>
        <v>5.2845528455284556E-2</v>
      </c>
    </row>
    <row r="631" spans="1:19" x14ac:dyDescent="0.2">
      <c r="A631" s="201" t="s">
        <v>401</v>
      </c>
      <c r="B631" s="188" t="s">
        <v>220</v>
      </c>
      <c r="C631" s="189" t="s">
        <v>309</v>
      </c>
      <c r="D631" s="175">
        <v>5</v>
      </c>
      <c r="E631" s="176">
        <v>5</v>
      </c>
      <c r="F631" s="176">
        <v>2</v>
      </c>
      <c r="G631" s="176">
        <v>0</v>
      </c>
      <c r="H631" s="210">
        <f t="shared" si="63"/>
        <v>0</v>
      </c>
      <c r="I631" s="221">
        <v>318</v>
      </c>
      <c r="J631" s="27">
        <v>317</v>
      </c>
      <c r="K631" s="27">
        <v>248</v>
      </c>
      <c r="L631" s="193">
        <f t="shared" si="64"/>
        <v>0.78233438485804419</v>
      </c>
      <c r="M631" s="225">
        <v>0</v>
      </c>
      <c r="N631" s="27">
        <v>1</v>
      </c>
      <c r="O631" s="214">
        <f t="shared" si="65"/>
        <v>3.1446540880503146E-3</v>
      </c>
      <c r="P631" s="177">
        <f t="shared" si="66"/>
        <v>323</v>
      </c>
      <c r="Q631" s="178">
        <f t="shared" si="67"/>
        <v>322</v>
      </c>
      <c r="R631" s="178">
        <f t="shared" si="68"/>
        <v>1</v>
      </c>
      <c r="S631" s="202">
        <f t="shared" si="69"/>
        <v>3.0959752321981426E-3</v>
      </c>
    </row>
    <row r="632" spans="1:19" x14ac:dyDescent="0.2">
      <c r="A632" s="201" t="s">
        <v>401</v>
      </c>
      <c r="B632" s="188" t="s">
        <v>220</v>
      </c>
      <c r="C632" s="189" t="s">
        <v>221</v>
      </c>
      <c r="D632" s="175">
        <v>10</v>
      </c>
      <c r="E632" s="176">
        <v>10</v>
      </c>
      <c r="F632" s="176">
        <v>2</v>
      </c>
      <c r="G632" s="176">
        <v>1</v>
      </c>
      <c r="H632" s="210">
        <f t="shared" si="63"/>
        <v>9.0909090909090912E-2</v>
      </c>
      <c r="I632" s="221">
        <v>609</v>
      </c>
      <c r="J632" s="27">
        <v>598</v>
      </c>
      <c r="K632" s="27">
        <v>593</v>
      </c>
      <c r="L632" s="193">
        <f t="shared" si="64"/>
        <v>0.99163879598662208</v>
      </c>
      <c r="M632" s="225">
        <v>1</v>
      </c>
      <c r="N632" s="27">
        <v>10</v>
      </c>
      <c r="O632" s="214">
        <f t="shared" si="65"/>
        <v>1.6420361247947456E-2</v>
      </c>
      <c r="P632" s="177">
        <f t="shared" si="66"/>
        <v>619</v>
      </c>
      <c r="Q632" s="178">
        <f t="shared" si="67"/>
        <v>609</v>
      </c>
      <c r="R632" s="178">
        <f t="shared" si="68"/>
        <v>11</v>
      </c>
      <c r="S632" s="202">
        <f t="shared" si="69"/>
        <v>1.7741935483870968E-2</v>
      </c>
    </row>
    <row r="633" spans="1:19" x14ac:dyDescent="0.2">
      <c r="A633" s="201" t="s">
        <v>401</v>
      </c>
      <c r="B633" s="188" t="s">
        <v>220</v>
      </c>
      <c r="C633" s="189" t="s">
        <v>310</v>
      </c>
      <c r="D633" s="175">
        <v>10</v>
      </c>
      <c r="E633" s="176">
        <v>10</v>
      </c>
      <c r="F633" s="176">
        <v>3</v>
      </c>
      <c r="G633" s="176">
        <v>0</v>
      </c>
      <c r="H633" s="210">
        <f t="shared" si="63"/>
        <v>0</v>
      </c>
      <c r="I633" s="221">
        <v>321</v>
      </c>
      <c r="J633" s="27">
        <v>308</v>
      </c>
      <c r="K633" s="27">
        <v>117</v>
      </c>
      <c r="L633" s="193">
        <f t="shared" si="64"/>
        <v>0.37987012987012986</v>
      </c>
      <c r="M633" s="225">
        <v>0</v>
      </c>
      <c r="N633" s="27">
        <v>13</v>
      </c>
      <c r="O633" s="214">
        <f t="shared" si="65"/>
        <v>4.0498442367601244E-2</v>
      </c>
      <c r="P633" s="177">
        <f t="shared" si="66"/>
        <v>331</v>
      </c>
      <c r="Q633" s="178">
        <f t="shared" si="67"/>
        <v>318</v>
      </c>
      <c r="R633" s="178">
        <f t="shared" si="68"/>
        <v>13</v>
      </c>
      <c r="S633" s="202">
        <f t="shared" si="69"/>
        <v>3.9274924471299093E-2</v>
      </c>
    </row>
    <row r="634" spans="1:19" ht="29" x14ac:dyDescent="0.2">
      <c r="A634" s="201" t="s">
        <v>401</v>
      </c>
      <c r="B634" s="188" t="s">
        <v>220</v>
      </c>
      <c r="C634" s="189" t="s">
        <v>222</v>
      </c>
      <c r="D634" s="175">
        <v>13</v>
      </c>
      <c r="E634" s="176">
        <v>13</v>
      </c>
      <c r="F634" s="176">
        <v>10</v>
      </c>
      <c r="G634" s="176">
        <v>0</v>
      </c>
      <c r="H634" s="210">
        <f t="shared" si="63"/>
        <v>0</v>
      </c>
      <c r="I634" s="221">
        <v>383</v>
      </c>
      <c r="J634" s="27">
        <v>369</v>
      </c>
      <c r="K634" s="27">
        <v>368</v>
      </c>
      <c r="L634" s="193">
        <f t="shared" si="64"/>
        <v>0.99728997289972898</v>
      </c>
      <c r="M634" s="225">
        <v>5</v>
      </c>
      <c r="N634" s="27">
        <v>9</v>
      </c>
      <c r="O634" s="214">
        <f t="shared" si="65"/>
        <v>2.3498694516971279E-2</v>
      </c>
      <c r="P634" s="177">
        <f t="shared" si="66"/>
        <v>396</v>
      </c>
      <c r="Q634" s="178">
        <f t="shared" si="67"/>
        <v>387</v>
      </c>
      <c r="R634" s="178">
        <f t="shared" si="68"/>
        <v>9</v>
      </c>
      <c r="S634" s="202">
        <f t="shared" si="69"/>
        <v>2.2727272727272728E-2</v>
      </c>
    </row>
    <row r="635" spans="1:19" x14ac:dyDescent="0.2">
      <c r="A635" s="201" t="s">
        <v>401</v>
      </c>
      <c r="B635" s="188" t="s">
        <v>220</v>
      </c>
      <c r="C635" s="189" t="s">
        <v>223</v>
      </c>
      <c r="D635" s="175">
        <v>8</v>
      </c>
      <c r="E635" s="176">
        <v>8</v>
      </c>
      <c r="F635" s="176">
        <v>0</v>
      </c>
      <c r="G635" s="176">
        <v>0</v>
      </c>
      <c r="H635" s="210">
        <f t="shared" si="63"/>
        <v>0</v>
      </c>
      <c r="I635" s="221">
        <v>136</v>
      </c>
      <c r="J635" s="27">
        <v>133</v>
      </c>
      <c r="K635" s="27">
        <v>72</v>
      </c>
      <c r="L635" s="193">
        <f t="shared" si="64"/>
        <v>0.54135338345864659</v>
      </c>
      <c r="M635" s="225">
        <v>1</v>
      </c>
      <c r="N635" s="27">
        <v>2</v>
      </c>
      <c r="O635" s="214">
        <f t="shared" si="65"/>
        <v>1.4705882352941176E-2</v>
      </c>
      <c r="P635" s="177">
        <f t="shared" si="66"/>
        <v>144</v>
      </c>
      <c r="Q635" s="178">
        <f t="shared" si="67"/>
        <v>142</v>
      </c>
      <c r="R635" s="178">
        <f t="shared" si="68"/>
        <v>2</v>
      </c>
      <c r="S635" s="202">
        <f t="shared" si="69"/>
        <v>1.3888888888888888E-2</v>
      </c>
    </row>
    <row r="636" spans="1:19" x14ac:dyDescent="0.2">
      <c r="A636" s="201" t="s">
        <v>401</v>
      </c>
      <c r="B636" s="188" t="s">
        <v>220</v>
      </c>
      <c r="C636" s="189" t="s">
        <v>224</v>
      </c>
      <c r="D636" s="175">
        <v>3</v>
      </c>
      <c r="E636" s="176">
        <v>3</v>
      </c>
      <c r="F636" s="176">
        <v>1</v>
      </c>
      <c r="G636" s="176">
        <v>0</v>
      </c>
      <c r="H636" s="210">
        <f t="shared" si="63"/>
        <v>0</v>
      </c>
      <c r="I636" s="221">
        <v>863</v>
      </c>
      <c r="J636" s="27">
        <v>823</v>
      </c>
      <c r="K636" s="27">
        <v>821</v>
      </c>
      <c r="L636" s="193">
        <f t="shared" si="64"/>
        <v>0.99756986634264888</v>
      </c>
      <c r="M636" s="225">
        <v>17</v>
      </c>
      <c r="N636" s="27">
        <v>23</v>
      </c>
      <c r="O636" s="214">
        <f t="shared" si="65"/>
        <v>2.6651216685979143E-2</v>
      </c>
      <c r="P636" s="177">
        <f t="shared" si="66"/>
        <v>866</v>
      </c>
      <c r="Q636" s="178">
        <f t="shared" si="67"/>
        <v>843</v>
      </c>
      <c r="R636" s="178">
        <f t="shared" si="68"/>
        <v>23</v>
      </c>
      <c r="S636" s="202">
        <f t="shared" si="69"/>
        <v>2.6558891454965358E-2</v>
      </c>
    </row>
    <row r="637" spans="1:19" ht="29" x14ac:dyDescent="0.2">
      <c r="A637" s="201" t="s">
        <v>401</v>
      </c>
      <c r="B637" s="188" t="s">
        <v>220</v>
      </c>
      <c r="C637" s="189" t="s">
        <v>225</v>
      </c>
      <c r="D637" s="175">
        <v>2</v>
      </c>
      <c r="E637" s="176">
        <v>2</v>
      </c>
      <c r="F637" s="176">
        <v>1</v>
      </c>
      <c r="G637" s="176">
        <v>0</v>
      </c>
      <c r="H637" s="210">
        <f t="shared" si="63"/>
        <v>0</v>
      </c>
      <c r="I637" s="221">
        <v>718</v>
      </c>
      <c r="J637" s="27">
        <v>704</v>
      </c>
      <c r="K637" s="27">
        <v>699</v>
      </c>
      <c r="L637" s="193">
        <f t="shared" si="64"/>
        <v>0.99289772727272729</v>
      </c>
      <c r="M637" s="225">
        <v>2</v>
      </c>
      <c r="N637" s="27">
        <v>12</v>
      </c>
      <c r="O637" s="214">
        <f t="shared" si="65"/>
        <v>1.6713091922005572E-2</v>
      </c>
      <c r="P637" s="177">
        <f t="shared" si="66"/>
        <v>720</v>
      </c>
      <c r="Q637" s="178">
        <f t="shared" si="67"/>
        <v>708</v>
      </c>
      <c r="R637" s="178">
        <f t="shared" si="68"/>
        <v>12</v>
      </c>
      <c r="S637" s="202">
        <f t="shared" si="69"/>
        <v>1.6666666666666666E-2</v>
      </c>
    </row>
    <row r="638" spans="1:19" x14ac:dyDescent="0.2">
      <c r="A638" s="201" t="s">
        <v>401</v>
      </c>
      <c r="B638" s="188" t="s">
        <v>220</v>
      </c>
      <c r="C638" s="189" t="s">
        <v>226</v>
      </c>
      <c r="D638" s="175">
        <v>6</v>
      </c>
      <c r="E638" s="176">
        <v>6</v>
      </c>
      <c r="F638" s="176">
        <v>2</v>
      </c>
      <c r="G638" s="176">
        <v>0</v>
      </c>
      <c r="H638" s="210">
        <f t="shared" si="63"/>
        <v>0</v>
      </c>
      <c r="I638" s="221">
        <v>219</v>
      </c>
      <c r="J638" s="27">
        <v>214</v>
      </c>
      <c r="K638" s="27">
        <v>54</v>
      </c>
      <c r="L638" s="193">
        <f t="shared" si="64"/>
        <v>0.25233644859813081</v>
      </c>
      <c r="M638" s="225">
        <v>0</v>
      </c>
      <c r="N638" s="27">
        <v>5</v>
      </c>
      <c r="O638" s="214">
        <f t="shared" si="65"/>
        <v>2.2831050228310501E-2</v>
      </c>
      <c r="P638" s="177">
        <f t="shared" si="66"/>
        <v>225</v>
      </c>
      <c r="Q638" s="178">
        <f t="shared" si="67"/>
        <v>220</v>
      </c>
      <c r="R638" s="178">
        <f t="shared" si="68"/>
        <v>5</v>
      </c>
      <c r="S638" s="202">
        <f t="shared" si="69"/>
        <v>2.2222222222222223E-2</v>
      </c>
    </row>
    <row r="639" spans="1:19" x14ac:dyDescent="0.2">
      <c r="A639" s="201" t="s">
        <v>401</v>
      </c>
      <c r="B639" s="188" t="s">
        <v>227</v>
      </c>
      <c r="C639" s="189" t="s">
        <v>228</v>
      </c>
      <c r="D639" s="175">
        <v>0</v>
      </c>
      <c r="E639" s="176">
        <v>0</v>
      </c>
      <c r="F639" s="176">
        <v>0</v>
      </c>
      <c r="G639" s="176">
        <v>0</v>
      </c>
      <c r="H639" s="210" t="str">
        <f t="shared" si="63"/>
        <v/>
      </c>
      <c r="I639" s="221">
        <v>2365</v>
      </c>
      <c r="J639" s="27">
        <v>1899</v>
      </c>
      <c r="K639" s="27">
        <v>792</v>
      </c>
      <c r="L639" s="193">
        <f t="shared" si="64"/>
        <v>0.41706161137440756</v>
      </c>
      <c r="M639" s="225">
        <v>20</v>
      </c>
      <c r="N639" s="27">
        <v>446</v>
      </c>
      <c r="O639" s="214">
        <f t="shared" si="65"/>
        <v>0.18858350951374206</v>
      </c>
      <c r="P639" s="177">
        <f t="shared" si="66"/>
        <v>2365</v>
      </c>
      <c r="Q639" s="178">
        <f t="shared" si="67"/>
        <v>1919</v>
      </c>
      <c r="R639" s="178">
        <f t="shared" si="68"/>
        <v>446</v>
      </c>
      <c r="S639" s="202">
        <f t="shared" si="69"/>
        <v>0.18858350951374206</v>
      </c>
    </row>
    <row r="640" spans="1:19" x14ac:dyDescent="0.2">
      <c r="A640" s="201" t="s">
        <v>401</v>
      </c>
      <c r="B640" s="188" t="s">
        <v>229</v>
      </c>
      <c r="C640" s="189" t="s">
        <v>230</v>
      </c>
      <c r="D640" s="175">
        <v>0</v>
      </c>
      <c r="E640" s="176">
        <v>0</v>
      </c>
      <c r="F640" s="176">
        <v>0</v>
      </c>
      <c r="G640" s="176">
        <v>0</v>
      </c>
      <c r="H640" s="210" t="str">
        <f t="shared" si="63"/>
        <v/>
      </c>
      <c r="I640" s="221">
        <v>18</v>
      </c>
      <c r="J640" s="27">
        <v>4</v>
      </c>
      <c r="K640" s="27">
        <v>4</v>
      </c>
      <c r="L640" s="193">
        <f t="shared" si="64"/>
        <v>1</v>
      </c>
      <c r="M640" s="225">
        <v>13</v>
      </c>
      <c r="N640" s="27">
        <v>1</v>
      </c>
      <c r="O640" s="214">
        <f t="shared" si="65"/>
        <v>5.5555555555555552E-2</v>
      </c>
      <c r="P640" s="177">
        <f t="shared" si="66"/>
        <v>18</v>
      </c>
      <c r="Q640" s="178">
        <f t="shared" si="67"/>
        <v>17</v>
      </c>
      <c r="R640" s="178">
        <f t="shared" si="68"/>
        <v>1</v>
      </c>
      <c r="S640" s="202">
        <f t="shared" si="69"/>
        <v>5.5555555555555552E-2</v>
      </c>
    </row>
    <row r="641" spans="1:19" x14ac:dyDescent="0.2">
      <c r="A641" s="201" t="s">
        <v>401</v>
      </c>
      <c r="B641" s="188" t="s">
        <v>566</v>
      </c>
      <c r="C641" s="189" t="s">
        <v>231</v>
      </c>
      <c r="D641" s="175">
        <v>0</v>
      </c>
      <c r="E641" s="176">
        <v>0</v>
      </c>
      <c r="F641" s="176">
        <v>0</v>
      </c>
      <c r="G641" s="176">
        <v>0</v>
      </c>
      <c r="H641" s="210" t="str">
        <f t="shared" si="63"/>
        <v/>
      </c>
      <c r="I641" s="221">
        <v>1148</v>
      </c>
      <c r="J641" s="27">
        <v>927</v>
      </c>
      <c r="K641" s="27">
        <v>543</v>
      </c>
      <c r="L641" s="193">
        <f t="shared" si="64"/>
        <v>0.58576051779935279</v>
      </c>
      <c r="M641" s="225">
        <v>0</v>
      </c>
      <c r="N641" s="27">
        <v>221</v>
      </c>
      <c r="O641" s="214">
        <f t="shared" si="65"/>
        <v>0.19250871080139373</v>
      </c>
      <c r="P641" s="177">
        <f t="shared" si="66"/>
        <v>1148</v>
      </c>
      <c r="Q641" s="178">
        <f t="shared" si="67"/>
        <v>927</v>
      </c>
      <c r="R641" s="178">
        <f t="shared" si="68"/>
        <v>221</v>
      </c>
      <c r="S641" s="202">
        <f t="shared" si="69"/>
        <v>0.19250871080139373</v>
      </c>
    </row>
    <row r="642" spans="1:19" x14ac:dyDescent="0.2">
      <c r="A642" s="201" t="s">
        <v>401</v>
      </c>
      <c r="B642" s="188" t="s">
        <v>566</v>
      </c>
      <c r="C642" s="189" t="s">
        <v>232</v>
      </c>
      <c r="D642" s="175">
        <v>0</v>
      </c>
      <c r="E642" s="176">
        <v>0</v>
      </c>
      <c r="F642" s="176">
        <v>0</v>
      </c>
      <c r="G642" s="176">
        <v>0</v>
      </c>
      <c r="H642" s="210" t="str">
        <f t="shared" ref="H642:H705" si="70">IF((E642+G642)&lt;&gt;0,G642/(E642+G642),"")</f>
        <v/>
      </c>
      <c r="I642" s="221">
        <v>1242</v>
      </c>
      <c r="J642" s="27">
        <v>1012</v>
      </c>
      <c r="K642" s="27">
        <v>1009</v>
      </c>
      <c r="L642" s="193">
        <f t="shared" ref="L642:L705" si="71">IF(J642&lt;&gt;0,K642/J642,"")</f>
        <v>0.99703557312252966</v>
      </c>
      <c r="M642" s="225">
        <v>0</v>
      </c>
      <c r="N642" s="27">
        <v>230</v>
      </c>
      <c r="O642" s="214">
        <f t="shared" ref="O642:O705" si="72">IF((J642+M642+N642)&lt;&gt;0,N642/(J642+M642+N642),"")</f>
        <v>0.18518518518518517</v>
      </c>
      <c r="P642" s="177">
        <f t="shared" ref="P642:P705" si="73">IF(SUM(D642,I642)&gt;0,SUM(D642,I642),"")</f>
        <v>1242</v>
      </c>
      <c r="Q642" s="178">
        <f t="shared" ref="Q642:Q705" si="74">IF(SUM(E642,J642, M642)&gt;0,SUM(E642,J642, M642),"")</f>
        <v>1012</v>
      </c>
      <c r="R642" s="178">
        <f t="shared" ref="R642:R705" si="75">IF(SUM(G642,N642)&gt;0,SUM(G642,N642),"")</f>
        <v>230</v>
      </c>
      <c r="S642" s="202">
        <f t="shared" ref="S642:S705" si="76">IFERROR(IF((Q642+R642)&lt;&gt;0,R642/(Q642+R642),""),"")</f>
        <v>0.18518518518518517</v>
      </c>
    </row>
    <row r="643" spans="1:19" x14ac:dyDescent="0.2">
      <c r="A643" s="201" t="s">
        <v>401</v>
      </c>
      <c r="B643" s="188" t="s">
        <v>233</v>
      </c>
      <c r="C643" s="189" t="s">
        <v>254</v>
      </c>
      <c r="D643" s="175">
        <v>0</v>
      </c>
      <c r="E643" s="176">
        <v>0</v>
      </c>
      <c r="F643" s="176">
        <v>0</v>
      </c>
      <c r="G643" s="176">
        <v>0</v>
      </c>
      <c r="H643" s="210" t="str">
        <f t="shared" si="70"/>
        <v/>
      </c>
      <c r="I643" s="221">
        <v>173</v>
      </c>
      <c r="J643" s="27">
        <v>153</v>
      </c>
      <c r="K643" s="27">
        <v>27</v>
      </c>
      <c r="L643" s="193">
        <f t="shared" si="71"/>
        <v>0.17647058823529413</v>
      </c>
      <c r="M643" s="225">
        <v>0</v>
      </c>
      <c r="N643" s="27">
        <v>20</v>
      </c>
      <c r="O643" s="214">
        <f t="shared" si="72"/>
        <v>0.11560693641618497</v>
      </c>
      <c r="P643" s="177">
        <f t="shared" si="73"/>
        <v>173</v>
      </c>
      <c r="Q643" s="178">
        <f t="shared" si="74"/>
        <v>153</v>
      </c>
      <c r="R643" s="178">
        <f t="shared" si="75"/>
        <v>20</v>
      </c>
      <c r="S643" s="202">
        <f t="shared" si="76"/>
        <v>0.11560693641618497</v>
      </c>
    </row>
    <row r="644" spans="1:19" x14ac:dyDescent="0.2">
      <c r="A644" s="201" t="s">
        <v>401</v>
      </c>
      <c r="B644" s="188" t="s">
        <v>234</v>
      </c>
      <c r="C644" s="189" t="s">
        <v>235</v>
      </c>
      <c r="D644" s="175">
        <v>0</v>
      </c>
      <c r="E644" s="176">
        <v>0</v>
      </c>
      <c r="F644" s="176">
        <v>0</v>
      </c>
      <c r="G644" s="176">
        <v>0</v>
      </c>
      <c r="H644" s="210" t="str">
        <f t="shared" si="70"/>
        <v/>
      </c>
      <c r="I644" s="221">
        <v>295</v>
      </c>
      <c r="J644" s="27">
        <v>237</v>
      </c>
      <c r="K644" s="27">
        <v>237</v>
      </c>
      <c r="L644" s="193">
        <f t="shared" si="71"/>
        <v>1</v>
      </c>
      <c r="M644" s="225">
        <v>3</v>
      </c>
      <c r="N644" s="27">
        <v>55</v>
      </c>
      <c r="O644" s="214">
        <f t="shared" si="72"/>
        <v>0.1864406779661017</v>
      </c>
      <c r="P644" s="177">
        <f t="shared" si="73"/>
        <v>295</v>
      </c>
      <c r="Q644" s="178">
        <f t="shared" si="74"/>
        <v>240</v>
      </c>
      <c r="R644" s="178">
        <f t="shared" si="75"/>
        <v>55</v>
      </c>
      <c r="S644" s="202">
        <f t="shared" si="76"/>
        <v>0.1864406779661017</v>
      </c>
    </row>
    <row r="645" spans="1:19" x14ac:dyDescent="0.2">
      <c r="A645" s="201" t="s">
        <v>427</v>
      </c>
      <c r="B645" s="185" t="s">
        <v>2</v>
      </c>
      <c r="C645" s="184" t="s">
        <v>3</v>
      </c>
      <c r="D645" s="175"/>
      <c r="E645" s="176"/>
      <c r="F645" s="176"/>
      <c r="G645" s="176"/>
      <c r="H645" s="211" t="str">
        <f t="shared" si="70"/>
        <v/>
      </c>
      <c r="I645" s="222">
        <v>58</v>
      </c>
      <c r="J645" s="223">
        <v>41</v>
      </c>
      <c r="K645" s="223">
        <v>32</v>
      </c>
      <c r="L645" s="195">
        <f t="shared" si="71"/>
        <v>0.78048780487804881</v>
      </c>
      <c r="M645" s="226">
        <v>4</v>
      </c>
      <c r="N645" s="223"/>
      <c r="O645" s="215">
        <f t="shared" si="72"/>
        <v>0</v>
      </c>
      <c r="P645" s="186">
        <f t="shared" si="73"/>
        <v>58</v>
      </c>
      <c r="Q645" s="187">
        <f t="shared" si="74"/>
        <v>45</v>
      </c>
      <c r="R645" s="187" t="str">
        <f t="shared" si="75"/>
        <v/>
      </c>
      <c r="S645" s="203" t="str">
        <f t="shared" si="76"/>
        <v/>
      </c>
    </row>
    <row r="646" spans="1:19" x14ac:dyDescent="0.2">
      <c r="A646" s="201" t="s">
        <v>427</v>
      </c>
      <c r="B646" s="185" t="s">
        <v>4</v>
      </c>
      <c r="C646" s="184" t="s">
        <v>5</v>
      </c>
      <c r="D646" s="175"/>
      <c r="E646" s="176"/>
      <c r="F646" s="176"/>
      <c r="G646" s="176"/>
      <c r="H646" s="211" t="str">
        <f t="shared" si="70"/>
        <v/>
      </c>
      <c r="I646" s="222">
        <v>334</v>
      </c>
      <c r="J646" s="223">
        <v>134</v>
      </c>
      <c r="K646" s="223">
        <v>16</v>
      </c>
      <c r="L646" s="195">
        <f t="shared" si="71"/>
        <v>0.11940298507462686</v>
      </c>
      <c r="M646" s="226"/>
      <c r="N646" s="223">
        <v>132</v>
      </c>
      <c r="O646" s="215">
        <f t="shared" si="72"/>
        <v>0.49624060150375937</v>
      </c>
      <c r="P646" s="186">
        <f t="shared" si="73"/>
        <v>334</v>
      </c>
      <c r="Q646" s="187">
        <f t="shared" si="74"/>
        <v>134</v>
      </c>
      <c r="R646" s="187">
        <f t="shared" si="75"/>
        <v>132</v>
      </c>
      <c r="S646" s="203">
        <f t="shared" si="76"/>
        <v>0.49624060150375937</v>
      </c>
    </row>
    <row r="647" spans="1:19" x14ac:dyDescent="0.2">
      <c r="A647" s="201" t="s">
        <v>427</v>
      </c>
      <c r="B647" s="185" t="s">
        <v>8</v>
      </c>
      <c r="C647" s="184" t="s">
        <v>9</v>
      </c>
      <c r="D647" s="175"/>
      <c r="E647" s="176"/>
      <c r="F647" s="176"/>
      <c r="G647" s="176"/>
      <c r="H647" s="211" t="str">
        <f t="shared" si="70"/>
        <v/>
      </c>
      <c r="I647" s="222">
        <v>3</v>
      </c>
      <c r="J647" s="223">
        <v>2</v>
      </c>
      <c r="K647" s="223"/>
      <c r="L647" s="195">
        <f t="shared" si="71"/>
        <v>0</v>
      </c>
      <c r="M647" s="226"/>
      <c r="N647" s="223">
        <v>1</v>
      </c>
      <c r="O647" s="215">
        <f t="shared" si="72"/>
        <v>0.33333333333333331</v>
      </c>
      <c r="P647" s="186">
        <f t="shared" si="73"/>
        <v>3</v>
      </c>
      <c r="Q647" s="187">
        <f t="shared" si="74"/>
        <v>2</v>
      </c>
      <c r="R647" s="187">
        <f t="shared" si="75"/>
        <v>1</v>
      </c>
      <c r="S647" s="203">
        <f t="shared" si="76"/>
        <v>0.33333333333333331</v>
      </c>
    </row>
    <row r="648" spans="1:19" x14ac:dyDescent="0.2">
      <c r="A648" s="201" t="s">
        <v>427</v>
      </c>
      <c r="B648" s="185" t="s">
        <v>312</v>
      </c>
      <c r="C648" s="184" t="s">
        <v>313</v>
      </c>
      <c r="D648" s="175"/>
      <c r="E648" s="176"/>
      <c r="F648" s="176"/>
      <c r="G648" s="176"/>
      <c r="H648" s="211" t="str">
        <f t="shared" si="70"/>
        <v/>
      </c>
      <c r="I648" s="222">
        <v>892</v>
      </c>
      <c r="J648" s="223">
        <v>752</v>
      </c>
      <c r="K648" s="223">
        <v>331</v>
      </c>
      <c r="L648" s="195">
        <f t="shared" si="71"/>
        <v>0.44015957446808512</v>
      </c>
      <c r="M648" s="226"/>
      <c r="N648" s="223">
        <v>139</v>
      </c>
      <c r="O648" s="215">
        <f t="shared" si="72"/>
        <v>0.15600448933782268</v>
      </c>
      <c r="P648" s="186">
        <f t="shared" si="73"/>
        <v>892</v>
      </c>
      <c r="Q648" s="187">
        <f t="shared" si="74"/>
        <v>752</v>
      </c>
      <c r="R648" s="187">
        <f t="shared" si="75"/>
        <v>139</v>
      </c>
      <c r="S648" s="203">
        <f t="shared" si="76"/>
        <v>0.15600448933782268</v>
      </c>
    </row>
    <row r="649" spans="1:19" x14ac:dyDescent="0.2">
      <c r="A649" s="201" t="s">
        <v>427</v>
      </c>
      <c r="B649" s="185" t="s">
        <v>10</v>
      </c>
      <c r="C649" s="184" t="s">
        <v>414</v>
      </c>
      <c r="D649" s="175"/>
      <c r="E649" s="176"/>
      <c r="F649" s="176"/>
      <c r="G649" s="176"/>
      <c r="H649" s="211" t="str">
        <f t="shared" si="70"/>
        <v/>
      </c>
      <c r="I649" s="222">
        <v>20</v>
      </c>
      <c r="J649" s="223">
        <v>18</v>
      </c>
      <c r="K649" s="223">
        <v>7</v>
      </c>
      <c r="L649" s="195">
        <f t="shared" si="71"/>
        <v>0.3888888888888889</v>
      </c>
      <c r="M649" s="226">
        <v>1</v>
      </c>
      <c r="N649" s="223"/>
      <c r="O649" s="215">
        <f t="shared" si="72"/>
        <v>0</v>
      </c>
      <c r="P649" s="186">
        <f t="shared" si="73"/>
        <v>20</v>
      </c>
      <c r="Q649" s="187">
        <f t="shared" si="74"/>
        <v>19</v>
      </c>
      <c r="R649" s="187" t="str">
        <f t="shared" si="75"/>
        <v/>
      </c>
      <c r="S649" s="203" t="str">
        <f t="shared" si="76"/>
        <v/>
      </c>
    </row>
    <row r="650" spans="1:19" x14ac:dyDescent="0.2">
      <c r="A650" s="201" t="s">
        <v>427</v>
      </c>
      <c r="B650" s="185" t="s">
        <v>10</v>
      </c>
      <c r="C650" s="184" t="s">
        <v>11</v>
      </c>
      <c r="D650" s="175"/>
      <c r="E650" s="176"/>
      <c r="F650" s="176"/>
      <c r="G650" s="176"/>
      <c r="H650" s="211" t="str">
        <f t="shared" si="70"/>
        <v/>
      </c>
      <c r="I650" s="222">
        <v>2</v>
      </c>
      <c r="J650" s="223"/>
      <c r="K650" s="223"/>
      <c r="L650" s="195" t="str">
        <f t="shared" si="71"/>
        <v/>
      </c>
      <c r="M650" s="226"/>
      <c r="N650" s="223">
        <v>1</v>
      </c>
      <c r="O650" s="215">
        <f t="shared" si="72"/>
        <v>1</v>
      </c>
      <c r="P650" s="186">
        <f t="shared" si="73"/>
        <v>2</v>
      </c>
      <c r="Q650" s="187" t="str">
        <f t="shared" si="74"/>
        <v/>
      </c>
      <c r="R650" s="187">
        <f t="shared" si="75"/>
        <v>1</v>
      </c>
      <c r="S650" s="203" t="str">
        <f t="shared" si="76"/>
        <v/>
      </c>
    </row>
    <row r="651" spans="1:19" x14ac:dyDescent="0.2">
      <c r="A651" s="201" t="s">
        <v>427</v>
      </c>
      <c r="B651" s="185" t="s">
        <v>10</v>
      </c>
      <c r="C651" s="184" t="s">
        <v>261</v>
      </c>
      <c r="D651" s="175"/>
      <c r="E651" s="176"/>
      <c r="F651" s="176"/>
      <c r="G651" s="176"/>
      <c r="H651" s="211" t="str">
        <f t="shared" si="70"/>
        <v/>
      </c>
      <c r="I651" s="222">
        <v>127</v>
      </c>
      <c r="J651" s="223">
        <v>126</v>
      </c>
      <c r="K651" s="223">
        <v>16</v>
      </c>
      <c r="L651" s="195">
        <f t="shared" si="71"/>
        <v>0.12698412698412698</v>
      </c>
      <c r="M651" s="226">
        <v>1</v>
      </c>
      <c r="N651" s="223"/>
      <c r="O651" s="215">
        <f t="shared" si="72"/>
        <v>0</v>
      </c>
      <c r="P651" s="186">
        <f t="shared" si="73"/>
        <v>127</v>
      </c>
      <c r="Q651" s="187">
        <f t="shared" si="74"/>
        <v>127</v>
      </c>
      <c r="R651" s="187" t="str">
        <f t="shared" si="75"/>
        <v/>
      </c>
      <c r="S651" s="203" t="str">
        <f t="shared" si="76"/>
        <v/>
      </c>
    </row>
    <row r="652" spans="1:19" x14ac:dyDescent="0.2">
      <c r="A652" s="201" t="s">
        <v>427</v>
      </c>
      <c r="B652" s="185" t="s">
        <v>10</v>
      </c>
      <c r="C652" s="184" t="s">
        <v>416</v>
      </c>
      <c r="D652" s="175"/>
      <c r="E652" s="176"/>
      <c r="F652" s="176"/>
      <c r="G652" s="176"/>
      <c r="H652" s="211" t="str">
        <f t="shared" si="70"/>
        <v/>
      </c>
      <c r="I652" s="222">
        <v>42</v>
      </c>
      <c r="J652" s="223">
        <v>41</v>
      </c>
      <c r="K652" s="223">
        <v>6</v>
      </c>
      <c r="L652" s="195">
        <f t="shared" si="71"/>
        <v>0.14634146341463414</v>
      </c>
      <c r="M652" s="226"/>
      <c r="N652" s="223"/>
      <c r="O652" s="215">
        <f t="shared" si="72"/>
        <v>0</v>
      </c>
      <c r="P652" s="186">
        <f t="shared" si="73"/>
        <v>42</v>
      </c>
      <c r="Q652" s="187">
        <f t="shared" si="74"/>
        <v>41</v>
      </c>
      <c r="R652" s="187" t="str">
        <f t="shared" si="75"/>
        <v/>
      </c>
      <c r="S652" s="203" t="str">
        <f t="shared" si="76"/>
        <v/>
      </c>
    </row>
    <row r="653" spans="1:19" x14ac:dyDescent="0.2">
      <c r="A653" s="201" t="s">
        <v>427</v>
      </c>
      <c r="B653" s="185" t="s">
        <v>10</v>
      </c>
      <c r="C653" s="184" t="s">
        <v>12</v>
      </c>
      <c r="D653" s="175"/>
      <c r="E653" s="176"/>
      <c r="F653" s="176"/>
      <c r="G653" s="176"/>
      <c r="H653" s="211" t="str">
        <f t="shared" si="70"/>
        <v/>
      </c>
      <c r="I653" s="222">
        <v>52</v>
      </c>
      <c r="J653" s="223">
        <v>45</v>
      </c>
      <c r="K653" s="223">
        <v>20</v>
      </c>
      <c r="L653" s="195">
        <f t="shared" si="71"/>
        <v>0.44444444444444442</v>
      </c>
      <c r="M653" s="226"/>
      <c r="N653" s="223"/>
      <c r="O653" s="215">
        <f t="shared" si="72"/>
        <v>0</v>
      </c>
      <c r="P653" s="186">
        <f t="shared" si="73"/>
        <v>52</v>
      </c>
      <c r="Q653" s="187">
        <f t="shared" si="74"/>
        <v>45</v>
      </c>
      <c r="R653" s="187" t="str">
        <f t="shared" si="75"/>
        <v/>
      </c>
      <c r="S653" s="203" t="str">
        <f t="shared" si="76"/>
        <v/>
      </c>
    </row>
    <row r="654" spans="1:19" x14ac:dyDescent="0.2">
      <c r="A654" s="201" t="s">
        <v>427</v>
      </c>
      <c r="B654" s="185" t="s">
        <v>15</v>
      </c>
      <c r="C654" s="184" t="s">
        <v>16</v>
      </c>
      <c r="D654" s="175"/>
      <c r="E654" s="176"/>
      <c r="F654" s="176"/>
      <c r="G654" s="176"/>
      <c r="H654" s="211" t="str">
        <f t="shared" si="70"/>
        <v/>
      </c>
      <c r="I654" s="222">
        <v>158</v>
      </c>
      <c r="J654" s="223">
        <v>112</v>
      </c>
      <c r="K654" s="223">
        <v>17</v>
      </c>
      <c r="L654" s="195">
        <f t="shared" si="71"/>
        <v>0.15178571428571427</v>
      </c>
      <c r="M654" s="226">
        <v>1</v>
      </c>
      <c r="N654" s="223">
        <v>9</v>
      </c>
      <c r="O654" s="215">
        <f t="shared" si="72"/>
        <v>7.3770491803278687E-2</v>
      </c>
      <c r="P654" s="186">
        <f t="shared" si="73"/>
        <v>158</v>
      </c>
      <c r="Q654" s="187">
        <f t="shared" si="74"/>
        <v>113</v>
      </c>
      <c r="R654" s="187">
        <f t="shared" si="75"/>
        <v>9</v>
      </c>
      <c r="S654" s="203">
        <f t="shared" si="76"/>
        <v>7.3770491803278687E-2</v>
      </c>
    </row>
    <row r="655" spans="1:19" x14ac:dyDescent="0.2">
      <c r="A655" s="201" t="s">
        <v>427</v>
      </c>
      <c r="B655" s="185" t="s">
        <v>21</v>
      </c>
      <c r="C655" s="184" t="s">
        <v>22</v>
      </c>
      <c r="D655" s="175"/>
      <c r="E655" s="176"/>
      <c r="F655" s="176"/>
      <c r="G655" s="176"/>
      <c r="H655" s="211" t="str">
        <f t="shared" si="70"/>
        <v/>
      </c>
      <c r="I655" s="222">
        <v>1</v>
      </c>
      <c r="J655" s="223">
        <v>1</v>
      </c>
      <c r="K655" s="223">
        <v>1</v>
      </c>
      <c r="L655" s="195">
        <f t="shared" si="71"/>
        <v>1</v>
      </c>
      <c r="M655" s="226"/>
      <c r="N655" s="223"/>
      <c r="O655" s="215">
        <f t="shared" si="72"/>
        <v>0</v>
      </c>
      <c r="P655" s="186">
        <f t="shared" si="73"/>
        <v>1</v>
      </c>
      <c r="Q655" s="187">
        <f t="shared" si="74"/>
        <v>1</v>
      </c>
      <c r="R655" s="187" t="str">
        <f t="shared" si="75"/>
        <v/>
      </c>
      <c r="S655" s="203" t="str">
        <f t="shared" si="76"/>
        <v/>
      </c>
    </row>
    <row r="656" spans="1:19" ht="29" x14ac:dyDescent="0.2">
      <c r="A656" s="201" t="s">
        <v>427</v>
      </c>
      <c r="B656" s="185" t="s">
        <v>26</v>
      </c>
      <c r="C656" s="184" t="s">
        <v>27</v>
      </c>
      <c r="D656" s="175"/>
      <c r="E656" s="176"/>
      <c r="F656" s="176"/>
      <c r="G656" s="176"/>
      <c r="H656" s="211" t="str">
        <f t="shared" si="70"/>
        <v/>
      </c>
      <c r="I656" s="222">
        <v>12</v>
      </c>
      <c r="J656" s="223">
        <v>10</v>
      </c>
      <c r="K656" s="223">
        <v>6</v>
      </c>
      <c r="L656" s="195">
        <f t="shared" si="71"/>
        <v>0.6</v>
      </c>
      <c r="M656" s="226"/>
      <c r="N656" s="223">
        <v>2</v>
      </c>
      <c r="O656" s="215">
        <f t="shared" si="72"/>
        <v>0.16666666666666666</v>
      </c>
      <c r="P656" s="186">
        <f t="shared" si="73"/>
        <v>12</v>
      </c>
      <c r="Q656" s="187">
        <f t="shared" si="74"/>
        <v>10</v>
      </c>
      <c r="R656" s="187">
        <f t="shared" si="75"/>
        <v>2</v>
      </c>
      <c r="S656" s="203">
        <f t="shared" si="76"/>
        <v>0.16666666666666666</v>
      </c>
    </row>
    <row r="657" spans="1:19" x14ac:dyDescent="0.2">
      <c r="A657" s="201" t="s">
        <v>427</v>
      </c>
      <c r="B657" s="185" t="s">
        <v>28</v>
      </c>
      <c r="C657" s="184" t="s">
        <v>31</v>
      </c>
      <c r="D657" s="175"/>
      <c r="E657" s="176"/>
      <c r="F657" s="176"/>
      <c r="G657" s="176"/>
      <c r="H657" s="211" t="str">
        <f t="shared" si="70"/>
        <v/>
      </c>
      <c r="I657" s="222">
        <v>1</v>
      </c>
      <c r="J657" s="223">
        <v>1</v>
      </c>
      <c r="K657" s="223">
        <v>1</v>
      </c>
      <c r="L657" s="195">
        <f t="shared" si="71"/>
        <v>1</v>
      </c>
      <c r="M657" s="226"/>
      <c r="N657" s="223"/>
      <c r="O657" s="215">
        <f t="shared" si="72"/>
        <v>0</v>
      </c>
      <c r="P657" s="186">
        <f t="shared" si="73"/>
        <v>1</v>
      </c>
      <c r="Q657" s="187">
        <f t="shared" si="74"/>
        <v>1</v>
      </c>
      <c r="R657" s="187" t="str">
        <f t="shared" si="75"/>
        <v/>
      </c>
      <c r="S657" s="203" t="str">
        <f t="shared" si="76"/>
        <v/>
      </c>
    </row>
    <row r="658" spans="1:19" x14ac:dyDescent="0.2">
      <c r="A658" s="201" t="s">
        <v>427</v>
      </c>
      <c r="B658" s="185" t="s">
        <v>32</v>
      </c>
      <c r="C658" s="184" t="s">
        <v>33</v>
      </c>
      <c r="D658" s="175"/>
      <c r="E658" s="176"/>
      <c r="F658" s="176"/>
      <c r="G658" s="176"/>
      <c r="H658" s="211" t="str">
        <f t="shared" si="70"/>
        <v/>
      </c>
      <c r="I658" s="222">
        <v>421</v>
      </c>
      <c r="J658" s="223">
        <v>404</v>
      </c>
      <c r="K658" s="223">
        <v>375</v>
      </c>
      <c r="L658" s="195">
        <f t="shared" si="71"/>
        <v>0.92821782178217827</v>
      </c>
      <c r="M658" s="226">
        <v>10</v>
      </c>
      <c r="N658" s="223">
        <v>4</v>
      </c>
      <c r="O658" s="215">
        <f t="shared" si="72"/>
        <v>9.5693779904306216E-3</v>
      </c>
      <c r="P658" s="186">
        <f t="shared" si="73"/>
        <v>421</v>
      </c>
      <c r="Q658" s="187">
        <f t="shared" si="74"/>
        <v>414</v>
      </c>
      <c r="R658" s="187">
        <f t="shared" si="75"/>
        <v>4</v>
      </c>
      <c r="S658" s="203">
        <f t="shared" si="76"/>
        <v>9.5693779904306216E-3</v>
      </c>
    </row>
    <row r="659" spans="1:19" x14ac:dyDescent="0.2">
      <c r="A659" s="201" t="s">
        <v>427</v>
      </c>
      <c r="B659" s="185" t="s">
        <v>35</v>
      </c>
      <c r="C659" s="184" t="s">
        <v>267</v>
      </c>
      <c r="D659" s="175"/>
      <c r="E659" s="176"/>
      <c r="F659" s="176"/>
      <c r="G659" s="176"/>
      <c r="H659" s="211" t="str">
        <f t="shared" si="70"/>
        <v/>
      </c>
      <c r="I659" s="222">
        <v>32</v>
      </c>
      <c r="J659" s="223">
        <v>24</v>
      </c>
      <c r="K659" s="223">
        <v>12</v>
      </c>
      <c r="L659" s="195">
        <f t="shared" si="71"/>
        <v>0.5</v>
      </c>
      <c r="M659" s="226"/>
      <c r="N659" s="223">
        <v>8</v>
      </c>
      <c r="O659" s="215">
        <f t="shared" si="72"/>
        <v>0.25</v>
      </c>
      <c r="P659" s="186">
        <f t="shared" si="73"/>
        <v>32</v>
      </c>
      <c r="Q659" s="187">
        <f t="shared" si="74"/>
        <v>24</v>
      </c>
      <c r="R659" s="187">
        <f t="shared" si="75"/>
        <v>8</v>
      </c>
      <c r="S659" s="203">
        <f t="shared" si="76"/>
        <v>0.25</v>
      </c>
    </row>
    <row r="660" spans="1:19" x14ac:dyDescent="0.2">
      <c r="A660" s="201" t="s">
        <v>427</v>
      </c>
      <c r="B660" s="185" t="s">
        <v>35</v>
      </c>
      <c r="C660" s="184" t="s">
        <v>36</v>
      </c>
      <c r="D660" s="175"/>
      <c r="E660" s="176"/>
      <c r="F660" s="176"/>
      <c r="G660" s="176"/>
      <c r="H660" s="211" t="str">
        <f t="shared" si="70"/>
        <v/>
      </c>
      <c r="I660" s="222">
        <v>20</v>
      </c>
      <c r="J660" s="223">
        <v>20</v>
      </c>
      <c r="K660" s="223">
        <v>20</v>
      </c>
      <c r="L660" s="195">
        <f t="shared" si="71"/>
        <v>1</v>
      </c>
      <c r="M660" s="226"/>
      <c r="N660" s="223"/>
      <c r="O660" s="215">
        <f t="shared" si="72"/>
        <v>0</v>
      </c>
      <c r="P660" s="186">
        <f t="shared" si="73"/>
        <v>20</v>
      </c>
      <c r="Q660" s="187">
        <f t="shared" si="74"/>
        <v>20</v>
      </c>
      <c r="R660" s="187" t="str">
        <f t="shared" si="75"/>
        <v/>
      </c>
      <c r="S660" s="203" t="str">
        <f t="shared" si="76"/>
        <v/>
      </c>
    </row>
    <row r="661" spans="1:19" x14ac:dyDescent="0.2">
      <c r="A661" s="201" t="s">
        <v>427</v>
      </c>
      <c r="B661" s="185" t="s">
        <v>35</v>
      </c>
      <c r="C661" s="184" t="s">
        <v>37</v>
      </c>
      <c r="D661" s="175"/>
      <c r="E661" s="176"/>
      <c r="F661" s="176"/>
      <c r="G661" s="176"/>
      <c r="H661" s="211" t="str">
        <f t="shared" si="70"/>
        <v/>
      </c>
      <c r="I661" s="222">
        <v>115</v>
      </c>
      <c r="J661" s="223">
        <v>107</v>
      </c>
      <c r="K661" s="223">
        <v>52</v>
      </c>
      <c r="L661" s="195">
        <f t="shared" si="71"/>
        <v>0.48598130841121495</v>
      </c>
      <c r="M661" s="226">
        <v>1</v>
      </c>
      <c r="N661" s="223">
        <v>4</v>
      </c>
      <c r="O661" s="215">
        <f t="shared" si="72"/>
        <v>3.5714285714285712E-2</v>
      </c>
      <c r="P661" s="186">
        <f t="shared" si="73"/>
        <v>115</v>
      </c>
      <c r="Q661" s="187">
        <f t="shared" si="74"/>
        <v>108</v>
      </c>
      <c r="R661" s="187">
        <f t="shared" si="75"/>
        <v>4</v>
      </c>
      <c r="S661" s="203">
        <f t="shared" si="76"/>
        <v>3.5714285714285712E-2</v>
      </c>
    </row>
    <row r="662" spans="1:19" x14ac:dyDescent="0.2">
      <c r="A662" s="201" t="s">
        <v>427</v>
      </c>
      <c r="B662" s="185" t="s">
        <v>35</v>
      </c>
      <c r="C662" s="184" t="s">
        <v>38</v>
      </c>
      <c r="D662" s="175"/>
      <c r="E662" s="176"/>
      <c r="F662" s="176"/>
      <c r="G662" s="176"/>
      <c r="H662" s="211" t="str">
        <f t="shared" si="70"/>
        <v/>
      </c>
      <c r="I662" s="222">
        <v>32</v>
      </c>
      <c r="J662" s="223">
        <v>32</v>
      </c>
      <c r="K662" s="223">
        <v>21</v>
      </c>
      <c r="L662" s="195">
        <f t="shared" si="71"/>
        <v>0.65625</v>
      </c>
      <c r="M662" s="226"/>
      <c r="N662" s="223"/>
      <c r="O662" s="215">
        <f t="shared" si="72"/>
        <v>0</v>
      </c>
      <c r="P662" s="186">
        <f t="shared" si="73"/>
        <v>32</v>
      </c>
      <c r="Q662" s="187">
        <f t="shared" si="74"/>
        <v>32</v>
      </c>
      <c r="R662" s="187" t="str">
        <f t="shared" si="75"/>
        <v/>
      </c>
      <c r="S662" s="203" t="str">
        <f t="shared" si="76"/>
        <v/>
      </c>
    </row>
    <row r="663" spans="1:19" ht="29" x14ac:dyDescent="0.2">
      <c r="A663" s="201" t="s">
        <v>427</v>
      </c>
      <c r="B663" s="185" t="s">
        <v>40</v>
      </c>
      <c r="C663" s="184" t="s">
        <v>41</v>
      </c>
      <c r="D663" s="175"/>
      <c r="E663" s="176"/>
      <c r="F663" s="176"/>
      <c r="G663" s="176"/>
      <c r="H663" s="211" t="str">
        <f t="shared" si="70"/>
        <v/>
      </c>
      <c r="I663" s="222">
        <v>1</v>
      </c>
      <c r="J663" s="223">
        <v>1</v>
      </c>
      <c r="K663" s="223"/>
      <c r="L663" s="195">
        <f t="shared" si="71"/>
        <v>0</v>
      </c>
      <c r="M663" s="226"/>
      <c r="N663" s="223"/>
      <c r="O663" s="215">
        <f t="shared" si="72"/>
        <v>0</v>
      </c>
      <c r="P663" s="186">
        <f t="shared" si="73"/>
        <v>1</v>
      </c>
      <c r="Q663" s="187">
        <f t="shared" si="74"/>
        <v>1</v>
      </c>
      <c r="R663" s="187" t="str">
        <f t="shared" si="75"/>
        <v/>
      </c>
      <c r="S663" s="203" t="str">
        <f t="shared" si="76"/>
        <v/>
      </c>
    </row>
    <row r="664" spans="1:19" x14ac:dyDescent="0.2">
      <c r="A664" s="201" t="s">
        <v>427</v>
      </c>
      <c r="B664" s="185" t="s">
        <v>42</v>
      </c>
      <c r="C664" s="184" t="s">
        <v>43</v>
      </c>
      <c r="D664" s="175"/>
      <c r="E664" s="176"/>
      <c r="F664" s="176"/>
      <c r="G664" s="176"/>
      <c r="H664" s="211" t="str">
        <f t="shared" si="70"/>
        <v/>
      </c>
      <c r="I664" s="222">
        <v>2764</v>
      </c>
      <c r="J664" s="223">
        <v>2556</v>
      </c>
      <c r="K664" s="223">
        <v>283</v>
      </c>
      <c r="L664" s="195">
        <f t="shared" si="71"/>
        <v>0.11071987480438185</v>
      </c>
      <c r="M664" s="226"/>
      <c r="N664" s="223">
        <v>67</v>
      </c>
      <c r="O664" s="215">
        <f t="shared" si="72"/>
        <v>2.5543271063667557E-2</v>
      </c>
      <c r="P664" s="186">
        <f t="shared" si="73"/>
        <v>2764</v>
      </c>
      <c r="Q664" s="187">
        <f t="shared" si="74"/>
        <v>2556</v>
      </c>
      <c r="R664" s="187">
        <f t="shared" si="75"/>
        <v>67</v>
      </c>
      <c r="S664" s="203">
        <f t="shared" si="76"/>
        <v>2.5543271063667557E-2</v>
      </c>
    </row>
    <row r="665" spans="1:19" ht="29" x14ac:dyDescent="0.2">
      <c r="A665" s="201" t="s">
        <v>427</v>
      </c>
      <c r="B665" s="185" t="s">
        <v>42</v>
      </c>
      <c r="C665" s="184" t="s">
        <v>45</v>
      </c>
      <c r="D665" s="175"/>
      <c r="E665" s="176"/>
      <c r="F665" s="176"/>
      <c r="G665" s="176"/>
      <c r="H665" s="211" t="str">
        <f t="shared" si="70"/>
        <v/>
      </c>
      <c r="I665" s="222">
        <v>936</v>
      </c>
      <c r="J665" s="223">
        <v>860</v>
      </c>
      <c r="K665" s="223">
        <v>96</v>
      </c>
      <c r="L665" s="195">
        <f t="shared" si="71"/>
        <v>0.11162790697674418</v>
      </c>
      <c r="M665" s="226"/>
      <c r="N665" s="223">
        <v>31</v>
      </c>
      <c r="O665" s="215">
        <f t="shared" si="72"/>
        <v>3.479236812570146E-2</v>
      </c>
      <c r="P665" s="186">
        <f t="shared" si="73"/>
        <v>936</v>
      </c>
      <c r="Q665" s="187">
        <f t="shared" si="74"/>
        <v>860</v>
      </c>
      <c r="R665" s="187">
        <f t="shared" si="75"/>
        <v>31</v>
      </c>
      <c r="S665" s="203">
        <f t="shared" si="76"/>
        <v>3.479236812570146E-2</v>
      </c>
    </row>
    <row r="666" spans="1:19" x14ac:dyDescent="0.2">
      <c r="A666" s="201" t="s">
        <v>427</v>
      </c>
      <c r="B666" s="185" t="s">
        <v>42</v>
      </c>
      <c r="C666" s="184" t="s">
        <v>46</v>
      </c>
      <c r="D666" s="175"/>
      <c r="E666" s="176"/>
      <c r="F666" s="176"/>
      <c r="G666" s="176"/>
      <c r="H666" s="211" t="str">
        <f t="shared" si="70"/>
        <v/>
      </c>
      <c r="I666" s="222">
        <v>2496</v>
      </c>
      <c r="J666" s="223">
        <v>1900</v>
      </c>
      <c r="K666" s="223">
        <v>219</v>
      </c>
      <c r="L666" s="195">
        <f t="shared" si="71"/>
        <v>0.11526315789473685</v>
      </c>
      <c r="M666" s="226"/>
      <c r="N666" s="223">
        <v>41</v>
      </c>
      <c r="O666" s="215">
        <f t="shared" si="72"/>
        <v>2.1123132405976301E-2</v>
      </c>
      <c r="P666" s="186">
        <f t="shared" si="73"/>
        <v>2496</v>
      </c>
      <c r="Q666" s="187">
        <f t="shared" si="74"/>
        <v>1900</v>
      </c>
      <c r="R666" s="187">
        <f t="shared" si="75"/>
        <v>41</v>
      </c>
      <c r="S666" s="203">
        <f t="shared" si="76"/>
        <v>2.1123132405976301E-2</v>
      </c>
    </row>
    <row r="667" spans="1:19" ht="43" x14ac:dyDescent="0.2">
      <c r="A667" s="201" t="s">
        <v>427</v>
      </c>
      <c r="B667" s="188" t="s">
        <v>559</v>
      </c>
      <c r="C667" s="184" t="s">
        <v>49</v>
      </c>
      <c r="D667" s="175"/>
      <c r="E667" s="176"/>
      <c r="F667" s="176"/>
      <c r="G667" s="176"/>
      <c r="H667" s="211" t="str">
        <f t="shared" si="70"/>
        <v/>
      </c>
      <c r="I667" s="222">
        <v>332</v>
      </c>
      <c r="J667" s="223">
        <v>8</v>
      </c>
      <c r="K667" s="223">
        <v>5</v>
      </c>
      <c r="L667" s="195">
        <f t="shared" si="71"/>
        <v>0.625</v>
      </c>
      <c r="M667" s="226"/>
      <c r="N667" s="223">
        <v>187</v>
      </c>
      <c r="O667" s="215">
        <f t="shared" si="72"/>
        <v>0.95897435897435901</v>
      </c>
      <c r="P667" s="186">
        <f t="shared" si="73"/>
        <v>332</v>
      </c>
      <c r="Q667" s="187">
        <f t="shared" si="74"/>
        <v>8</v>
      </c>
      <c r="R667" s="187">
        <f t="shared" si="75"/>
        <v>187</v>
      </c>
      <c r="S667" s="203">
        <f t="shared" si="76"/>
        <v>0.95897435897435901</v>
      </c>
    </row>
    <row r="668" spans="1:19" x14ac:dyDescent="0.2">
      <c r="A668" s="201" t="s">
        <v>427</v>
      </c>
      <c r="B668" s="185" t="s">
        <v>53</v>
      </c>
      <c r="C668" s="184" t="s">
        <v>54</v>
      </c>
      <c r="D668" s="175"/>
      <c r="E668" s="176"/>
      <c r="F668" s="176"/>
      <c r="G668" s="176"/>
      <c r="H668" s="211" t="str">
        <f t="shared" si="70"/>
        <v/>
      </c>
      <c r="I668" s="222">
        <v>6</v>
      </c>
      <c r="J668" s="223">
        <v>6</v>
      </c>
      <c r="K668" s="223">
        <v>6</v>
      </c>
      <c r="L668" s="195">
        <f t="shared" si="71"/>
        <v>1</v>
      </c>
      <c r="M668" s="226"/>
      <c r="N668" s="223"/>
      <c r="O668" s="215">
        <f t="shared" si="72"/>
        <v>0</v>
      </c>
      <c r="P668" s="186">
        <f t="shared" si="73"/>
        <v>6</v>
      </c>
      <c r="Q668" s="187">
        <f t="shared" si="74"/>
        <v>6</v>
      </c>
      <c r="R668" s="187" t="str">
        <f t="shared" si="75"/>
        <v/>
      </c>
      <c r="S668" s="203" t="str">
        <f t="shared" si="76"/>
        <v/>
      </c>
    </row>
    <row r="669" spans="1:19" x14ac:dyDescent="0.2">
      <c r="A669" s="201" t="s">
        <v>427</v>
      </c>
      <c r="B669" s="185" t="s">
        <v>55</v>
      </c>
      <c r="C669" s="184" t="s">
        <v>56</v>
      </c>
      <c r="D669" s="175"/>
      <c r="E669" s="176"/>
      <c r="F669" s="176"/>
      <c r="G669" s="176"/>
      <c r="H669" s="211" t="str">
        <f t="shared" si="70"/>
        <v/>
      </c>
      <c r="I669" s="222">
        <v>109</v>
      </c>
      <c r="J669" s="223">
        <v>85</v>
      </c>
      <c r="K669" s="223">
        <v>56</v>
      </c>
      <c r="L669" s="195">
        <f t="shared" si="71"/>
        <v>0.6588235294117647</v>
      </c>
      <c r="M669" s="226"/>
      <c r="N669" s="223">
        <v>17</v>
      </c>
      <c r="O669" s="215">
        <f t="shared" si="72"/>
        <v>0.16666666666666666</v>
      </c>
      <c r="P669" s="186">
        <f t="shared" si="73"/>
        <v>109</v>
      </c>
      <c r="Q669" s="187">
        <f t="shared" si="74"/>
        <v>85</v>
      </c>
      <c r="R669" s="187">
        <f t="shared" si="75"/>
        <v>17</v>
      </c>
      <c r="S669" s="203">
        <f t="shared" si="76"/>
        <v>0.16666666666666666</v>
      </c>
    </row>
    <row r="670" spans="1:19" x14ac:dyDescent="0.2">
      <c r="A670" s="201" t="s">
        <v>427</v>
      </c>
      <c r="B670" s="185" t="s">
        <v>57</v>
      </c>
      <c r="C670" s="184" t="s">
        <v>58</v>
      </c>
      <c r="D670" s="175">
        <v>1</v>
      </c>
      <c r="E670" s="176"/>
      <c r="F670" s="176"/>
      <c r="G670" s="176">
        <v>1</v>
      </c>
      <c r="H670" s="211">
        <f t="shared" si="70"/>
        <v>1</v>
      </c>
      <c r="I670" s="222">
        <v>425</v>
      </c>
      <c r="J670" s="223">
        <v>364</v>
      </c>
      <c r="K670" s="223">
        <v>154</v>
      </c>
      <c r="L670" s="195">
        <f t="shared" si="71"/>
        <v>0.42307692307692307</v>
      </c>
      <c r="M670" s="226">
        <v>7</v>
      </c>
      <c r="N670" s="223">
        <v>53</v>
      </c>
      <c r="O670" s="215">
        <f t="shared" si="72"/>
        <v>0.125</v>
      </c>
      <c r="P670" s="186">
        <f t="shared" si="73"/>
        <v>426</v>
      </c>
      <c r="Q670" s="187">
        <f t="shared" si="74"/>
        <v>371</v>
      </c>
      <c r="R670" s="187">
        <f t="shared" si="75"/>
        <v>54</v>
      </c>
      <c r="S670" s="203">
        <f t="shared" si="76"/>
        <v>0.12705882352941175</v>
      </c>
    </row>
    <row r="671" spans="1:19" x14ac:dyDescent="0.2">
      <c r="A671" s="201" t="s">
        <v>427</v>
      </c>
      <c r="B671" s="185" t="s">
        <v>65</v>
      </c>
      <c r="C671" s="184" t="s">
        <v>272</v>
      </c>
      <c r="D671" s="175"/>
      <c r="E671" s="176"/>
      <c r="F671" s="176"/>
      <c r="G671" s="176"/>
      <c r="H671" s="211" t="str">
        <f t="shared" si="70"/>
        <v/>
      </c>
      <c r="I671" s="222">
        <v>754</v>
      </c>
      <c r="J671" s="223">
        <v>571</v>
      </c>
      <c r="K671" s="223">
        <v>294</v>
      </c>
      <c r="L671" s="195">
        <f t="shared" si="71"/>
        <v>0.51488616462346759</v>
      </c>
      <c r="M671" s="226"/>
      <c r="N671" s="223">
        <v>127</v>
      </c>
      <c r="O671" s="215">
        <f t="shared" si="72"/>
        <v>0.18194842406876791</v>
      </c>
      <c r="P671" s="186">
        <f t="shared" si="73"/>
        <v>754</v>
      </c>
      <c r="Q671" s="187">
        <f t="shared" si="74"/>
        <v>571</v>
      </c>
      <c r="R671" s="187">
        <f t="shared" si="75"/>
        <v>127</v>
      </c>
      <c r="S671" s="203">
        <f t="shared" si="76"/>
        <v>0.18194842406876791</v>
      </c>
    </row>
    <row r="672" spans="1:19" x14ac:dyDescent="0.2">
      <c r="A672" s="201" t="s">
        <v>427</v>
      </c>
      <c r="B672" s="185" t="s">
        <v>65</v>
      </c>
      <c r="C672" s="184" t="s">
        <v>66</v>
      </c>
      <c r="D672" s="175"/>
      <c r="E672" s="176"/>
      <c r="F672" s="176"/>
      <c r="G672" s="176"/>
      <c r="H672" s="211" t="str">
        <f t="shared" si="70"/>
        <v/>
      </c>
      <c r="I672" s="222">
        <v>1712</v>
      </c>
      <c r="J672" s="223">
        <v>1435</v>
      </c>
      <c r="K672" s="223">
        <v>608</v>
      </c>
      <c r="L672" s="195">
        <f t="shared" si="71"/>
        <v>0.42369337979094079</v>
      </c>
      <c r="M672" s="226">
        <v>12</v>
      </c>
      <c r="N672" s="223">
        <v>222</v>
      </c>
      <c r="O672" s="215">
        <f t="shared" si="72"/>
        <v>0.1330137807070102</v>
      </c>
      <c r="P672" s="186">
        <f t="shared" si="73"/>
        <v>1712</v>
      </c>
      <c r="Q672" s="187">
        <f t="shared" si="74"/>
        <v>1447</v>
      </c>
      <c r="R672" s="187">
        <f t="shared" si="75"/>
        <v>222</v>
      </c>
      <c r="S672" s="203">
        <f t="shared" si="76"/>
        <v>0.1330137807070102</v>
      </c>
    </row>
    <row r="673" spans="1:19" x14ac:dyDescent="0.2">
      <c r="A673" s="201" t="s">
        <v>427</v>
      </c>
      <c r="B673" s="185" t="s">
        <v>69</v>
      </c>
      <c r="C673" s="184" t="s">
        <v>70</v>
      </c>
      <c r="D673" s="175"/>
      <c r="E673" s="176"/>
      <c r="F673" s="176"/>
      <c r="G673" s="176"/>
      <c r="H673" s="211" t="str">
        <f t="shared" si="70"/>
        <v/>
      </c>
      <c r="I673" s="222">
        <v>182</v>
      </c>
      <c r="J673" s="223">
        <v>115</v>
      </c>
      <c r="K673" s="223">
        <v>40</v>
      </c>
      <c r="L673" s="195">
        <f t="shared" si="71"/>
        <v>0.34782608695652173</v>
      </c>
      <c r="M673" s="226"/>
      <c r="N673" s="223">
        <v>58</v>
      </c>
      <c r="O673" s="215">
        <f t="shared" si="72"/>
        <v>0.33526011560693642</v>
      </c>
      <c r="P673" s="186">
        <f t="shared" si="73"/>
        <v>182</v>
      </c>
      <c r="Q673" s="187">
        <f t="shared" si="74"/>
        <v>115</v>
      </c>
      <c r="R673" s="187">
        <f t="shared" si="75"/>
        <v>58</v>
      </c>
      <c r="S673" s="203">
        <f t="shared" si="76"/>
        <v>0.33526011560693642</v>
      </c>
    </row>
    <row r="674" spans="1:19" x14ac:dyDescent="0.2">
      <c r="A674" s="201" t="s">
        <v>427</v>
      </c>
      <c r="B674" s="185" t="s">
        <v>74</v>
      </c>
      <c r="C674" s="184" t="s">
        <v>247</v>
      </c>
      <c r="D674" s="175"/>
      <c r="E674" s="176"/>
      <c r="F674" s="176"/>
      <c r="G674" s="176"/>
      <c r="H674" s="211" t="str">
        <f t="shared" si="70"/>
        <v/>
      </c>
      <c r="I674" s="222">
        <v>2</v>
      </c>
      <c r="J674" s="223">
        <v>2</v>
      </c>
      <c r="K674" s="223">
        <v>1</v>
      </c>
      <c r="L674" s="195">
        <f t="shared" si="71"/>
        <v>0.5</v>
      </c>
      <c r="M674" s="226"/>
      <c r="N674" s="223"/>
      <c r="O674" s="215">
        <f t="shared" si="72"/>
        <v>0</v>
      </c>
      <c r="P674" s="186">
        <f t="shared" si="73"/>
        <v>2</v>
      </c>
      <c r="Q674" s="187">
        <f t="shared" si="74"/>
        <v>2</v>
      </c>
      <c r="R674" s="187" t="str">
        <f t="shared" si="75"/>
        <v/>
      </c>
      <c r="S674" s="203" t="str">
        <f t="shared" si="76"/>
        <v/>
      </c>
    </row>
    <row r="675" spans="1:19" x14ac:dyDescent="0.2">
      <c r="A675" s="201" t="s">
        <v>427</v>
      </c>
      <c r="B675" s="185" t="s">
        <v>76</v>
      </c>
      <c r="C675" s="184" t="s">
        <v>77</v>
      </c>
      <c r="D675" s="175"/>
      <c r="E675" s="176"/>
      <c r="F675" s="176"/>
      <c r="G675" s="176"/>
      <c r="H675" s="211" t="str">
        <f t="shared" si="70"/>
        <v/>
      </c>
      <c r="I675" s="222">
        <v>8</v>
      </c>
      <c r="J675" s="223">
        <v>3</v>
      </c>
      <c r="K675" s="223">
        <v>3</v>
      </c>
      <c r="L675" s="195">
        <f t="shared" si="71"/>
        <v>1</v>
      </c>
      <c r="M675" s="226"/>
      <c r="N675" s="223">
        <v>5</v>
      </c>
      <c r="O675" s="215">
        <f t="shared" si="72"/>
        <v>0.625</v>
      </c>
      <c r="P675" s="186">
        <f t="shared" si="73"/>
        <v>8</v>
      </c>
      <c r="Q675" s="187">
        <f t="shared" si="74"/>
        <v>3</v>
      </c>
      <c r="R675" s="187">
        <f t="shared" si="75"/>
        <v>5</v>
      </c>
      <c r="S675" s="203">
        <f t="shared" si="76"/>
        <v>0.625</v>
      </c>
    </row>
    <row r="676" spans="1:19" x14ac:dyDescent="0.2">
      <c r="A676" s="201" t="s">
        <v>427</v>
      </c>
      <c r="B676" s="185" t="s">
        <v>78</v>
      </c>
      <c r="C676" s="184" t="s">
        <v>405</v>
      </c>
      <c r="D676" s="175"/>
      <c r="E676" s="176"/>
      <c r="F676" s="176"/>
      <c r="G676" s="176"/>
      <c r="H676" s="211" t="str">
        <f t="shared" si="70"/>
        <v/>
      </c>
      <c r="I676" s="222">
        <v>4</v>
      </c>
      <c r="J676" s="223"/>
      <c r="K676" s="223"/>
      <c r="L676" s="195" t="str">
        <f t="shared" si="71"/>
        <v/>
      </c>
      <c r="M676" s="226">
        <v>4</v>
      </c>
      <c r="N676" s="223"/>
      <c r="O676" s="215">
        <f t="shared" si="72"/>
        <v>0</v>
      </c>
      <c r="P676" s="186">
        <f t="shared" si="73"/>
        <v>4</v>
      </c>
      <c r="Q676" s="187">
        <f t="shared" si="74"/>
        <v>4</v>
      </c>
      <c r="R676" s="187" t="str">
        <f t="shared" si="75"/>
        <v/>
      </c>
      <c r="S676" s="203" t="str">
        <f t="shared" si="76"/>
        <v/>
      </c>
    </row>
    <row r="677" spans="1:19" x14ac:dyDescent="0.2">
      <c r="A677" s="201" t="s">
        <v>427</v>
      </c>
      <c r="B677" s="262" t="s">
        <v>556</v>
      </c>
      <c r="C677" s="184" t="s">
        <v>89</v>
      </c>
      <c r="D677" s="175"/>
      <c r="E677" s="176"/>
      <c r="F677" s="176"/>
      <c r="G677" s="176"/>
      <c r="H677" s="211" t="str">
        <f t="shared" si="70"/>
        <v/>
      </c>
      <c r="I677" s="222">
        <v>36</v>
      </c>
      <c r="J677" s="223">
        <v>33</v>
      </c>
      <c r="K677" s="223">
        <v>19</v>
      </c>
      <c r="L677" s="195">
        <f t="shared" si="71"/>
        <v>0.5757575757575758</v>
      </c>
      <c r="M677" s="226"/>
      <c r="N677" s="223"/>
      <c r="O677" s="215">
        <f t="shared" si="72"/>
        <v>0</v>
      </c>
      <c r="P677" s="186">
        <f t="shared" si="73"/>
        <v>36</v>
      </c>
      <c r="Q677" s="187">
        <f t="shared" si="74"/>
        <v>33</v>
      </c>
      <c r="R677" s="187" t="str">
        <f t="shared" si="75"/>
        <v/>
      </c>
      <c r="S677" s="203" t="str">
        <f t="shared" si="76"/>
        <v/>
      </c>
    </row>
    <row r="678" spans="1:19" x14ac:dyDescent="0.2">
      <c r="A678" s="201" t="s">
        <v>427</v>
      </c>
      <c r="B678" s="185" t="s">
        <v>92</v>
      </c>
      <c r="C678" s="184" t="s">
        <v>93</v>
      </c>
      <c r="D678" s="175">
        <v>4</v>
      </c>
      <c r="E678" s="176"/>
      <c r="F678" s="176"/>
      <c r="G678" s="176"/>
      <c r="H678" s="211" t="str">
        <f t="shared" si="70"/>
        <v/>
      </c>
      <c r="I678" s="222">
        <v>6298</v>
      </c>
      <c r="J678" s="223">
        <v>5181</v>
      </c>
      <c r="K678" s="223">
        <v>5164</v>
      </c>
      <c r="L678" s="195">
        <f t="shared" si="71"/>
        <v>0.99671878015827065</v>
      </c>
      <c r="M678" s="226">
        <v>1</v>
      </c>
      <c r="N678" s="223">
        <v>1104</v>
      </c>
      <c r="O678" s="215">
        <f t="shared" si="72"/>
        <v>0.17562838052815782</v>
      </c>
      <c r="P678" s="186">
        <f t="shared" si="73"/>
        <v>6302</v>
      </c>
      <c r="Q678" s="187">
        <f t="shared" si="74"/>
        <v>5182</v>
      </c>
      <c r="R678" s="187">
        <f t="shared" si="75"/>
        <v>1104</v>
      </c>
      <c r="S678" s="203">
        <f t="shared" si="76"/>
        <v>0.17562838052815782</v>
      </c>
    </row>
    <row r="679" spans="1:19" x14ac:dyDescent="0.2">
      <c r="A679" s="201" t="s">
        <v>427</v>
      </c>
      <c r="B679" s="185" t="s">
        <v>98</v>
      </c>
      <c r="C679" s="184" t="s">
        <v>99</v>
      </c>
      <c r="D679" s="175"/>
      <c r="E679" s="176"/>
      <c r="F679" s="176"/>
      <c r="G679" s="176"/>
      <c r="H679" s="211" t="str">
        <f t="shared" si="70"/>
        <v/>
      </c>
      <c r="I679" s="222">
        <v>902</v>
      </c>
      <c r="J679" s="223">
        <v>900</v>
      </c>
      <c r="K679" s="223">
        <v>544</v>
      </c>
      <c r="L679" s="195">
        <f t="shared" si="71"/>
        <v>0.60444444444444445</v>
      </c>
      <c r="M679" s="226"/>
      <c r="N679" s="223"/>
      <c r="O679" s="215">
        <f t="shared" si="72"/>
        <v>0</v>
      </c>
      <c r="P679" s="186">
        <f t="shared" si="73"/>
        <v>902</v>
      </c>
      <c r="Q679" s="187">
        <f t="shared" si="74"/>
        <v>900</v>
      </c>
      <c r="R679" s="187" t="str">
        <f t="shared" si="75"/>
        <v/>
      </c>
      <c r="S679" s="203" t="str">
        <f t="shared" si="76"/>
        <v/>
      </c>
    </row>
    <row r="680" spans="1:19" x14ac:dyDescent="0.2">
      <c r="A680" s="201" t="s">
        <v>427</v>
      </c>
      <c r="B680" s="188" t="s">
        <v>558</v>
      </c>
      <c r="C680" s="184" t="s">
        <v>100</v>
      </c>
      <c r="D680" s="175"/>
      <c r="E680" s="176"/>
      <c r="F680" s="176"/>
      <c r="G680" s="176"/>
      <c r="H680" s="211" t="str">
        <f t="shared" si="70"/>
        <v/>
      </c>
      <c r="I680" s="222">
        <v>1094</v>
      </c>
      <c r="J680" s="223">
        <v>620</v>
      </c>
      <c r="K680" s="223">
        <v>273</v>
      </c>
      <c r="L680" s="195">
        <f t="shared" si="71"/>
        <v>0.44032258064516128</v>
      </c>
      <c r="M680" s="226"/>
      <c r="N680" s="223">
        <v>421</v>
      </c>
      <c r="O680" s="215">
        <f t="shared" si="72"/>
        <v>0.40441882804995199</v>
      </c>
      <c r="P680" s="186">
        <f t="shared" si="73"/>
        <v>1094</v>
      </c>
      <c r="Q680" s="187">
        <f t="shared" si="74"/>
        <v>620</v>
      </c>
      <c r="R680" s="187">
        <f t="shared" si="75"/>
        <v>421</v>
      </c>
      <c r="S680" s="203">
        <f t="shared" si="76"/>
        <v>0.40441882804995199</v>
      </c>
    </row>
    <row r="681" spans="1:19" x14ac:dyDescent="0.2">
      <c r="A681" s="201" t="s">
        <v>427</v>
      </c>
      <c r="B681" s="185" t="s">
        <v>101</v>
      </c>
      <c r="C681" s="184" t="s">
        <v>511</v>
      </c>
      <c r="D681" s="175"/>
      <c r="E681" s="176"/>
      <c r="F681" s="176"/>
      <c r="G681" s="176"/>
      <c r="H681" s="211" t="str">
        <f t="shared" si="70"/>
        <v/>
      </c>
      <c r="I681" s="222">
        <v>210</v>
      </c>
      <c r="J681" s="223">
        <v>80</v>
      </c>
      <c r="K681" s="223">
        <v>26</v>
      </c>
      <c r="L681" s="195">
        <f t="shared" si="71"/>
        <v>0.32500000000000001</v>
      </c>
      <c r="M681" s="226"/>
      <c r="N681" s="223">
        <v>79</v>
      </c>
      <c r="O681" s="215">
        <f t="shared" si="72"/>
        <v>0.49685534591194969</v>
      </c>
      <c r="P681" s="186">
        <f t="shared" si="73"/>
        <v>210</v>
      </c>
      <c r="Q681" s="187">
        <f t="shared" si="74"/>
        <v>80</v>
      </c>
      <c r="R681" s="187">
        <f t="shared" si="75"/>
        <v>79</v>
      </c>
      <c r="S681" s="203">
        <f t="shared" si="76"/>
        <v>0.49685534591194969</v>
      </c>
    </row>
    <row r="682" spans="1:19" x14ac:dyDescent="0.2">
      <c r="A682" s="201" t="s">
        <v>427</v>
      </c>
      <c r="B682" s="185" t="s">
        <v>101</v>
      </c>
      <c r="C682" s="184" t="s">
        <v>102</v>
      </c>
      <c r="D682" s="175"/>
      <c r="E682" s="176"/>
      <c r="F682" s="176"/>
      <c r="G682" s="176"/>
      <c r="H682" s="211" t="str">
        <f t="shared" si="70"/>
        <v/>
      </c>
      <c r="I682" s="222">
        <v>7</v>
      </c>
      <c r="J682" s="223">
        <v>3</v>
      </c>
      <c r="K682" s="223">
        <v>2</v>
      </c>
      <c r="L682" s="195">
        <f t="shared" si="71"/>
        <v>0.66666666666666663</v>
      </c>
      <c r="M682" s="226"/>
      <c r="N682" s="223"/>
      <c r="O682" s="215">
        <f t="shared" si="72"/>
        <v>0</v>
      </c>
      <c r="P682" s="186">
        <f t="shared" si="73"/>
        <v>7</v>
      </c>
      <c r="Q682" s="187">
        <f t="shared" si="74"/>
        <v>3</v>
      </c>
      <c r="R682" s="187" t="str">
        <f t="shared" si="75"/>
        <v/>
      </c>
      <c r="S682" s="203" t="str">
        <f t="shared" si="76"/>
        <v/>
      </c>
    </row>
    <row r="683" spans="1:19" x14ac:dyDescent="0.2">
      <c r="A683" s="201" t="s">
        <v>427</v>
      </c>
      <c r="B683" s="185" t="s">
        <v>103</v>
      </c>
      <c r="C683" s="184" t="s">
        <v>104</v>
      </c>
      <c r="D683" s="175"/>
      <c r="E683" s="176"/>
      <c r="F683" s="176"/>
      <c r="G683" s="176"/>
      <c r="H683" s="211" t="str">
        <f t="shared" si="70"/>
        <v/>
      </c>
      <c r="I683" s="222">
        <v>219</v>
      </c>
      <c r="J683" s="223">
        <v>212</v>
      </c>
      <c r="K683" s="223">
        <v>118</v>
      </c>
      <c r="L683" s="195">
        <f t="shared" si="71"/>
        <v>0.55660377358490565</v>
      </c>
      <c r="M683" s="226">
        <v>1</v>
      </c>
      <c r="N683" s="223">
        <v>1</v>
      </c>
      <c r="O683" s="215">
        <f t="shared" si="72"/>
        <v>4.6728971962616819E-3</v>
      </c>
      <c r="P683" s="186">
        <f t="shared" si="73"/>
        <v>219</v>
      </c>
      <c r="Q683" s="187">
        <f t="shared" si="74"/>
        <v>213</v>
      </c>
      <c r="R683" s="187">
        <f t="shared" si="75"/>
        <v>1</v>
      </c>
      <c r="S683" s="203">
        <f t="shared" si="76"/>
        <v>4.6728971962616819E-3</v>
      </c>
    </row>
    <row r="684" spans="1:19" x14ac:dyDescent="0.2">
      <c r="A684" s="201" t="s">
        <v>427</v>
      </c>
      <c r="B684" s="185" t="s">
        <v>105</v>
      </c>
      <c r="C684" s="184" t="s">
        <v>287</v>
      </c>
      <c r="D684" s="175"/>
      <c r="E684" s="176"/>
      <c r="F684" s="176"/>
      <c r="G684" s="176"/>
      <c r="H684" s="211" t="str">
        <f t="shared" si="70"/>
        <v/>
      </c>
      <c r="I684" s="222">
        <v>227</v>
      </c>
      <c r="J684" s="223">
        <v>126</v>
      </c>
      <c r="K684" s="223">
        <v>60</v>
      </c>
      <c r="L684" s="195">
        <f t="shared" si="71"/>
        <v>0.47619047619047616</v>
      </c>
      <c r="M684" s="226">
        <v>4</v>
      </c>
      <c r="N684" s="223">
        <v>47</v>
      </c>
      <c r="O684" s="215">
        <f t="shared" si="72"/>
        <v>0.2655367231638418</v>
      </c>
      <c r="P684" s="186">
        <f t="shared" si="73"/>
        <v>227</v>
      </c>
      <c r="Q684" s="187">
        <f t="shared" si="74"/>
        <v>130</v>
      </c>
      <c r="R684" s="187">
        <f t="shared" si="75"/>
        <v>47</v>
      </c>
      <c r="S684" s="203">
        <f t="shared" si="76"/>
        <v>0.2655367231638418</v>
      </c>
    </row>
    <row r="685" spans="1:19" x14ac:dyDescent="0.2">
      <c r="A685" s="201" t="s">
        <v>427</v>
      </c>
      <c r="B685" s="185" t="s">
        <v>105</v>
      </c>
      <c r="C685" s="184" t="s">
        <v>106</v>
      </c>
      <c r="D685" s="175"/>
      <c r="E685" s="176"/>
      <c r="F685" s="176"/>
      <c r="G685" s="176"/>
      <c r="H685" s="211" t="str">
        <f t="shared" si="70"/>
        <v/>
      </c>
      <c r="I685" s="222">
        <v>18</v>
      </c>
      <c r="J685" s="223">
        <v>16</v>
      </c>
      <c r="K685" s="223">
        <v>1</v>
      </c>
      <c r="L685" s="195">
        <f t="shared" si="71"/>
        <v>6.25E-2</v>
      </c>
      <c r="M685" s="226"/>
      <c r="N685" s="223"/>
      <c r="O685" s="215">
        <f t="shared" si="72"/>
        <v>0</v>
      </c>
      <c r="P685" s="186">
        <f t="shared" si="73"/>
        <v>18</v>
      </c>
      <c r="Q685" s="187">
        <f t="shared" si="74"/>
        <v>16</v>
      </c>
      <c r="R685" s="187" t="str">
        <f t="shared" si="75"/>
        <v/>
      </c>
      <c r="S685" s="203" t="str">
        <f t="shared" si="76"/>
        <v/>
      </c>
    </row>
    <row r="686" spans="1:19" x14ac:dyDescent="0.2">
      <c r="A686" s="201" t="s">
        <v>427</v>
      </c>
      <c r="B686" s="185" t="s">
        <v>107</v>
      </c>
      <c r="C686" s="184" t="s">
        <v>288</v>
      </c>
      <c r="D686" s="175"/>
      <c r="E686" s="176"/>
      <c r="F686" s="176"/>
      <c r="G686" s="176"/>
      <c r="H686" s="211" t="str">
        <f t="shared" si="70"/>
        <v/>
      </c>
      <c r="I686" s="222">
        <v>6</v>
      </c>
      <c r="J686" s="223">
        <v>5</v>
      </c>
      <c r="K686" s="223">
        <v>2</v>
      </c>
      <c r="L686" s="195">
        <f t="shared" si="71"/>
        <v>0.4</v>
      </c>
      <c r="M686" s="226"/>
      <c r="N686" s="223"/>
      <c r="O686" s="215">
        <f t="shared" si="72"/>
        <v>0</v>
      </c>
      <c r="P686" s="186">
        <f t="shared" si="73"/>
        <v>6</v>
      </c>
      <c r="Q686" s="187">
        <f t="shared" si="74"/>
        <v>5</v>
      </c>
      <c r="R686" s="187" t="str">
        <f t="shared" si="75"/>
        <v/>
      </c>
      <c r="S686" s="203" t="str">
        <f t="shared" si="76"/>
        <v/>
      </c>
    </row>
    <row r="687" spans="1:19" x14ac:dyDescent="0.2">
      <c r="A687" s="201" t="s">
        <v>427</v>
      </c>
      <c r="B687" s="185" t="s">
        <v>110</v>
      </c>
      <c r="C687" s="184" t="s">
        <v>111</v>
      </c>
      <c r="D687" s="175"/>
      <c r="E687" s="176"/>
      <c r="F687" s="176"/>
      <c r="G687" s="176"/>
      <c r="H687" s="211" t="str">
        <f t="shared" si="70"/>
        <v/>
      </c>
      <c r="I687" s="222">
        <v>58</v>
      </c>
      <c r="J687" s="223">
        <v>51</v>
      </c>
      <c r="K687" s="223">
        <v>27</v>
      </c>
      <c r="L687" s="195">
        <f t="shared" si="71"/>
        <v>0.52941176470588236</v>
      </c>
      <c r="M687" s="226"/>
      <c r="N687" s="223">
        <v>2</v>
      </c>
      <c r="O687" s="215">
        <f t="shared" si="72"/>
        <v>3.7735849056603772E-2</v>
      </c>
      <c r="P687" s="186">
        <f t="shared" si="73"/>
        <v>58</v>
      </c>
      <c r="Q687" s="187">
        <f t="shared" si="74"/>
        <v>51</v>
      </c>
      <c r="R687" s="187">
        <f t="shared" si="75"/>
        <v>2</v>
      </c>
      <c r="S687" s="203">
        <f t="shared" si="76"/>
        <v>3.7735849056603772E-2</v>
      </c>
    </row>
    <row r="688" spans="1:19" x14ac:dyDescent="0.2">
      <c r="A688" s="201" t="s">
        <v>427</v>
      </c>
      <c r="B688" s="185" t="s">
        <v>112</v>
      </c>
      <c r="C688" s="184" t="s">
        <v>113</v>
      </c>
      <c r="D688" s="175"/>
      <c r="E688" s="176"/>
      <c r="F688" s="176"/>
      <c r="G688" s="176"/>
      <c r="H688" s="211" t="str">
        <f t="shared" si="70"/>
        <v/>
      </c>
      <c r="I688" s="222">
        <v>922</v>
      </c>
      <c r="J688" s="223">
        <v>653</v>
      </c>
      <c r="K688" s="223">
        <v>354</v>
      </c>
      <c r="L688" s="195">
        <f t="shared" si="71"/>
        <v>0.54211332312404292</v>
      </c>
      <c r="M688" s="226">
        <v>7</v>
      </c>
      <c r="N688" s="223">
        <v>92</v>
      </c>
      <c r="O688" s="215">
        <f t="shared" si="72"/>
        <v>0.12234042553191489</v>
      </c>
      <c r="P688" s="186">
        <f t="shared" si="73"/>
        <v>922</v>
      </c>
      <c r="Q688" s="187">
        <f t="shared" si="74"/>
        <v>660</v>
      </c>
      <c r="R688" s="187">
        <f t="shared" si="75"/>
        <v>92</v>
      </c>
      <c r="S688" s="203">
        <f t="shared" si="76"/>
        <v>0.12234042553191489</v>
      </c>
    </row>
    <row r="689" spans="1:19" x14ac:dyDescent="0.2">
      <c r="A689" s="201" t="s">
        <v>427</v>
      </c>
      <c r="B689" s="185" t="s">
        <v>114</v>
      </c>
      <c r="C689" s="184" t="s">
        <v>542</v>
      </c>
      <c r="D689" s="175"/>
      <c r="E689" s="176"/>
      <c r="F689" s="176"/>
      <c r="G689" s="176"/>
      <c r="H689" s="211" t="str">
        <f t="shared" si="70"/>
        <v/>
      </c>
      <c r="I689" s="222">
        <v>680</v>
      </c>
      <c r="J689" s="223">
        <v>608</v>
      </c>
      <c r="K689" s="223">
        <v>345</v>
      </c>
      <c r="L689" s="195">
        <f t="shared" si="71"/>
        <v>0.56743421052631582</v>
      </c>
      <c r="M689" s="226">
        <v>12</v>
      </c>
      <c r="N689" s="223">
        <v>53</v>
      </c>
      <c r="O689" s="215">
        <f t="shared" si="72"/>
        <v>7.8751857355126298E-2</v>
      </c>
      <c r="P689" s="186">
        <f t="shared" si="73"/>
        <v>680</v>
      </c>
      <c r="Q689" s="187">
        <f t="shared" si="74"/>
        <v>620</v>
      </c>
      <c r="R689" s="187">
        <f t="shared" si="75"/>
        <v>53</v>
      </c>
      <c r="S689" s="203">
        <f t="shared" si="76"/>
        <v>7.8751857355126298E-2</v>
      </c>
    </row>
    <row r="690" spans="1:19" x14ac:dyDescent="0.2">
      <c r="A690" s="201" t="s">
        <v>427</v>
      </c>
      <c r="B690" s="185" t="s">
        <v>116</v>
      </c>
      <c r="C690" s="184" t="s">
        <v>117</v>
      </c>
      <c r="D690" s="175"/>
      <c r="E690" s="176"/>
      <c r="F690" s="176"/>
      <c r="G690" s="176"/>
      <c r="H690" s="211" t="str">
        <f t="shared" si="70"/>
        <v/>
      </c>
      <c r="I690" s="222">
        <v>276</v>
      </c>
      <c r="J690" s="223">
        <v>219</v>
      </c>
      <c r="K690" s="223">
        <v>78</v>
      </c>
      <c r="L690" s="195">
        <f t="shared" si="71"/>
        <v>0.35616438356164382</v>
      </c>
      <c r="M690" s="226"/>
      <c r="N690" s="223">
        <v>50</v>
      </c>
      <c r="O690" s="215">
        <f t="shared" si="72"/>
        <v>0.18587360594795538</v>
      </c>
      <c r="P690" s="186">
        <f t="shared" si="73"/>
        <v>276</v>
      </c>
      <c r="Q690" s="187">
        <f t="shared" si="74"/>
        <v>219</v>
      </c>
      <c r="R690" s="187">
        <f t="shared" si="75"/>
        <v>50</v>
      </c>
      <c r="S690" s="203">
        <f t="shared" si="76"/>
        <v>0.18587360594795538</v>
      </c>
    </row>
    <row r="691" spans="1:19" x14ac:dyDescent="0.2">
      <c r="A691" s="201" t="s">
        <v>427</v>
      </c>
      <c r="B691" s="185" t="s">
        <v>119</v>
      </c>
      <c r="C691" s="184" t="s">
        <v>120</v>
      </c>
      <c r="D691" s="175"/>
      <c r="E691" s="176"/>
      <c r="F691" s="176"/>
      <c r="G691" s="176"/>
      <c r="H691" s="211" t="str">
        <f t="shared" si="70"/>
        <v/>
      </c>
      <c r="I691" s="222">
        <v>1746</v>
      </c>
      <c r="J691" s="223">
        <v>23</v>
      </c>
      <c r="K691" s="223">
        <v>13</v>
      </c>
      <c r="L691" s="195">
        <f t="shared" si="71"/>
        <v>0.56521739130434778</v>
      </c>
      <c r="M691" s="226">
        <v>1647</v>
      </c>
      <c r="N691" s="223">
        <v>54</v>
      </c>
      <c r="O691" s="215">
        <f t="shared" si="72"/>
        <v>3.1322505800464036E-2</v>
      </c>
      <c r="P691" s="186">
        <f t="shared" si="73"/>
        <v>1746</v>
      </c>
      <c r="Q691" s="187">
        <f t="shared" si="74"/>
        <v>1670</v>
      </c>
      <c r="R691" s="187">
        <f t="shared" si="75"/>
        <v>54</v>
      </c>
      <c r="S691" s="203">
        <f t="shared" si="76"/>
        <v>3.1322505800464036E-2</v>
      </c>
    </row>
    <row r="692" spans="1:19" x14ac:dyDescent="0.2">
      <c r="A692" s="201" t="s">
        <v>427</v>
      </c>
      <c r="B692" s="185" t="s">
        <v>121</v>
      </c>
      <c r="C692" s="184" t="s">
        <v>121</v>
      </c>
      <c r="D692" s="175"/>
      <c r="E692" s="176"/>
      <c r="F692" s="176"/>
      <c r="G692" s="176"/>
      <c r="H692" s="211" t="str">
        <f t="shared" si="70"/>
        <v/>
      </c>
      <c r="I692" s="222">
        <v>388</v>
      </c>
      <c r="J692" s="223">
        <v>323</v>
      </c>
      <c r="K692" s="223">
        <v>243</v>
      </c>
      <c r="L692" s="195">
        <f t="shared" si="71"/>
        <v>0.75232198142414863</v>
      </c>
      <c r="M692" s="226"/>
      <c r="N692" s="223">
        <v>33</v>
      </c>
      <c r="O692" s="215">
        <f t="shared" si="72"/>
        <v>9.269662921348315E-2</v>
      </c>
      <c r="P692" s="186">
        <f t="shared" si="73"/>
        <v>388</v>
      </c>
      <c r="Q692" s="187">
        <f t="shared" si="74"/>
        <v>323</v>
      </c>
      <c r="R692" s="187">
        <f t="shared" si="75"/>
        <v>33</v>
      </c>
      <c r="S692" s="203">
        <f t="shared" si="76"/>
        <v>9.269662921348315E-2</v>
      </c>
    </row>
    <row r="693" spans="1:19" x14ac:dyDescent="0.2">
      <c r="A693" s="201" t="s">
        <v>427</v>
      </c>
      <c r="B693" s="185" t="s">
        <v>122</v>
      </c>
      <c r="C693" s="184" t="s">
        <v>123</v>
      </c>
      <c r="D693" s="175"/>
      <c r="E693" s="176"/>
      <c r="F693" s="176"/>
      <c r="G693" s="176"/>
      <c r="H693" s="211" t="str">
        <f t="shared" si="70"/>
        <v/>
      </c>
      <c r="I693" s="222">
        <v>2889</v>
      </c>
      <c r="J693" s="223">
        <v>2316</v>
      </c>
      <c r="K693" s="223">
        <v>2150</v>
      </c>
      <c r="L693" s="195">
        <f t="shared" si="71"/>
        <v>0.92832469775474957</v>
      </c>
      <c r="M693" s="226">
        <v>32</v>
      </c>
      <c r="N693" s="223">
        <v>307</v>
      </c>
      <c r="O693" s="215">
        <f t="shared" si="72"/>
        <v>0.11563088512241054</v>
      </c>
      <c r="P693" s="186">
        <f t="shared" si="73"/>
        <v>2889</v>
      </c>
      <c r="Q693" s="187">
        <f t="shared" si="74"/>
        <v>2348</v>
      </c>
      <c r="R693" s="187">
        <f t="shared" si="75"/>
        <v>307</v>
      </c>
      <c r="S693" s="203">
        <f t="shared" si="76"/>
        <v>0.11563088512241054</v>
      </c>
    </row>
    <row r="694" spans="1:19" x14ac:dyDescent="0.2">
      <c r="A694" s="201" t="s">
        <v>427</v>
      </c>
      <c r="B694" s="185" t="s">
        <v>130</v>
      </c>
      <c r="C694" s="184" t="s">
        <v>131</v>
      </c>
      <c r="D694" s="175"/>
      <c r="E694" s="176"/>
      <c r="F694" s="176"/>
      <c r="G694" s="176"/>
      <c r="H694" s="211" t="str">
        <f t="shared" si="70"/>
        <v/>
      </c>
      <c r="I694" s="222">
        <v>4</v>
      </c>
      <c r="J694" s="223">
        <v>3</v>
      </c>
      <c r="K694" s="223"/>
      <c r="L694" s="195">
        <f t="shared" si="71"/>
        <v>0</v>
      </c>
      <c r="M694" s="226"/>
      <c r="N694" s="223">
        <v>1</v>
      </c>
      <c r="O694" s="215">
        <f t="shared" si="72"/>
        <v>0.25</v>
      </c>
      <c r="P694" s="186">
        <f t="shared" si="73"/>
        <v>4</v>
      </c>
      <c r="Q694" s="187">
        <f t="shared" si="74"/>
        <v>3</v>
      </c>
      <c r="R694" s="187">
        <f t="shared" si="75"/>
        <v>1</v>
      </c>
      <c r="S694" s="203">
        <f t="shared" si="76"/>
        <v>0.25</v>
      </c>
    </row>
    <row r="695" spans="1:19" x14ac:dyDescent="0.2">
      <c r="A695" s="201" t="s">
        <v>427</v>
      </c>
      <c r="B695" s="185" t="s">
        <v>384</v>
      </c>
      <c r="C695" s="184" t="s">
        <v>385</v>
      </c>
      <c r="D695" s="175"/>
      <c r="E695" s="176"/>
      <c r="F695" s="176"/>
      <c r="G695" s="176"/>
      <c r="H695" s="211" t="str">
        <f t="shared" si="70"/>
        <v/>
      </c>
      <c r="I695" s="222">
        <v>31</v>
      </c>
      <c r="J695" s="223">
        <v>31</v>
      </c>
      <c r="K695" s="223">
        <v>29</v>
      </c>
      <c r="L695" s="195">
        <f t="shared" si="71"/>
        <v>0.93548387096774188</v>
      </c>
      <c r="M695" s="226"/>
      <c r="N695" s="223"/>
      <c r="O695" s="215">
        <f t="shared" si="72"/>
        <v>0</v>
      </c>
      <c r="P695" s="186">
        <f t="shared" si="73"/>
        <v>31</v>
      </c>
      <c r="Q695" s="187">
        <f t="shared" si="74"/>
        <v>31</v>
      </c>
      <c r="R695" s="187" t="str">
        <f t="shared" si="75"/>
        <v/>
      </c>
      <c r="S695" s="203" t="str">
        <f t="shared" si="76"/>
        <v/>
      </c>
    </row>
    <row r="696" spans="1:19" x14ac:dyDescent="0.2">
      <c r="A696" s="201" t="s">
        <v>427</v>
      </c>
      <c r="B696" s="185" t="s">
        <v>133</v>
      </c>
      <c r="C696" s="184" t="s">
        <v>134</v>
      </c>
      <c r="D696" s="175"/>
      <c r="E696" s="176"/>
      <c r="F696" s="176"/>
      <c r="G696" s="176"/>
      <c r="H696" s="211" t="str">
        <f t="shared" si="70"/>
        <v/>
      </c>
      <c r="I696" s="222">
        <v>200</v>
      </c>
      <c r="J696" s="223">
        <v>122</v>
      </c>
      <c r="K696" s="223">
        <v>41</v>
      </c>
      <c r="L696" s="195">
        <f t="shared" si="71"/>
        <v>0.33606557377049179</v>
      </c>
      <c r="M696" s="226"/>
      <c r="N696" s="223">
        <v>54</v>
      </c>
      <c r="O696" s="215">
        <f t="shared" si="72"/>
        <v>0.30681818181818182</v>
      </c>
      <c r="P696" s="186">
        <f t="shared" si="73"/>
        <v>200</v>
      </c>
      <c r="Q696" s="187">
        <f t="shared" si="74"/>
        <v>122</v>
      </c>
      <c r="R696" s="187">
        <f t="shared" si="75"/>
        <v>54</v>
      </c>
      <c r="S696" s="203">
        <f t="shared" si="76"/>
        <v>0.30681818181818182</v>
      </c>
    </row>
    <row r="697" spans="1:19" x14ac:dyDescent="0.2">
      <c r="A697" s="201" t="s">
        <v>427</v>
      </c>
      <c r="B697" s="185" t="s">
        <v>147</v>
      </c>
      <c r="C697" s="184" t="s">
        <v>148</v>
      </c>
      <c r="D697" s="175"/>
      <c r="E697" s="176"/>
      <c r="F697" s="176"/>
      <c r="G697" s="176"/>
      <c r="H697" s="211" t="str">
        <f t="shared" si="70"/>
        <v/>
      </c>
      <c r="I697" s="222">
        <v>571</v>
      </c>
      <c r="J697" s="223">
        <v>410</v>
      </c>
      <c r="K697" s="223">
        <v>71</v>
      </c>
      <c r="L697" s="195">
        <f t="shared" si="71"/>
        <v>0.17317073170731706</v>
      </c>
      <c r="M697" s="226"/>
      <c r="N697" s="223">
        <v>156</v>
      </c>
      <c r="O697" s="215">
        <f t="shared" si="72"/>
        <v>0.2756183745583039</v>
      </c>
      <c r="P697" s="186">
        <f t="shared" si="73"/>
        <v>571</v>
      </c>
      <c r="Q697" s="187">
        <f t="shared" si="74"/>
        <v>410</v>
      </c>
      <c r="R697" s="187">
        <f t="shared" si="75"/>
        <v>156</v>
      </c>
      <c r="S697" s="203">
        <f t="shared" si="76"/>
        <v>0.2756183745583039</v>
      </c>
    </row>
    <row r="698" spans="1:19" x14ac:dyDescent="0.2">
      <c r="A698" s="201" t="s">
        <v>427</v>
      </c>
      <c r="B698" s="188" t="s">
        <v>550</v>
      </c>
      <c r="C698" s="184" t="s">
        <v>73</v>
      </c>
      <c r="D698" s="175"/>
      <c r="E698" s="176"/>
      <c r="F698" s="176"/>
      <c r="G698" s="176"/>
      <c r="H698" s="211" t="str">
        <f t="shared" si="70"/>
        <v/>
      </c>
      <c r="I698" s="222">
        <v>59</v>
      </c>
      <c r="J698" s="223">
        <v>44</v>
      </c>
      <c r="K698" s="223">
        <v>43</v>
      </c>
      <c r="L698" s="195">
        <f t="shared" si="71"/>
        <v>0.97727272727272729</v>
      </c>
      <c r="M698" s="226">
        <v>13</v>
      </c>
      <c r="N698" s="223">
        <v>1</v>
      </c>
      <c r="O698" s="215">
        <f t="shared" si="72"/>
        <v>1.7241379310344827E-2</v>
      </c>
      <c r="P698" s="186">
        <f t="shared" si="73"/>
        <v>59</v>
      </c>
      <c r="Q698" s="187">
        <f t="shared" si="74"/>
        <v>57</v>
      </c>
      <c r="R698" s="187">
        <f t="shared" si="75"/>
        <v>1</v>
      </c>
      <c r="S698" s="203">
        <f t="shared" si="76"/>
        <v>1.7241379310344827E-2</v>
      </c>
    </row>
    <row r="699" spans="1:19" x14ac:dyDescent="0.2">
      <c r="A699" s="201" t="s">
        <v>427</v>
      </c>
      <c r="B699" s="185" t="s">
        <v>153</v>
      </c>
      <c r="C699" s="184" t="s">
        <v>154</v>
      </c>
      <c r="D699" s="175"/>
      <c r="E699" s="176"/>
      <c r="F699" s="176"/>
      <c r="G699" s="176"/>
      <c r="H699" s="211" t="str">
        <f t="shared" si="70"/>
        <v/>
      </c>
      <c r="I699" s="222">
        <v>124</v>
      </c>
      <c r="J699" s="223">
        <v>66</v>
      </c>
      <c r="K699" s="223">
        <v>19</v>
      </c>
      <c r="L699" s="195">
        <f t="shared" si="71"/>
        <v>0.2878787878787879</v>
      </c>
      <c r="M699" s="226"/>
      <c r="N699" s="223">
        <v>18</v>
      </c>
      <c r="O699" s="215">
        <f t="shared" si="72"/>
        <v>0.21428571428571427</v>
      </c>
      <c r="P699" s="186">
        <f t="shared" si="73"/>
        <v>124</v>
      </c>
      <c r="Q699" s="187">
        <f t="shared" si="74"/>
        <v>66</v>
      </c>
      <c r="R699" s="187">
        <f t="shared" si="75"/>
        <v>18</v>
      </c>
      <c r="S699" s="203">
        <f t="shared" si="76"/>
        <v>0.21428571428571427</v>
      </c>
    </row>
    <row r="700" spans="1:19" x14ac:dyDescent="0.2">
      <c r="A700" s="201" t="s">
        <v>427</v>
      </c>
      <c r="B700" s="185" t="s">
        <v>160</v>
      </c>
      <c r="C700" s="184" t="s">
        <v>161</v>
      </c>
      <c r="D700" s="175"/>
      <c r="E700" s="176"/>
      <c r="F700" s="176"/>
      <c r="G700" s="176"/>
      <c r="H700" s="211" t="str">
        <f t="shared" si="70"/>
        <v/>
      </c>
      <c r="I700" s="222">
        <v>2145</v>
      </c>
      <c r="J700" s="223">
        <v>1966</v>
      </c>
      <c r="K700" s="223">
        <v>1568</v>
      </c>
      <c r="L700" s="195">
        <f t="shared" si="71"/>
        <v>0.79755849440488302</v>
      </c>
      <c r="M700" s="226"/>
      <c r="N700" s="223">
        <v>40</v>
      </c>
      <c r="O700" s="215">
        <f t="shared" si="72"/>
        <v>1.9940179461615155E-2</v>
      </c>
      <c r="P700" s="186">
        <f t="shared" si="73"/>
        <v>2145</v>
      </c>
      <c r="Q700" s="187">
        <f t="shared" si="74"/>
        <v>1966</v>
      </c>
      <c r="R700" s="187">
        <f t="shared" si="75"/>
        <v>40</v>
      </c>
      <c r="S700" s="203">
        <f t="shared" si="76"/>
        <v>1.9940179461615155E-2</v>
      </c>
    </row>
    <row r="701" spans="1:19" x14ac:dyDescent="0.2">
      <c r="A701" s="201" t="s">
        <v>427</v>
      </c>
      <c r="B701" s="185" t="s">
        <v>162</v>
      </c>
      <c r="C701" s="184" t="s">
        <v>249</v>
      </c>
      <c r="D701" s="175"/>
      <c r="E701" s="176"/>
      <c r="F701" s="176"/>
      <c r="G701" s="176"/>
      <c r="H701" s="211" t="str">
        <f t="shared" si="70"/>
        <v/>
      </c>
      <c r="I701" s="222">
        <v>1</v>
      </c>
      <c r="J701" s="223">
        <v>1</v>
      </c>
      <c r="K701" s="223">
        <v>1</v>
      </c>
      <c r="L701" s="195">
        <f t="shared" si="71"/>
        <v>1</v>
      </c>
      <c r="M701" s="226"/>
      <c r="N701" s="223"/>
      <c r="O701" s="215">
        <f t="shared" si="72"/>
        <v>0</v>
      </c>
      <c r="P701" s="186">
        <f t="shared" si="73"/>
        <v>1</v>
      </c>
      <c r="Q701" s="187">
        <f t="shared" si="74"/>
        <v>1</v>
      </c>
      <c r="R701" s="187" t="str">
        <f t="shared" si="75"/>
        <v/>
      </c>
      <c r="S701" s="203" t="str">
        <f t="shared" si="76"/>
        <v/>
      </c>
    </row>
    <row r="702" spans="1:19" x14ac:dyDescent="0.2">
      <c r="A702" s="201" t="s">
        <v>427</v>
      </c>
      <c r="B702" s="185" t="s">
        <v>164</v>
      </c>
      <c r="C702" s="184" t="s">
        <v>165</v>
      </c>
      <c r="D702" s="175"/>
      <c r="E702" s="176"/>
      <c r="F702" s="176"/>
      <c r="G702" s="176"/>
      <c r="H702" s="211" t="str">
        <f t="shared" si="70"/>
        <v/>
      </c>
      <c r="I702" s="222">
        <v>286</v>
      </c>
      <c r="J702" s="223">
        <v>214</v>
      </c>
      <c r="K702" s="223">
        <v>136</v>
      </c>
      <c r="L702" s="195">
        <f t="shared" si="71"/>
        <v>0.63551401869158874</v>
      </c>
      <c r="M702" s="226">
        <v>4</v>
      </c>
      <c r="N702" s="223">
        <v>44</v>
      </c>
      <c r="O702" s="215">
        <f t="shared" si="72"/>
        <v>0.16793893129770993</v>
      </c>
      <c r="P702" s="186">
        <f t="shared" si="73"/>
        <v>286</v>
      </c>
      <c r="Q702" s="187">
        <f t="shared" si="74"/>
        <v>218</v>
      </c>
      <c r="R702" s="187">
        <f t="shared" si="75"/>
        <v>44</v>
      </c>
      <c r="S702" s="203">
        <f t="shared" si="76"/>
        <v>0.16793893129770993</v>
      </c>
    </row>
    <row r="703" spans="1:19" x14ac:dyDescent="0.2">
      <c r="A703" s="201" t="s">
        <v>427</v>
      </c>
      <c r="B703" s="185" t="s">
        <v>166</v>
      </c>
      <c r="C703" s="184" t="s">
        <v>167</v>
      </c>
      <c r="D703" s="175"/>
      <c r="E703" s="176"/>
      <c r="F703" s="176"/>
      <c r="G703" s="176"/>
      <c r="H703" s="211" t="str">
        <f t="shared" si="70"/>
        <v/>
      </c>
      <c r="I703" s="222">
        <v>238</v>
      </c>
      <c r="J703" s="223">
        <v>209</v>
      </c>
      <c r="K703" s="223">
        <v>90</v>
      </c>
      <c r="L703" s="195">
        <f t="shared" si="71"/>
        <v>0.43062200956937802</v>
      </c>
      <c r="M703" s="226"/>
      <c r="N703" s="223">
        <v>27</v>
      </c>
      <c r="O703" s="215">
        <f t="shared" si="72"/>
        <v>0.11440677966101695</v>
      </c>
      <c r="P703" s="186">
        <f t="shared" si="73"/>
        <v>238</v>
      </c>
      <c r="Q703" s="187">
        <f t="shared" si="74"/>
        <v>209</v>
      </c>
      <c r="R703" s="187">
        <f t="shared" si="75"/>
        <v>27</v>
      </c>
      <c r="S703" s="203">
        <f t="shared" si="76"/>
        <v>0.11440677966101695</v>
      </c>
    </row>
    <row r="704" spans="1:19" ht="29" x14ac:dyDescent="0.2">
      <c r="A704" s="201" t="s">
        <v>427</v>
      </c>
      <c r="B704" s="185" t="s">
        <v>168</v>
      </c>
      <c r="C704" s="184" t="s">
        <v>170</v>
      </c>
      <c r="D704" s="175"/>
      <c r="E704" s="176"/>
      <c r="F704" s="176"/>
      <c r="G704" s="176"/>
      <c r="H704" s="211" t="str">
        <f t="shared" si="70"/>
        <v/>
      </c>
      <c r="I704" s="222">
        <v>40840</v>
      </c>
      <c r="J704" s="223">
        <v>36648</v>
      </c>
      <c r="K704" s="223">
        <v>34366</v>
      </c>
      <c r="L704" s="195">
        <f t="shared" si="71"/>
        <v>0.93773193625845885</v>
      </c>
      <c r="M704" s="226">
        <v>13</v>
      </c>
      <c r="N704" s="223">
        <v>2276</v>
      </c>
      <c r="O704" s="215">
        <f t="shared" si="72"/>
        <v>5.8453399080566043E-2</v>
      </c>
      <c r="P704" s="186">
        <f t="shared" si="73"/>
        <v>40840</v>
      </c>
      <c r="Q704" s="187">
        <f t="shared" si="74"/>
        <v>36661</v>
      </c>
      <c r="R704" s="187">
        <f t="shared" si="75"/>
        <v>2276</v>
      </c>
      <c r="S704" s="203">
        <f t="shared" si="76"/>
        <v>5.8453399080566043E-2</v>
      </c>
    </row>
    <row r="705" spans="1:19" ht="29" x14ac:dyDescent="0.2">
      <c r="A705" s="201" t="s">
        <v>427</v>
      </c>
      <c r="B705" s="185" t="s">
        <v>168</v>
      </c>
      <c r="C705" s="184" t="s">
        <v>548</v>
      </c>
      <c r="D705" s="175"/>
      <c r="E705" s="176"/>
      <c r="F705" s="176"/>
      <c r="G705" s="176"/>
      <c r="H705" s="211" t="str">
        <f t="shared" si="70"/>
        <v/>
      </c>
      <c r="I705" s="222">
        <v>1999</v>
      </c>
      <c r="J705" s="223">
        <v>1795</v>
      </c>
      <c r="K705" s="223">
        <v>1441</v>
      </c>
      <c r="L705" s="195">
        <f t="shared" si="71"/>
        <v>0.80278551532033426</v>
      </c>
      <c r="M705" s="226">
        <v>13</v>
      </c>
      <c r="N705" s="223">
        <v>182</v>
      </c>
      <c r="O705" s="215">
        <f t="shared" si="72"/>
        <v>9.1457286432160806E-2</v>
      </c>
      <c r="P705" s="186">
        <f t="shared" si="73"/>
        <v>1999</v>
      </c>
      <c r="Q705" s="187">
        <f t="shared" si="74"/>
        <v>1808</v>
      </c>
      <c r="R705" s="187">
        <f t="shared" si="75"/>
        <v>182</v>
      </c>
      <c r="S705" s="203">
        <f t="shared" si="76"/>
        <v>9.1457286432160806E-2</v>
      </c>
    </row>
    <row r="706" spans="1:19" ht="29" x14ac:dyDescent="0.2">
      <c r="A706" s="201" t="s">
        <v>427</v>
      </c>
      <c r="B706" s="185" t="s">
        <v>168</v>
      </c>
      <c r="C706" s="184" t="s">
        <v>169</v>
      </c>
      <c r="D706" s="175"/>
      <c r="E706" s="176"/>
      <c r="F706" s="176"/>
      <c r="G706" s="176"/>
      <c r="H706" s="211" t="str">
        <f t="shared" ref="H706:H769" si="77">IF((E706+G706)&lt;&gt;0,G706/(E706+G706),"")</f>
        <v/>
      </c>
      <c r="I706" s="222">
        <v>897</v>
      </c>
      <c r="J706" s="223">
        <v>830</v>
      </c>
      <c r="K706" s="223">
        <v>730</v>
      </c>
      <c r="L706" s="195">
        <f t="shared" ref="L706:L769" si="78">IF(J706&lt;&gt;0,K706/J706,"")</f>
        <v>0.87951807228915657</v>
      </c>
      <c r="M706" s="226"/>
      <c r="N706" s="223">
        <v>18</v>
      </c>
      <c r="O706" s="215">
        <f t="shared" ref="O706:O769" si="79">IF((J706+M706+N706)&lt;&gt;0,N706/(J706+M706+N706),"")</f>
        <v>2.1226415094339621E-2</v>
      </c>
      <c r="P706" s="186">
        <f t="shared" ref="P706:P769" si="80">IF(SUM(D706,I706)&gt;0,SUM(D706,I706),"")</f>
        <v>897</v>
      </c>
      <c r="Q706" s="187">
        <f t="shared" ref="Q706:Q769" si="81">IF(SUM(E706,J706, M706)&gt;0,SUM(E706,J706, M706),"")</f>
        <v>830</v>
      </c>
      <c r="R706" s="187">
        <f t="shared" ref="R706:R769" si="82">IF(SUM(G706,N706)&gt;0,SUM(G706,N706),"")</f>
        <v>18</v>
      </c>
      <c r="S706" s="203">
        <f t="shared" ref="S706:S769" si="83">IFERROR(IF((Q706+R706)&lt;&gt;0,R706/(Q706+R706),""),"")</f>
        <v>2.1226415094339621E-2</v>
      </c>
    </row>
    <row r="707" spans="1:19" x14ac:dyDescent="0.2">
      <c r="A707" s="201" t="s">
        <v>427</v>
      </c>
      <c r="B707" s="185" t="s">
        <v>174</v>
      </c>
      <c r="C707" s="184" t="s">
        <v>351</v>
      </c>
      <c r="D707" s="175"/>
      <c r="E707" s="176"/>
      <c r="F707" s="176"/>
      <c r="G707" s="176"/>
      <c r="H707" s="211" t="str">
        <f t="shared" si="77"/>
        <v/>
      </c>
      <c r="I707" s="222">
        <v>623</v>
      </c>
      <c r="J707" s="223">
        <v>485</v>
      </c>
      <c r="K707" s="223">
        <v>69</v>
      </c>
      <c r="L707" s="195">
        <f t="shared" si="78"/>
        <v>0.1422680412371134</v>
      </c>
      <c r="M707" s="226"/>
      <c r="N707" s="223">
        <v>115</v>
      </c>
      <c r="O707" s="215">
        <f t="shared" si="79"/>
        <v>0.19166666666666668</v>
      </c>
      <c r="P707" s="186">
        <f t="shared" si="80"/>
        <v>623</v>
      </c>
      <c r="Q707" s="187">
        <f t="shared" si="81"/>
        <v>485</v>
      </c>
      <c r="R707" s="187">
        <f t="shared" si="82"/>
        <v>115</v>
      </c>
      <c r="S707" s="203">
        <f t="shared" si="83"/>
        <v>0.19166666666666668</v>
      </c>
    </row>
    <row r="708" spans="1:19" x14ac:dyDescent="0.2">
      <c r="A708" s="201" t="s">
        <v>427</v>
      </c>
      <c r="B708" s="185" t="s">
        <v>174</v>
      </c>
      <c r="C708" s="184" t="s">
        <v>175</v>
      </c>
      <c r="D708" s="175"/>
      <c r="E708" s="176"/>
      <c r="F708" s="176"/>
      <c r="G708" s="176"/>
      <c r="H708" s="211" t="str">
        <f t="shared" si="77"/>
        <v/>
      </c>
      <c r="I708" s="222">
        <v>1441</v>
      </c>
      <c r="J708" s="223">
        <v>1328</v>
      </c>
      <c r="K708" s="223">
        <v>1095</v>
      </c>
      <c r="L708" s="195">
        <f t="shared" si="78"/>
        <v>0.82454819277108438</v>
      </c>
      <c r="M708" s="226">
        <v>39</v>
      </c>
      <c r="N708" s="223">
        <v>55</v>
      </c>
      <c r="O708" s="215">
        <f t="shared" si="79"/>
        <v>3.867791842475387E-2</v>
      </c>
      <c r="P708" s="186">
        <f t="shared" si="80"/>
        <v>1441</v>
      </c>
      <c r="Q708" s="187">
        <f t="shared" si="81"/>
        <v>1367</v>
      </c>
      <c r="R708" s="187">
        <f t="shared" si="82"/>
        <v>55</v>
      </c>
      <c r="S708" s="203">
        <f t="shared" si="83"/>
        <v>3.867791842475387E-2</v>
      </c>
    </row>
    <row r="709" spans="1:19" x14ac:dyDescent="0.2">
      <c r="A709" s="201" t="s">
        <v>427</v>
      </c>
      <c r="B709" s="185" t="s">
        <v>178</v>
      </c>
      <c r="C709" s="184" t="s">
        <v>506</v>
      </c>
      <c r="D709" s="175"/>
      <c r="E709" s="176"/>
      <c r="F709" s="176"/>
      <c r="G709" s="176"/>
      <c r="H709" s="211" t="str">
        <f t="shared" si="77"/>
        <v/>
      </c>
      <c r="I709" s="222">
        <v>9</v>
      </c>
      <c r="J709" s="223">
        <v>9</v>
      </c>
      <c r="K709" s="223">
        <v>9</v>
      </c>
      <c r="L709" s="195">
        <f t="shared" si="78"/>
        <v>1</v>
      </c>
      <c r="M709" s="226"/>
      <c r="N709" s="223"/>
      <c r="O709" s="215">
        <f t="shared" si="79"/>
        <v>0</v>
      </c>
      <c r="P709" s="186">
        <f t="shared" si="80"/>
        <v>9</v>
      </c>
      <c r="Q709" s="187">
        <f t="shared" si="81"/>
        <v>9</v>
      </c>
      <c r="R709" s="187" t="str">
        <f t="shared" si="82"/>
        <v/>
      </c>
      <c r="S709" s="203" t="str">
        <f t="shared" si="83"/>
        <v/>
      </c>
    </row>
    <row r="710" spans="1:19" x14ac:dyDescent="0.2">
      <c r="A710" s="201" t="s">
        <v>427</v>
      </c>
      <c r="B710" s="185" t="s">
        <v>180</v>
      </c>
      <c r="C710" s="184" t="s">
        <v>180</v>
      </c>
      <c r="D710" s="175"/>
      <c r="E710" s="176"/>
      <c r="F710" s="176"/>
      <c r="G710" s="176"/>
      <c r="H710" s="211" t="str">
        <f t="shared" si="77"/>
        <v/>
      </c>
      <c r="I710" s="222">
        <v>162</v>
      </c>
      <c r="J710" s="223">
        <v>150</v>
      </c>
      <c r="K710" s="223">
        <v>96</v>
      </c>
      <c r="L710" s="195">
        <f t="shared" si="78"/>
        <v>0.64</v>
      </c>
      <c r="M710" s="226"/>
      <c r="N710" s="223">
        <v>9</v>
      </c>
      <c r="O710" s="215">
        <f t="shared" si="79"/>
        <v>5.6603773584905662E-2</v>
      </c>
      <c r="P710" s="186">
        <f t="shared" si="80"/>
        <v>162</v>
      </c>
      <c r="Q710" s="187">
        <f t="shared" si="81"/>
        <v>150</v>
      </c>
      <c r="R710" s="187">
        <f t="shared" si="82"/>
        <v>9</v>
      </c>
      <c r="S710" s="203">
        <f t="shared" si="83"/>
        <v>5.6603773584905662E-2</v>
      </c>
    </row>
    <row r="711" spans="1:19" x14ac:dyDescent="0.2">
      <c r="A711" s="201" t="s">
        <v>427</v>
      </c>
      <c r="B711" s="185" t="s">
        <v>182</v>
      </c>
      <c r="C711" s="184" t="s">
        <v>183</v>
      </c>
      <c r="D711" s="175"/>
      <c r="E711" s="176"/>
      <c r="F711" s="176"/>
      <c r="G711" s="176"/>
      <c r="H711" s="211" t="str">
        <f t="shared" si="77"/>
        <v/>
      </c>
      <c r="I711" s="222">
        <v>427</v>
      </c>
      <c r="J711" s="223">
        <v>287</v>
      </c>
      <c r="K711" s="223">
        <v>284</v>
      </c>
      <c r="L711" s="195">
        <f t="shared" si="78"/>
        <v>0.98954703832752611</v>
      </c>
      <c r="M711" s="226"/>
      <c r="N711" s="223">
        <v>7</v>
      </c>
      <c r="O711" s="215">
        <f t="shared" si="79"/>
        <v>2.3809523809523808E-2</v>
      </c>
      <c r="P711" s="186">
        <f t="shared" si="80"/>
        <v>427</v>
      </c>
      <c r="Q711" s="187">
        <f t="shared" si="81"/>
        <v>287</v>
      </c>
      <c r="R711" s="187">
        <f t="shared" si="82"/>
        <v>7</v>
      </c>
      <c r="S711" s="203">
        <f t="shared" si="83"/>
        <v>2.3809523809523808E-2</v>
      </c>
    </row>
    <row r="712" spans="1:19" x14ac:dyDescent="0.2">
      <c r="A712" s="201" t="s">
        <v>427</v>
      </c>
      <c r="B712" s="185" t="s">
        <v>182</v>
      </c>
      <c r="C712" s="184" t="s">
        <v>352</v>
      </c>
      <c r="D712" s="175"/>
      <c r="E712" s="176"/>
      <c r="F712" s="176"/>
      <c r="G712" s="176"/>
      <c r="H712" s="211" t="str">
        <f t="shared" si="77"/>
        <v/>
      </c>
      <c r="I712" s="222">
        <v>752</v>
      </c>
      <c r="J712" s="223">
        <v>723</v>
      </c>
      <c r="K712" s="223">
        <v>508</v>
      </c>
      <c r="L712" s="195">
        <f t="shared" si="78"/>
        <v>0.70262793914246191</v>
      </c>
      <c r="M712" s="226"/>
      <c r="N712" s="223">
        <v>24</v>
      </c>
      <c r="O712" s="215">
        <f t="shared" si="79"/>
        <v>3.2128514056224897E-2</v>
      </c>
      <c r="P712" s="186">
        <f t="shared" si="80"/>
        <v>752</v>
      </c>
      <c r="Q712" s="187">
        <f t="shared" si="81"/>
        <v>723</v>
      </c>
      <c r="R712" s="187">
        <f t="shared" si="82"/>
        <v>24</v>
      </c>
      <c r="S712" s="203">
        <f t="shared" si="83"/>
        <v>3.2128514056224897E-2</v>
      </c>
    </row>
    <row r="713" spans="1:19" x14ac:dyDescent="0.2">
      <c r="A713" s="201" t="s">
        <v>427</v>
      </c>
      <c r="B713" s="188" t="s">
        <v>562</v>
      </c>
      <c r="C713" s="184" t="s">
        <v>118</v>
      </c>
      <c r="D713" s="175"/>
      <c r="E713" s="176"/>
      <c r="F713" s="176"/>
      <c r="G713" s="176"/>
      <c r="H713" s="211" t="str">
        <f t="shared" si="77"/>
        <v/>
      </c>
      <c r="I713" s="222">
        <v>3</v>
      </c>
      <c r="J713" s="223">
        <v>3</v>
      </c>
      <c r="K713" s="223">
        <v>1</v>
      </c>
      <c r="L713" s="195">
        <f t="shared" si="78"/>
        <v>0.33333333333333331</v>
      </c>
      <c r="M713" s="226"/>
      <c r="N713" s="223"/>
      <c r="O713" s="215">
        <f t="shared" si="79"/>
        <v>0</v>
      </c>
      <c r="P713" s="186">
        <f t="shared" si="80"/>
        <v>3</v>
      </c>
      <c r="Q713" s="187">
        <f t="shared" si="81"/>
        <v>3</v>
      </c>
      <c r="R713" s="187" t="str">
        <f t="shared" si="82"/>
        <v/>
      </c>
      <c r="S713" s="203" t="str">
        <f t="shared" si="83"/>
        <v/>
      </c>
    </row>
    <row r="714" spans="1:19" x14ac:dyDescent="0.2">
      <c r="A714" s="201" t="s">
        <v>427</v>
      </c>
      <c r="B714" s="185" t="s">
        <v>185</v>
      </c>
      <c r="C714" s="184" t="s">
        <v>186</v>
      </c>
      <c r="D714" s="175"/>
      <c r="E714" s="176"/>
      <c r="F714" s="176"/>
      <c r="G714" s="176"/>
      <c r="H714" s="211" t="str">
        <f t="shared" si="77"/>
        <v/>
      </c>
      <c r="I714" s="222">
        <v>1</v>
      </c>
      <c r="J714" s="223"/>
      <c r="K714" s="223"/>
      <c r="L714" s="195" t="str">
        <f t="shared" si="78"/>
        <v/>
      </c>
      <c r="M714" s="226"/>
      <c r="N714" s="223"/>
      <c r="O714" s="215" t="str">
        <f t="shared" si="79"/>
        <v/>
      </c>
      <c r="P714" s="186">
        <f t="shared" si="80"/>
        <v>1</v>
      </c>
      <c r="Q714" s="187" t="str">
        <f t="shared" si="81"/>
        <v/>
      </c>
      <c r="R714" s="187" t="str">
        <f t="shared" si="82"/>
        <v/>
      </c>
      <c r="S714" s="203" t="str">
        <f t="shared" si="83"/>
        <v/>
      </c>
    </row>
    <row r="715" spans="1:19" x14ac:dyDescent="0.2">
      <c r="A715" s="201" t="s">
        <v>427</v>
      </c>
      <c r="B715" s="185" t="s">
        <v>193</v>
      </c>
      <c r="C715" s="184" t="s">
        <v>194</v>
      </c>
      <c r="D715" s="175"/>
      <c r="E715" s="176"/>
      <c r="F715" s="176"/>
      <c r="G715" s="176"/>
      <c r="H715" s="211" t="str">
        <f t="shared" si="77"/>
        <v/>
      </c>
      <c r="I715" s="222">
        <v>1</v>
      </c>
      <c r="J715" s="223">
        <v>1</v>
      </c>
      <c r="K715" s="223">
        <v>1</v>
      </c>
      <c r="L715" s="195">
        <f t="shared" si="78"/>
        <v>1</v>
      </c>
      <c r="M715" s="226"/>
      <c r="N715" s="223"/>
      <c r="O715" s="215">
        <f t="shared" si="79"/>
        <v>0</v>
      </c>
      <c r="P715" s="186">
        <f t="shared" si="80"/>
        <v>1</v>
      </c>
      <c r="Q715" s="187">
        <f t="shared" si="81"/>
        <v>1</v>
      </c>
      <c r="R715" s="187" t="str">
        <f t="shared" si="82"/>
        <v/>
      </c>
      <c r="S715" s="203" t="str">
        <f t="shared" si="83"/>
        <v/>
      </c>
    </row>
    <row r="716" spans="1:19" x14ac:dyDescent="0.2">
      <c r="A716" s="201" t="s">
        <v>427</v>
      </c>
      <c r="B716" s="185" t="s">
        <v>198</v>
      </c>
      <c r="C716" s="184" t="s">
        <v>199</v>
      </c>
      <c r="D716" s="175"/>
      <c r="E716" s="176"/>
      <c r="F716" s="176"/>
      <c r="G716" s="176"/>
      <c r="H716" s="211" t="str">
        <f t="shared" si="77"/>
        <v/>
      </c>
      <c r="I716" s="222">
        <v>727</v>
      </c>
      <c r="J716" s="223">
        <v>640</v>
      </c>
      <c r="K716" s="223">
        <v>62</v>
      </c>
      <c r="L716" s="195">
        <f t="shared" si="78"/>
        <v>9.6875000000000003E-2</v>
      </c>
      <c r="M716" s="226"/>
      <c r="N716" s="223">
        <v>85</v>
      </c>
      <c r="O716" s="215">
        <f t="shared" si="79"/>
        <v>0.11724137931034483</v>
      </c>
      <c r="P716" s="186">
        <f t="shared" si="80"/>
        <v>727</v>
      </c>
      <c r="Q716" s="187">
        <f t="shared" si="81"/>
        <v>640</v>
      </c>
      <c r="R716" s="187">
        <f t="shared" si="82"/>
        <v>85</v>
      </c>
      <c r="S716" s="203">
        <f t="shared" si="83"/>
        <v>0.11724137931034483</v>
      </c>
    </row>
    <row r="717" spans="1:19" x14ac:dyDescent="0.2">
      <c r="A717" s="201" t="s">
        <v>427</v>
      </c>
      <c r="B717" s="185" t="s">
        <v>202</v>
      </c>
      <c r="C717" s="184" t="s">
        <v>203</v>
      </c>
      <c r="D717" s="175"/>
      <c r="E717" s="176"/>
      <c r="F717" s="176"/>
      <c r="G717" s="176"/>
      <c r="H717" s="211" t="str">
        <f t="shared" si="77"/>
        <v/>
      </c>
      <c r="I717" s="222">
        <v>508</v>
      </c>
      <c r="J717" s="223">
        <v>333</v>
      </c>
      <c r="K717" s="223">
        <v>169</v>
      </c>
      <c r="L717" s="195">
        <f t="shared" si="78"/>
        <v>0.5075075075075075</v>
      </c>
      <c r="M717" s="226">
        <v>2</v>
      </c>
      <c r="N717" s="223">
        <v>159</v>
      </c>
      <c r="O717" s="215">
        <f t="shared" si="79"/>
        <v>0.32186234817813764</v>
      </c>
      <c r="P717" s="186">
        <f t="shared" si="80"/>
        <v>508</v>
      </c>
      <c r="Q717" s="187">
        <f t="shared" si="81"/>
        <v>335</v>
      </c>
      <c r="R717" s="187">
        <f t="shared" si="82"/>
        <v>159</v>
      </c>
      <c r="S717" s="203">
        <f t="shared" si="83"/>
        <v>0.32186234817813764</v>
      </c>
    </row>
    <row r="718" spans="1:19" x14ac:dyDescent="0.2">
      <c r="A718" s="201" t="s">
        <v>427</v>
      </c>
      <c r="B718" s="185" t="s">
        <v>204</v>
      </c>
      <c r="C718" s="184" t="s">
        <v>205</v>
      </c>
      <c r="D718" s="175"/>
      <c r="E718" s="176"/>
      <c r="F718" s="176"/>
      <c r="G718" s="176"/>
      <c r="H718" s="211" t="str">
        <f t="shared" si="77"/>
        <v/>
      </c>
      <c r="I718" s="222">
        <v>755</v>
      </c>
      <c r="J718" s="223">
        <v>618</v>
      </c>
      <c r="K718" s="223">
        <v>366</v>
      </c>
      <c r="L718" s="195">
        <f t="shared" si="78"/>
        <v>0.59223300970873782</v>
      </c>
      <c r="M718" s="226">
        <v>20</v>
      </c>
      <c r="N718" s="223">
        <v>90</v>
      </c>
      <c r="O718" s="215">
        <f t="shared" si="79"/>
        <v>0.12362637362637363</v>
      </c>
      <c r="P718" s="186">
        <f t="shared" si="80"/>
        <v>755</v>
      </c>
      <c r="Q718" s="187">
        <f t="shared" si="81"/>
        <v>638</v>
      </c>
      <c r="R718" s="187">
        <f t="shared" si="82"/>
        <v>90</v>
      </c>
      <c r="S718" s="203">
        <f t="shared" si="83"/>
        <v>0.12362637362637363</v>
      </c>
    </row>
    <row r="719" spans="1:19" x14ac:dyDescent="0.2">
      <c r="A719" s="201" t="s">
        <v>427</v>
      </c>
      <c r="B719" s="185" t="s">
        <v>204</v>
      </c>
      <c r="C719" s="184" t="s">
        <v>411</v>
      </c>
      <c r="D719" s="175"/>
      <c r="E719" s="176"/>
      <c r="F719" s="176"/>
      <c r="G719" s="176"/>
      <c r="H719" s="211" t="str">
        <f t="shared" si="77"/>
        <v/>
      </c>
      <c r="I719" s="222">
        <v>3661</v>
      </c>
      <c r="J719" s="223">
        <v>3515</v>
      </c>
      <c r="K719" s="223">
        <v>3455</v>
      </c>
      <c r="L719" s="195">
        <f t="shared" si="78"/>
        <v>0.98293029871977244</v>
      </c>
      <c r="M719" s="226">
        <v>1</v>
      </c>
      <c r="N719" s="223">
        <v>142</v>
      </c>
      <c r="O719" s="215">
        <f t="shared" si="79"/>
        <v>3.8819026790595956E-2</v>
      </c>
      <c r="P719" s="186">
        <f t="shared" si="80"/>
        <v>3661</v>
      </c>
      <c r="Q719" s="187">
        <f t="shared" si="81"/>
        <v>3516</v>
      </c>
      <c r="R719" s="187">
        <f t="shared" si="82"/>
        <v>142</v>
      </c>
      <c r="S719" s="203">
        <f t="shared" si="83"/>
        <v>3.8819026790595956E-2</v>
      </c>
    </row>
    <row r="720" spans="1:19" x14ac:dyDescent="0.2">
      <c r="A720" s="201" t="s">
        <v>427</v>
      </c>
      <c r="B720" s="185" t="s">
        <v>204</v>
      </c>
      <c r="C720" s="184" t="s">
        <v>206</v>
      </c>
      <c r="D720" s="175"/>
      <c r="E720" s="176"/>
      <c r="F720" s="176"/>
      <c r="G720" s="176"/>
      <c r="H720" s="211" t="str">
        <f t="shared" si="77"/>
        <v/>
      </c>
      <c r="I720" s="222">
        <v>16765</v>
      </c>
      <c r="J720" s="223">
        <v>14993</v>
      </c>
      <c r="K720" s="223">
        <v>13568</v>
      </c>
      <c r="L720" s="195">
        <f t="shared" si="78"/>
        <v>0.9049556459681185</v>
      </c>
      <c r="M720" s="226">
        <v>30</v>
      </c>
      <c r="N720" s="223">
        <v>1494</v>
      </c>
      <c r="O720" s="215">
        <f t="shared" si="79"/>
        <v>9.0452261306532666E-2</v>
      </c>
      <c r="P720" s="186">
        <f t="shared" si="80"/>
        <v>16765</v>
      </c>
      <c r="Q720" s="187">
        <f t="shared" si="81"/>
        <v>15023</v>
      </c>
      <c r="R720" s="187">
        <f t="shared" si="82"/>
        <v>1494</v>
      </c>
      <c r="S720" s="203">
        <f t="shared" si="83"/>
        <v>9.0452261306532666E-2</v>
      </c>
    </row>
    <row r="721" spans="1:19" x14ac:dyDescent="0.2">
      <c r="A721" s="201" t="s">
        <v>427</v>
      </c>
      <c r="B721" s="185" t="s">
        <v>204</v>
      </c>
      <c r="C721" s="184" t="s">
        <v>392</v>
      </c>
      <c r="D721" s="175"/>
      <c r="E721" s="176"/>
      <c r="F721" s="176"/>
      <c r="G721" s="176"/>
      <c r="H721" s="211" t="str">
        <f t="shared" si="77"/>
        <v/>
      </c>
      <c r="I721" s="222">
        <v>5945</v>
      </c>
      <c r="J721" s="223">
        <v>5576</v>
      </c>
      <c r="K721" s="223">
        <v>5296</v>
      </c>
      <c r="L721" s="195">
        <f t="shared" si="78"/>
        <v>0.94978479196556675</v>
      </c>
      <c r="M721" s="226"/>
      <c r="N721" s="223">
        <v>352</v>
      </c>
      <c r="O721" s="215">
        <f t="shared" si="79"/>
        <v>5.9379217273954114E-2</v>
      </c>
      <c r="P721" s="186">
        <f t="shared" si="80"/>
        <v>5945</v>
      </c>
      <c r="Q721" s="187">
        <f t="shared" si="81"/>
        <v>5576</v>
      </c>
      <c r="R721" s="187">
        <f t="shared" si="82"/>
        <v>352</v>
      </c>
      <c r="S721" s="203">
        <f t="shared" si="83"/>
        <v>5.9379217273954114E-2</v>
      </c>
    </row>
    <row r="722" spans="1:19" x14ac:dyDescent="0.2">
      <c r="A722" s="201" t="s">
        <v>427</v>
      </c>
      <c r="B722" s="185" t="s">
        <v>209</v>
      </c>
      <c r="C722" s="184" t="s">
        <v>502</v>
      </c>
      <c r="D722" s="175"/>
      <c r="E722" s="176"/>
      <c r="F722" s="176"/>
      <c r="G722" s="176"/>
      <c r="H722" s="211" t="str">
        <f t="shared" si="77"/>
        <v/>
      </c>
      <c r="I722" s="222">
        <v>90</v>
      </c>
      <c r="J722" s="223">
        <v>79</v>
      </c>
      <c r="K722" s="223">
        <v>54</v>
      </c>
      <c r="L722" s="195">
        <f t="shared" si="78"/>
        <v>0.68354430379746833</v>
      </c>
      <c r="M722" s="226">
        <v>1</v>
      </c>
      <c r="N722" s="223">
        <v>9</v>
      </c>
      <c r="O722" s="215">
        <f t="shared" si="79"/>
        <v>0.10112359550561797</v>
      </c>
      <c r="P722" s="186">
        <f t="shared" si="80"/>
        <v>90</v>
      </c>
      <c r="Q722" s="187">
        <f t="shared" si="81"/>
        <v>80</v>
      </c>
      <c r="R722" s="187">
        <f t="shared" si="82"/>
        <v>9</v>
      </c>
      <c r="S722" s="203">
        <f t="shared" si="83"/>
        <v>0.10112359550561797</v>
      </c>
    </row>
    <row r="723" spans="1:19" x14ac:dyDescent="0.2">
      <c r="A723" s="201" t="s">
        <v>427</v>
      </c>
      <c r="B723" s="185" t="s">
        <v>209</v>
      </c>
      <c r="C723" s="184" t="s">
        <v>428</v>
      </c>
      <c r="D723" s="175"/>
      <c r="E723" s="176"/>
      <c r="F723" s="176"/>
      <c r="G723" s="176"/>
      <c r="H723" s="211" t="str">
        <f t="shared" si="77"/>
        <v/>
      </c>
      <c r="I723" s="222">
        <v>6</v>
      </c>
      <c r="J723" s="223">
        <v>6</v>
      </c>
      <c r="K723" s="223">
        <v>3</v>
      </c>
      <c r="L723" s="195">
        <f t="shared" si="78"/>
        <v>0.5</v>
      </c>
      <c r="M723" s="226"/>
      <c r="N723" s="223"/>
      <c r="O723" s="215">
        <f t="shared" si="79"/>
        <v>0</v>
      </c>
      <c r="P723" s="186">
        <f t="shared" si="80"/>
        <v>6</v>
      </c>
      <c r="Q723" s="187">
        <f t="shared" si="81"/>
        <v>6</v>
      </c>
      <c r="R723" s="187" t="str">
        <f t="shared" si="82"/>
        <v/>
      </c>
      <c r="S723" s="203" t="str">
        <f t="shared" si="83"/>
        <v/>
      </c>
    </row>
    <row r="724" spans="1:19" x14ac:dyDescent="0.2">
      <c r="A724" s="201" t="s">
        <v>427</v>
      </c>
      <c r="B724" s="185" t="s">
        <v>209</v>
      </c>
      <c r="C724" s="184" t="s">
        <v>505</v>
      </c>
      <c r="D724" s="175"/>
      <c r="E724" s="176"/>
      <c r="F724" s="176"/>
      <c r="G724" s="176"/>
      <c r="H724" s="211" t="str">
        <f t="shared" si="77"/>
        <v/>
      </c>
      <c r="I724" s="222">
        <v>24</v>
      </c>
      <c r="J724" s="223">
        <v>24</v>
      </c>
      <c r="K724" s="223">
        <v>12</v>
      </c>
      <c r="L724" s="195">
        <f t="shared" si="78"/>
        <v>0.5</v>
      </c>
      <c r="M724" s="226"/>
      <c r="N724" s="223"/>
      <c r="O724" s="215">
        <f t="shared" si="79"/>
        <v>0</v>
      </c>
      <c r="P724" s="186">
        <f t="shared" si="80"/>
        <v>24</v>
      </c>
      <c r="Q724" s="187">
        <f t="shared" si="81"/>
        <v>24</v>
      </c>
      <c r="R724" s="187" t="str">
        <f t="shared" si="82"/>
        <v/>
      </c>
      <c r="S724" s="203" t="str">
        <f t="shared" si="83"/>
        <v/>
      </c>
    </row>
    <row r="725" spans="1:19" ht="29" x14ac:dyDescent="0.2">
      <c r="A725" s="201" t="s">
        <v>427</v>
      </c>
      <c r="B725" s="185" t="s">
        <v>212</v>
      </c>
      <c r="C725" s="184" t="s">
        <v>213</v>
      </c>
      <c r="D725" s="175"/>
      <c r="E725" s="176"/>
      <c r="F725" s="176"/>
      <c r="G725" s="176"/>
      <c r="H725" s="211" t="str">
        <f t="shared" si="77"/>
        <v/>
      </c>
      <c r="I725" s="222">
        <v>1022</v>
      </c>
      <c r="J725" s="223">
        <v>797</v>
      </c>
      <c r="K725" s="223">
        <v>354</v>
      </c>
      <c r="L725" s="195">
        <f t="shared" si="78"/>
        <v>0.44416562107904645</v>
      </c>
      <c r="M725" s="226"/>
      <c r="N725" s="223">
        <v>193</v>
      </c>
      <c r="O725" s="215">
        <f t="shared" si="79"/>
        <v>0.19494949494949496</v>
      </c>
      <c r="P725" s="186">
        <f t="shared" si="80"/>
        <v>1022</v>
      </c>
      <c r="Q725" s="187">
        <f t="shared" si="81"/>
        <v>797</v>
      </c>
      <c r="R725" s="187">
        <f t="shared" si="82"/>
        <v>193</v>
      </c>
      <c r="S725" s="203">
        <f t="shared" si="83"/>
        <v>0.19494949494949496</v>
      </c>
    </row>
    <row r="726" spans="1:19" x14ac:dyDescent="0.2">
      <c r="A726" s="201" t="s">
        <v>427</v>
      </c>
      <c r="B726" s="185" t="s">
        <v>215</v>
      </c>
      <c r="C726" s="184" t="s">
        <v>217</v>
      </c>
      <c r="D726" s="175"/>
      <c r="E726" s="176"/>
      <c r="F726" s="176"/>
      <c r="G726" s="176"/>
      <c r="H726" s="211" t="str">
        <f t="shared" si="77"/>
        <v/>
      </c>
      <c r="I726" s="222">
        <v>2070</v>
      </c>
      <c r="J726" s="223">
        <v>1959</v>
      </c>
      <c r="K726" s="223">
        <v>1435</v>
      </c>
      <c r="L726" s="195">
        <f t="shared" si="78"/>
        <v>0.73251659009698822</v>
      </c>
      <c r="M726" s="226">
        <v>6</v>
      </c>
      <c r="N726" s="223">
        <v>39</v>
      </c>
      <c r="O726" s="215">
        <f t="shared" si="79"/>
        <v>1.9461077844311378E-2</v>
      </c>
      <c r="P726" s="186">
        <f t="shared" si="80"/>
        <v>2070</v>
      </c>
      <c r="Q726" s="187">
        <f t="shared" si="81"/>
        <v>1965</v>
      </c>
      <c r="R726" s="187">
        <f t="shared" si="82"/>
        <v>39</v>
      </c>
      <c r="S726" s="203">
        <f t="shared" si="83"/>
        <v>1.9461077844311378E-2</v>
      </c>
    </row>
    <row r="727" spans="1:19" x14ac:dyDescent="0.2">
      <c r="A727" s="201" t="s">
        <v>427</v>
      </c>
      <c r="B727" s="185" t="s">
        <v>220</v>
      </c>
      <c r="C727" s="184" t="s">
        <v>357</v>
      </c>
      <c r="D727" s="175"/>
      <c r="E727" s="176"/>
      <c r="F727" s="176"/>
      <c r="G727" s="176"/>
      <c r="H727" s="211" t="str">
        <f t="shared" si="77"/>
        <v/>
      </c>
      <c r="I727" s="222">
        <v>25</v>
      </c>
      <c r="J727" s="223">
        <v>14</v>
      </c>
      <c r="K727" s="223">
        <v>6</v>
      </c>
      <c r="L727" s="195">
        <f t="shared" si="78"/>
        <v>0.42857142857142855</v>
      </c>
      <c r="M727" s="226">
        <v>10</v>
      </c>
      <c r="N727" s="223">
        <v>1</v>
      </c>
      <c r="O727" s="215">
        <f t="shared" si="79"/>
        <v>0.04</v>
      </c>
      <c r="P727" s="186">
        <f t="shared" si="80"/>
        <v>25</v>
      </c>
      <c r="Q727" s="187">
        <f t="shared" si="81"/>
        <v>24</v>
      </c>
      <c r="R727" s="187">
        <f t="shared" si="82"/>
        <v>1</v>
      </c>
      <c r="S727" s="203">
        <f t="shared" si="83"/>
        <v>0.04</v>
      </c>
    </row>
    <row r="728" spans="1:19" x14ac:dyDescent="0.2">
      <c r="A728" s="201" t="s">
        <v>427</v>
      </c>
      <c r="B728" s="185" t="s">
        <v>220</v>
      </c>
      <c r="C728" s="184" t="s">
        <v>309</v>
      </c>
      <c r="D728" s="175"/>
      <c r="E728" s="176"/>
      <c r="F728" s="176"/>
      <c r="G728" s="176"/>
      <c r="H728" s="211" t="str">
        <f t="shared" si="77"/>
        <v/>
      </c>
      <c r="I728" s="222">
        <v>48</v>
      </c>
      <c r="J728" s="223">
        <v>48</v>
      </c>
      <c r="K728" s="223">
        <v>47</v>
      </c>
      <c r="L728" s="195">
        <f t="shared" si="78"/>
        <v>0.97916666666666663</v>
      </c>
      <c r="M728" s="226"/>
      <c r="N728" s="223"/>
      <c r="O728" s="215">
        <f t="shared" si="79"/>
        <v>0</v>
      </c>
      <c r="P728" s="186">
        <f t="shared" si="80"/>
        <v>48</v>
      </c>
      <c r="Q728" s="187">
        <f t="shared" si="81"/>
        <v>48</v>
      </c>
      <c r="R728" s="187" t="str">
        <f t="shared" si="82"/>
        <v/>
      </c>
      <c r="S728" s="203" t="str">
        <f t="shared" si="83"/>
        <v/>
      </c>
    </row>
    <row r="729" spans="1:19" x14ac:dyDescent="0.2">
      <c r="A729" s="201" t="s">
        <v>427</v>
      </c>
      <c r="B729" s="185" t="s">
        <v>220</v>
      </c>
      <c r="C729" s="184" t="s">
        <v>221</v>
      </c>
      <c r="D729" s="175"/>
      <c r="E729" s="176"/>
      <c r="F729" s="176"/>
      <c r="G729" s="176"/>
      <c r="H729" s="211" t="str">
        <f t="shared" si="77"/>
        <v/>
      </c>
      <c r="I729" s="222">
        <v>76</v>
      </c>
      <c r="J729" s="223">
        <v>74</v>
      </c>
      <c r="K729" s="223">
        <v>74</v>
      </c>
      <c r="L729" s="195">
        <f t="shared" si="78"/>
        <v>1</v>
      </c>
      <c r="M729" s="226">
        <v>1</v>
      </c>
      <c r="N729" s="223">
        <v>1</v>
      </c>
      <c r="O729" s="215">
        <f t="shared" si="79"/>
        <v>1.3157894736842105E-2</v>
      </c>
      <c r="P729" s="186">
        <f t="shared" si="80"/>
        <v>76</v>
      </c>
      <c r="Q729" s="187">
        <f t="shared" si="81"/>
        <v>75</v>
      </c>
      <c r="R729" s="187">
        <f t="shared" si="82"/>
        <v>1</v>
      </c>
      <c r="S729" s="203">
        <f t="shared" si="83"/>
        <v>1.3157894736842105E-2</v>
      </c>
    </row>
    <row r="730" spans="1:19" x14ac:dyDescent="0.2">
      <c r="A730" s="201" t="s">
        <v>427</v>
      </c>
      <c r="B730" s="185" t="s">
        <v>220</v>
      </c>
      <c r="C730" s="184" t="s">
        <v>310</v>
      </c>
      <c r="D730" s="175"/>
      <c r="E730" s="176"/>
      <c r="F730" s="176"/>
      <c r="G730" s="176"/>
      <c r="H730" s="211" t="str">
        <f t="shared" si="77"/>
        <v/>
      </c>
      <c r="I730" s="222">
        <v>65</v>
      </c>
      <c r="J730" s="223">
        <v>65</v>
      </c>
      <c r="K730" s="223">
        <v>65</v>
      </c>
      <c r="L730" s="195">
        <f t="shared" si="78"/>
        <v>1</v>
      </c>
      <c r="M730" s="226"/>
      <c r="N730" s="223"/>
      <c r="O730" s="215">
        <f t="shared" si="79"/>
        <v>0</v>
      </c>
      <c r="P730" s="186">
        <f t="shared" si="80"/>
        <v>65</v>
      </c>
      <c r="Q730" s="187">
        <f t="shared" si="81"/>
        <v>65</v>
      </c>
      <c r="R730" s="187" t="str">
        <f t="shared" si="82"/>
        <v/>
      </c>
      <c r="S730" s="203" t="str">
        <f t="shared" si="83"/>
        <v/>
      </c>
    </row>
    <row r="731" spans="1:19" ht="29" x14ac:dyDescent="0.2">
      <c r="A731" s="201" t="s">
        <v>427</v>
      </c>
      <c r="B731" s="185" t="s">
        <v>220</v>
      </c>
      <c r="C731" s="184" t="s">
        <v>222</v>
      </c>
      <c r="D731" s="175"/>
      <c r="E731" s="176"/>
      <c r="F731" s="176"/>
      <c r="G731" s="176"/>
      <c r="H731" s="211" t="str">
        <f t="shared" si="77"/>
        <v/>
      </c>
      <c r="I731" s="222">
        <v>92</v>
      </c>
      <c r="J731" s="223">
        <v>85</v>
      </c>
      <c r="K731" s="223">
        <v>37</v>
      </c>
      <c r="L731" s="195">
        <f t="shared" si="78"/>
        <v>0.43529411764705883</v>
      </c>
      <c r="M731" s="226">
        <v>2</v>
      </c>
      <c r="N731" s="223"/>
      <c r="O731" s="215">
        <f t="shared" si="79"/>
        <v>0</v>
      </c>
      <c r="P731" s="186">
        <f t="shared" si="80"/>
        <v>92</v>
      </c>
      <c r="Q731" s="187">
        <f t="shared" si="81"/>
        <v>87</v>
      </c>
      <c r="R731" s="187" t="str">
        <f t="shared" si="82"/>
        <v/>
      </c>
      <c r="S731" s="203" t="str">
        <f t="shared" si="83"/>
        <v/>
      </c>
    </row>
    <row r="732" spans="1:19" x14ac:dyDescent="0.2">
      <c r="A732" s="201" t="s">
        <v>427</v>
      </c>
      <c r="B732" s="185" t="s">
        <v>220</v>
      </c>
      <c r="C732" s="184" t="s">
        <v>224</v>
      </c>
      <c r="D732" s="175"/>
      <c r="E732" s="176"/>
      <c r="F732" s="176"/>
      <c r="G732" s="176"/>
      <c r="H732" s="211" t="str">
        <f t="shared" si="77"/>
        <v/>
      </c>
      <c r="I732" s="222">
        <v>398</v>
      </c>
      <c r="J732" s="223">
        <v>384</v>
      </c>
      <c r="K732" s="223">
        <v>280</v>
      </c>
      <c r="L732" s="195">
        <f t="shared" si="78"/>
        <v>0.72916666666666663</v>
      </c>
      <c r="M732" s="226">
        <v>11</v>
      </c>
      <c r="N732" s="223">
        <v>2</v>
      </c>
      <c r="O732" s="215">
        <f t="shared" si="79"/>
        <v>5.0377833753148613E-3</v>
      </c>
      <c r="P732" s="186">
        <f t="shared" si="80"/>
        <v>398</v>
      </c>
      <c r="Q732" s="187">
        <f t="shared" si="81"/>
        <v>395</v>
      </c>
      <c r="R732" s="187">
        <f t="shared" si="82"/>
        <v>2</v>
      </c>
      <c r="S732" s="203">
        <f t="shared" si="83"/>
        <v>5.0377833753148613E-3</v>
      </c>
    </row>
    <row r="733" spans="1:19" ht="29" x14ac:dyDescent="0.2">
      <c r="A733" s="201" t="s">
        <v>427</v>
      </c>
      <c r="B733" s="185" t="s">
        <v>220</v>
      </c>
      <c r="C733" s="184" t="s">
        <v>225</v>
      </c>
      <c r="D733" s="175"/>
      <c r="E733" s="176"/>
      <c r="F733" s="176"/>
      <c r="G733" s="176"/>
      <c r="H733" s="211" t="str">
        <f t="shared" si="77"/>
        <v/>
      </c>
      <c r="I733" s="222">
        <v>128</v>
      </c>
      <c r="J733" s="223">
        <v>121</v>
      </c>
      <c r="K733" s="223">
        <v>96</v>
      </c>
      <c r="L733" s="195">
        <f t="shared" si="78"/>
        <v>0.79338842975206614</v>
      </c>
      <c r="M733" s="226">
        <v>7</v>
      </c>
      <c r="N733" s="223"/>
      <c r="O733" s="215">
        <f t="shared" si="79"/>
        <v>0</v>
      </c>
      <c r="P733" s="186">
        <f t="shared" si="80"/>
        <v>128</v>
      </c>
      <c r="Q733" s="187">
        <f t="shared" si="81"/>
        <v>128</v>
      </c>
      <c r="R733" s="187" t="str">
        <f t="shared" si="82"/>
        <v/>
      </c>
      <c r="S733" s="203" t="str">
        <f t="shared" si="83"/>
        <v/>
      </c>
    </row>
    <row r="734" spans="1:19" x14ac:dyDescent="0.2">
      <c r="A734" s="201" t="s">
        <v>427</v>
      </c>
      <c r="B734" s="185" t="s">
        <v>220</v>
      </c>
      <c r="C734" s="184" t="s">
        <v>429</v>
      </c>
      <c r="D734" s="175"/>
      <c r="E734" s="176"/>
      <c r="F734" s="176"/>
      <c r="G734" s="176"/>
      <c r="H734" s="211" t="str">
        <f t="shared" si="77"/>
        <v/>
      </c>
      <c r="I734" s="222">
        <v>20</v>
      </c>
      <c r="J734" s="223">
        <v>19</v>
      </c>
      <c r="K734" s="223">
        <v>5</v>
      </c>
      <c r="L734" s="195">
        <f t="shared" si="78"/>
        <v>0.26315789473684209</v>
      </c>
      <c r="M734" s="226">
        <v>1</v>
      </c>
      <c r="N734" s="223"/>
      <c r="O734" s="215">
        <f t="shared" si="79"/>
        <v>0</v>
      </c>
      <c r="P734" s="186">
        <f t="shared" si="80"/>
        <v>20</v>
      </c>
      <c r="Q734" s="187">
        <f t="shared" si="81"/>
        <v>20</v>
      </c>
      <c r="R734" s="187" t="str">
        <f t="shared" si="82"/>
        <v/>
      </c>
      <c r="S734" s="203" t="str">
        <f t="shared" si="83"/>
        <v/>
      </c>
    </row>
    <row r="735" spans="1:19" x14ac:dyDescent="0.2">
      <c r="A735" s="201" t="s">
        <v>427</v>
      </c>
      <c r="B735" s="185" t="s">
        <v>220</v>
      </c>
      <c r="C735" s="184" t="s">
        <v>226</v>
      </c>
      <c r="D735" s="175"/>
      <c r="E735" s="176"/>
      <c r="F735" s="176"/>
      <c r="G735" s="176"/>
      <c r="H735" s="211" t="str">
        <f t="shared" si="77"/>
        <v/>
      </c>
      <c r="I735" s="222">
        <v>428</v>
      </c>
      <c r="J735" s="223">
        <v>69</v>
      </c>
      <c r="K735" s="223">
        <v>24</v>
      </c>
      <c r="L735" s="195">
        <f t="shared" si="78"/>
        <v>0.34782608695652173</v>
      </c>
      <c r="M735" s="226">
        <v>358</v>
      </c>
      <c r="N735" s="223"/>
      <c r="O735" s="215">
        <f t="shared" si="79"/>
        <v>0</v>
      </c>
      <c r="P735" s="186">
        <f t="shared" si="80"/>
        <v>428</v>
      </c>
      <c r="Q735" s="187">
        <f t="shared" si="81"/>
        <v>427</v>
      </c>
      <c r="R735" s="187" t="str">
        <f t="shared" si="82"/>
        <v/>
      </c>
      <c r="S735" s="203" t="str">
        <f t="shared" si="83"/>
        <v/>
      </c>
    </row>
    <row r="736" spans="1:19" x14ac:dyDescent="0.2">
      <c r="A736" s="201" t="s">
        <v>427</v>
      </c>
      <c r="B736" s="188" t="s">
        <v>566</v>
      </c>
      <c r="C736" s="184" t="s">
        <v>231</v>
      </c>
      <c r="D736" s="175"/>
      <c r="E736" s="176"/>
      <c r="F736" s="176"/>
      <c r="G736" s="176"/>
      <c r="H736" s="211" t="str">
        <f t="shared" si="77"/>
        <v/>
      </c>
      <c r="I736" s="222">
        <v>103</v>
      </c>
      <c r="J736" s="223">
        <v>65</v>
      </c>
      <c r="K736" s="223">
        <v>50</v>
      </c>
      <c r="L736" s="195">
        <f t="shared" si="78"/>
        <v>0.76923076923076927</v>
      </c>
      <c r="M736" s="226"/>
      <c r="N736" s="223">
        <v>3</v>
      </c>
      <c r="O736" s="215">
        <f t="shared" si="79"/>
        <v>4.4117647058823532E-2</v>
      </c>
      <c r="P736" s="186">
        <f t="shared" si="80"/>
        <v>103</v>
      </c>
      <c r="Q736" s="187">
        <f t="shared" si="81"/>
        <v>65</v>
      </c>
      <c r="R736" s="187">
        <f t="shared" si="82"/>
        <v>3</v>
      </c>
      <c r="S736" s="203">
        <f t="shared" si="83"/>
        <v>4.4117647058823532E-2</v>
      </c>
    </row>
    <row r="737" spans="1:19" x14ac:dyDescent="0.2">
      <c r="A737" s="201" t="s">
        <v>427</v>
      </c>
      <c r="B737" s="185" t="s">
        <v>234</v>
      </c>
      <c r="C737" s="184" t="s">
        <v>235</v>
      </c>
      <c r="D737" s="175"/>
      <c r="E737" s="176"/>
      <c r="F737" s="176"/>
      <c r="G737" s="176"/>
      <c r="H737" s="211" t="str">
        <f t="shared" si="77"/>
        <v/>
      </c>
      <c r="I737" s="222">
        <v>71</v>
      </c>
      <c r="J737" s="223">
        <v>48</v>
      </c>
      <c r="K737" s="223">
        <v>35</v>
      </c>
      <c r="L737" s="195">
        <f t="shared" si="78"/>
        <v>0.72916666666666663</v>
      </c>
      <c r="M737" s="226"/>
      <c r="N737" s="223">
        <v>23</v>
      </c>
      <c r="O737" s="215">
        <f t="shared" si="79"/>
        <v>0.323943661971831</v>
      </c>
      <c r="P737" s="186">
        <f t="shared" si="80"/>
        <v>71</v>
      </c>
      <c r="Q737" s="187">
        <f t="shared" si="81"/>
        <v>48</v>
      </c>
      <c r="R737" s="187">
        <f t="shared" si="82"/>
        <v>23</v>
      </c>
      <c r="S737" s="203">
        <f t="shared" si="83"/>
        <v>0.323943661971831</v>
      </c>
    </row>
    <row r="738" spans="1:19" x14ac:dyDescent="0.2">
      <c r="A738" s="201" t="s">
        <v>400</v>
      </c>
      <c r="B738" s="188" t="s">
        <v>2</v>
      </c>
      <c r="C738" s="189" t="s">
        <v>3</v>
      </c>
      <c r="D738" s="175"/>
      <c r="E738" s="176"/>
      <c r="F738" s="176"/>
      <c r="G738" s="176"/>
      <c r="H738" s="210" t="str">
        <f t="shared" si="77"/>
        <v/>
      </c>
      <c r="I738" s="221">
        <v>5</v>
      </c>
      <c r="J738" s="27">
        <v>4</v>
      </c>
      <c r="K738" s="27">
        <v>2</v>
      </c>
      <c r="L738" s="193">
        <f t="shared" si="78"/>
        <v>0.5</v>
      </c>
      <c r="M738" s="225">
        <v>0</v>
      </c>
      <c r="N738" s="27">
        <v>1</v>
      </c>
      <c r="O738" s="214">
        <f t="shared" si="79"/>
        <v>0.2</v>
      </c>
      <c r="P738" s="177">
        <f t="shared" si="80"/>
        <v>5</v>
      </c>
      <c r="Q738" s="178">
        <f t="shared" si="81"/>
        <v>4</v>
      </c>
      <c r="R738" s="178">
        <f t="shared" si="82"/>
        <v>1</v>
      </c>
      <c r="S738" s="202">
        <f t="shared" si="83"/>
        <v>0.2</v>
      </c>
    </row>
    <row r="739" spans="1:19" x14ac:dyDescent="0.2">
      <c r="A739" s="201" t="s">
        <v>400</v>
      </c>
      <c r="B739" s="188" t="s">
        <v>4</v>
      </c>
      <c r="C739" s="189" t="s">
        <v>5</v>
      </c>
      <c r="D739" s="175"/>
      <c r="E739" s="176"/>
      <c r="F739" s="176"/>
      <c r="G739" s="176"/>
      <c r="H739" s="210" t="str">
        <f t="shared" si="77"/>
        <v/>
      </c>
      <c r="I739" s="221">
        <v>237</v>
      </c>
      <c r="J739" s="27">
        <v>83</v>
      </c>
      <c r="K739" s="27">
        <v>24</v>
      </c>
      <c r="L739" s="193">
        <f t="shared" si="78"/>
        <v>0.28915662650602408</v>
      </c>
      <c r="M739" s="225">
        <v>0</v>
      </c>
      <c r="N739" s="27">
        <v>141</v>
      </c>
      <c r="O739" s="214">
        <f t="shared" si="79"/>
        <v>0.6294642857142857</v>
      </c>
      <c r="P739" s="177">
        <f t="shared" si="80"/>
        <v>237</v>
      </c>
      <c r="Q739" s="178">
        <f t="shared" si="81"/>
        <v>83</v>
      </c>
      <c r="R739" s="178">
        <f t="shared" si="82"/>
        <v>141</v>
      </c>
      <c r="S739" s="202">
        <f t="shared" si="83"/>
        <v>0.6294642857142857</v>
      </c>
    </row>
    <row r="740" spans="1:19" x14ac:dyDescent="0.2">
      <c r="A740" s="201" t="s">
        <v>400</v>
      </c>
      <c r="B740" s="188" t="s">
        <v>6</v>
      </c>
      <c r="C740" s="189" t="s">
        <v>7</v>
      </c>
      <c r="D740" s="175"/>
      <c r="E740" s="176"/>
      <c r="F740" s="176"/>
      <c r="G740" s="176"/>
      <c r="H740" s="210" t="str">
        <f t="shared" si="77"/>
        <v/>
      </c>
      <c r="I740" s="221">
        <v>64</v>
      </c>
      <c r="J740" s="27">
        <v>13</v>
      </c>
      <c r="K740" s="27">
        <v>12</v>
      </c>
      <c r="L740" s="193">
        <f t="shared" si="78"/>
        <v>0.92307692307692313</v>
      </c>
      <c r="M740" s="225">
        <v>0</v>
      </c>
      <c r="N740" s="27">
        <v>46</v>
      </c>
      <c r="O740" s="214">
        <f t="shared" si="79"/>
        <v>0.77966101694915257</v>
      </c>
      <c r="P740" s="177">
        <f t="shared" si="80"/>
        <v>64</v>
      </c>
      <c r="Q740" s="178">
        <f t="shared" si="81"/>
        <v>13</v>
      </c>
      <c r="R740" s="178">
        <f t="shared" si="82"/>
        <v>46</v>
      </c>
      <c r="S740" s="202">
        <f t="shared" si="83"/>
        <v>0.77966101694915257</v>
      </c>
    </row>
    <row r="741" spans="1:19" x14ac:dyDescent="0.2">
      <c r="A741" s="201" t="s">
        <v>400</v>
      </c>
      <c r="B741" s="188" t="s">
        <v>15</v>
      </c>
      <c r="C741" s="189" t="s">
        <v>16</v>
      </c>
      <c r="D741" s="175"/>
      <c r="E741" s="176"/>
      <c r="F741" s="176"/>
      <c r="G741" s="176"/>
      <c r="H741" s="210" t="str">
        <f t="shared" si="77"/>
        <v/>
      </c>
      <c r="I741" s="221">
        <v>895</v>
      </c>
      <c r="J741" s="27">
        <v>803</v>
      </c>
      <c r="K741" s="27">
        <v>196</v>
      </c>
      <c r="L741" s="193">
        <f t="shared" si="78"/>
        <v>0.24408468244084683</v>
      </c>
      <c r="M741" s="225">
        <v>0</v>
      </c>
      <c r="N741" s="27">
        <v>88</v>
      </c>
      <c r="O741" s="214">
        <f t="shared" si="79"/>
        <v>9.8765432098765427E-2</v>
      </c>
      <c r="P741" s="177">
        <f t="shared" si="80"/>
        <v>895</v>
      </c>
      <c r="Q741" s="178">
        <f t="shared" si="81"/>
        <v>803</v>
      </c>
      <c r="R741" s="178">
        <f t="shared" si="82"/>
        <v>88</v>
      </c>
      <c r="S741" s="202">
        <f t="shared" si="83"/>
        <v>9.8765432098765427E-2</v>
      </c>
    </row>
    <row r="742" spans="1:19" x14ac:dyDescent="0.2">
      <c r="A742" s="201" t="s">
        <v>400</v>
      </c>
      <c r="B742" s="188" t="s">
        <v>19</v>
      </c>
      <c r="C742" s="189" t="s">
        <v>20</v>
      </c>
      <c r="D742" s="175"/>
      <c r="E742" s="176"/>
      <c r="F742" s="176"/>
      <c r="G742" s="176"/>
      <c r="H742" s="210" t="str">
        <f t="shared" si="77"/>
        <v/>
      </c>
      <c r="I742" s="221">
        <v>5069</v>
      </c>
      <c r="J742" s="27">
        <v>4996</v>
      </c>
      <c r="K742" s="27">
        <v>4751</v>
      </c>
      <c r="L742" s="193">
        <f t="shared" si="78"/>
        <v>0.95096076861489187</v>
      </c>
      <c r="M742" s="225">
        <v>0</v>
      </c>
      <c r="N742" s="27">
        <v>54</v>
      </c>
      <c r="O742" s="214">
        <f t="shared" si="79"/>
        <v>1.0693069306930694E-2</v>
      </c>
      <c r="P742" s="177">
        <f t="shared" si="80"/>
        <v>5069</v>
      </c>
      <c r="Q742" s="178">
        <f t="shared" si="81"/>
        <v>4996</v>
      </c>
      <c r="R742" s="178">
        <f t="shared" si="82"/>
        <v>54</v>
      </c>
      <c r="S742" s="202">
        <f t="shared" si="83"/>
        <v>1.0693069306930694E-2</v>
      </c>
    </row>
    <row r="743" spans="1:19" ht="29" x14ac:dyDescent="0.2">
      <c r="A743" s="201" t="s">
        <v>400</v>
      </c>
      <c r="B743" s="188" t="s">
        <v>26</v>
      </c>
      <c r="C743" s="189" t="s">
        <v>27</v>
      </c>
      <c r="D743" s="175"/>
      <c r="E743" s="176"/>
      <c r="F743" s="176"/>
      <c r="G743" s="176"/>
      <c r="H743" s="210" t="str">
        <f t="shared" si="77"/>
        <v/>
      </c>
      <c r="I743" s="221">
        <v>8</v>
      </c>
      <c r="J743" s="27">
        <v>4</v>
      </c>
      <c r="K743" s="27">
        <v>4</v>
      </c>
      <c r="L743" s="193">
        <f t="shared" si="78"/>
        <v>1</v>
      </c>
      <c r="M743" s="225">
        <v>0</v>
      </c>
      <c r="N743" s="27">
        <v>0</v>
      </c>
      <c r="O743" s="214">
        <f t="shared" si="79"/>
        <v>0</v>
      </c>
      <c r="P743" s="177">
        <f t="shared" si="80"/>
        <v>8</v>
      </c>
      <c r="Q743" s="178">
        <f t="shared" si="81"/>
        <v>4</v>
      </c>
      <c r="R743" s="178" t="str">
        <f t="shared" si="82"/>
        <v/>
      </c>
      <c r="S743" s="202" t="str">
        <f t="shared" si="83"/>
        <v/>
      </c>
    </row>
    <row r="744" spans="1:19" x14ac:dyDescent="0.2">
      <c r="A744" s="201" t="s">
        <v>400</v>
      </c>
      <c r="B744" s="188" t="s">
        <v>32</v>
      </c>
      <c r="C744" s="189" t="s">
        <v>33</v>
      </c>
      <c r="D744" s="175"/>
      <c r="E744" s="176"/>
      <c r="F744" s="176"/>
      <c r="G744" s="176"/>
      <c r="H744" s="210" t="str">
        <f t="shared" si="77"/>
        <v/>
      </c>
      <c r="I744" s="221">
        <v>110</v>
      </c>
      <c r="J744" s="27">
        <v>105</v>
      </c>
      <c r="K744" s="27">
        <v>62</v>
      </c>
      <c r="L744" s="193">
        <f t="shared" si="78"/>
        <v>0.59047619047619049</v>
      </c>
      <c r="M744" s="225">
        <v>0</v>
      </c>
      <c r="N744" s="27">
        <v>4</v>
      </c>
      <c r="O744" s="214">
        <f t="shared" si="79"/>
        <v>3.669724770642202E-2</v>
      </c>
      <c r="P744" s="177">
        <f t="shared" si="80"/>
        <v>110</v>
      </c>
      <c r="Q744" s="178">
        <f t="shared" si="81"/>
        <v>105</v>
      </c>
      <c r="R744" s="178">
        <f t="shared" si="82"/>
        <v>4</v>
      </c>
      <c r="S744" s="202">
        <f t="shared" si="83"/>
        <v>3.669724770642202E-2</v>
      </c>
    </row>
    <row r="745" spans="1:19" x14ac:dyDescent="0.2">
      <c r="A745" s="201" t="s">
        <v>400</v>
      </c>
      <c r="B745" s="188" t="s">
        <v>35</v>
      </c>
      <c r="C745" s="189" t="s">
        <v>36</v>
      </c>
      <c r="D745" s="175"/>
      <c r="E745" s="176"/>
      <c r="F745" s="176"/>
      <c r="G745" s="176"/>
      <c r="H745" s="210" t="str">
        <f t="shared" si="77"/>
        <v/>
      </c>
      <c r="I745" s="221">
        <v>46</v>
      </c>
      <c r="J745" s="27">
        <v>44</v>
      </c>
      <c r="K745" s="27">
        <v>16</v>
      </c>
      <c r="L745" s="193">
        <f t="shared" si="78"/>
        <v>0.36363636363636365</v>
      </c>
      <c r="M745" s="225">
        <v>0</v>
      </c>
      <c r="N745" s="27">
        <v>2</v>
      </c>
      <c r="O745" s="214">
        <f t="shared" si="79"/>
        <v>4.3478260869565216E-2</v>
      </c>
      <c r="P745" s="177">
        <f t="shared" si="80"/>
        <v>46</v>
      </c>
      <c r="Q745" s="178">
        <f t="shared" si="81"/>
        <v>44</v>
      </c>
      <c r="R745" s="178">
        <f t="shared" si="82"/>
        <v>2</v>
      </c>
      <c r="S745" s="202">
        <f t="shared" si="83"/>
        <v>4.3478260869565216E-2</v>
      </c>
    </row>
    <row r="746" spans="1:19" x14ac:dyDescent="0.2">
      <c r="A746" s="201" t="s">
        <v>400</v>
      </c>
      <c r="B746" s="188" t="s">
        <v>42</v>
      </c>
      <c r="C746" s="189" t="s">
        <v>43</v>
      </c>
      <c r="D746" s="175"/>
      <c r="E746" s="176"/>
      <c r="F746" s="176"/>
      <c r="G746" s="176"/>
      <c r="H746" s="210" t="str">
        <f t="shared" si="77"/>
        <v/>
      </c>
      <c r="I746" s="221">
        <v>1163</v>
      </c>
      <c r="J746" s="27">
        <v>1091</v>
      </c>
      <c r="K746" s="27">
        <v>447</v>
      </c>
      <c r="L746" s="193">
        <f t="shared" si="78"/>
        <v>0.40971585701191565</v>
      </c>
      <c r="M746" s="225">
        <v>0</v>
      </c>
      <c r="N746" s="27">
        <v>48</v>
      </c>
      <c r="O746" s="214">
        <f t="shared" si="79"/>
        <v>4.2142230026338892E-2</v>
      </c>
      <c r="P746" s="177">
        <f t="shared" si="80"/>
        <v>1163</v>
      </c>
      <c r="Q746" s="178">
        <f t="shared" si="81"/>
        <v>1091</v>
      </c>
      <c r="R746" s="178">
        <f t="shared" si="82"/>
        <v>48</v>
      </c>
      <c r="S746" s="202">
        <f t="shared" si="83"/>
        <v>4.2142230026338892E-2</v>
      </c>
    </row>
    <row r="747" spans="1:19" x14ac:dyDescent="0.2">
      <c r="A747" s="201" t="s">
        <v>400</v>
      </c>
      <c r="B747" s="188" t="s">
        <v>42</v>
      </c>
      <c r="C747" s="189" t="s">
        <v>44</v>
      </c>
      <c r="D747" s="175"/>
      <c r="E747" s="176"/>
      <c r="F747" s="176"/>
      <c r="G747" s="176"/>
      <c r="H747" s="210" t="str">
        <f t="shared" si="77"/>
        <v/>
      </c>
      <c r="I747" s="221">
        <v>344</v>
      </c>
      <c r="J747" s="27">
        <v>336</v>
      </c>
      <c r="K747" s="27">
        <v>23</v>
      </c>
      <c r="L747" s="193">
        <f t="shared" si="78"/>
        <v>6.8452380952380959E-2</v>
      </c>
      <c r="M747" s="225">
        <v>0</v>
      </c>
      <c r="N747" s="27">
        <v>1</v>
      </c>
      <c r="O747" s="214">
        <f t="shared" si="79"/>
        <v>2.967359050445104E-3</v>
      </c>
      <c r="P747" s="177">
        <f t="shared" si="80"/>
        <v>344</v>
      </c>
      <c r="Q747" s="178">
        <f t="shared" si="81"/>
        <v>336</v>
      </c>
      <c r="R747" s="178">
        <f t="shared" si="82"/>
        <v>1</v>
      </c>
      <c r="S747" s="202">
        <f t="shared" si="83"/>
        <v>2.967359050445104E-3</v>
      </c>
    </row>
    <row r="748" spans="1:19" x14ac:dyDescent="0.2">
      <c r="A748" s="201" t="s">
        <v>400</v>
      </c>
      <c r="B748" s="188" t="s">
        <v>42</v>
      </c>
      <c r="C748" s="189" t="s">
        <v>46</v>
      </c>
      <c r="D748" s="175"/>
      <c r="E748" s="176"/>
      <c r="F748" s="176"/>
      <c r="G748" s="176"/>
      <c r="H748" s="210" t="str">
        <f t="shared" si="77"/>
        <v/>
      </c>
      <c r="I748" s="221">
        <v>1028</v>
      </c>
      <c r="J748" s="27">
        <v>954</v>
      </c>
      <c r="K748" s="27">
        <v>84</v>
      </c>
      <c r="L748" s="193">
        <f t="shared" si="78"/>
        <v>8.8050314465408799E-2</v>
      </c>
      <c r="M748" s="225">
        <v>0</v>
      </c>
      <c r="N748" s="27">
        <v>63</v>
      </c>
      <c r="O748" s="214">
        <f t="shared" si="79"/>
        <v>6.1946902654867256E-2</v>
      </c>
      <c r="P748" s="177">
        <f t="shared" si="80"/>
        <v>1028</v>
      </c>
      <c r="Q748" s="178">
        <f t="shared" si="81"/>
        <v>954</v>
      </c>
      <c r="R748" s="178">
        <f t="shared" si="82"/>
        <v>63</v>
      </c>
      <c r="S748" s="202">
        <f t="shared" si="83"/>
        <v>6.1946902654867256E-2</v>
      </c>
    </row>
    <row r="749" spans="1:19" x14ac:dyDescent="0.2">
      <c r="A749" s="201" t="s">
        <v>400</v>
      </c>
      <c r="B749" s="188" t="s">
        <v>53</v>
      </c>
      <c r="C749" s="189" t="s">
        <v>54</v>
      </c>
      <c r="D749" s="175"/>
      <c r="E749" s="176"/>
      <c r="F749" s="176"/>
      <c r="G749" s="176"/>
      <c r="H749" s="210" t="str">
        <f t="shared" si="77"/>
        <v/>
      </c>
      <c r="I749" s="221">
        <v>13</v>
      </c>
      <c r="J749" s="27">
        <v>11</v>
      </c>
      <c r="K749" s="27">
        <v>7</v>
      </c>
      <c r="L749" s="193">
        <f t="shared" si="78"/>
        <v>0.63636363636363635</v>
      </c>
      <c r="M749" s="225">
        <v>0</v>
      </c>
      <c r="N749" s="27">
        <v>7</v>
      </c>
      <c r="O749" s="214">
        <f t="shared" si="79"/>
        <v>0.3888888888888889</v>
      </c>
      <c r="P749" s="177">
        <f t="shared" si="80"/>
        <v>13</v>
      </c>
      <c r="Q749" s="178">
        <f t="shared" si="81"/>
        <v>11</v>
      </c>
      <c r="R749" s="178">
        <f t="shared" si="82"/>
        <v>7</v>
      </c>
      <c r="S749" s="202">
        <f t="shared" si="83"/>
        <v>0.3888888888888889</v>
      </c>
    </row>
    <row r="750" spans="1:19" x14ac:dyDescent="0.2">
      <c r="A750" s="201" t="s">
        <v>400</v>
      </c>
      <c r="B750" s="188" t="s">
        <v>55</v>
      </c>
      <c r="C750" s="189" t="s">
        <v>56</v>
      </c>
      <c r="D750" s="175"/>
      <c r="E750" s="176"/>
      <c r="F750" s="176"/>
      <c r="G750" s="176"/>
      <c r="H750" s="210" t="str">
        <f t="shared" si="77"/>
        <v/>
      </c>
      <c r="I750" s="221">
        <v>18</v>
      </c>
      <c r="J750" s="27">
        <v>12</v>
      </c>
      <c r="K750" s="27">
        <v>5</v>
      </c>
      <c r="L750" s="193">
        <f t="shared" si="78"/>
        <v>0.41666666666666669</v>
      </c>
      <c r="M750" s="225">
        <v>0</v>
      </c>
      <c r="N750" s="27">
        <v>1</v>
      </c>
      <c r="O750" s="214">
        <f t="shared" si="79"/>
        <v>7.6923076923076927E-2</v>
      </c>
      <c r="P750" s="177">
        <f t="shared" si="80"/>
        <v>18</v>
      </c>
      <c r="Q750" s="178">
        <f t="shared" si="81"/>
        <v>12</v>
      </c>
      <c r="R750" s="178">
        <f t="shared" si="82"/>
        <v>1</v>
      </c>
      <c r="S750" s="202">
        <f t="shared" si="83"/>
        <v>7.6923076923076927E-2</v>
      </c>
    </row>
    <row r="751" spans="1:19" x14ac:dyDescent="0.2">
      <c r="A751" s="201" t="s">
        <v>400</v>
      </c>
      <c r="B751" s="188" t="s">
        <v>64</v>
      </c>
      <c r="C751" s="189" t="s">
        <v>270</v>
      </c>
      <c r="D751" s="175"/>
      <c r="E751" s="176"/>
      <c r="F751" s="176"/>
      <c r="G751" s="176"/>
      <c r="H751" s="210" t="str">
        <f t="shared" si="77"/>
        <v/>
      </c>
      <c r="I751" s="221">
        <v>42</v>
      </c>
      <c r="J751" s="27">
        <v>34</v>
      </c>
      <c r="K751" s="27">
        <v>11</v>
      </c>
      <c r="L751" s="193">
        <f t="shared" si="78"/>
        <v>0.3235294117647059</v>
      </c>
      <c r="M751" s="225">
        <v>0</v>
      </c>
      <c r="N751" s="27">
        <v>5</v>
      </c>
      <c r="O751" s="214">
        <f t="shared" si="79"/>
        <v>0.12820512820512819</v>
      </c>
      <c r="P751" s="177">
        <f t="shared" si="80"/>
        <v>42</v>
      </c>
      <c r="Q751" s="178">
        <f t="shared" si="81"/>
        <v>34</v>
      </c>
      <c r="R751" s="178">
        <f t="shared" si="82"/>
        <v>5</v>
      </c>
      <c r="S751" s="202">
        <f t="shared" si="83"/>
        <v>0.12820512820512819</v>
      </c>
    </row>
    <row r="752" spans="1:19" x14ac:dyDescent="0.2">
      <c r="A752" s="201" t="s">
        <v>400</v>
      </c>
      <c r="B752" s="188" t="s">
        <v>65</v>
      </c>
      <c r="C752" s="189" t="s">
        <v>66</v>
      </c>
      <c r="D752" s="175"/>
      <c r="E752" s="176"/>
      <c r="F752" s="176"/>
      <c r="G752" s="176"/>
      <c r="H752" s="210" t="str">
        <f t="shared" si="77"/>
        <v/>
      </c>
      <c r="I752" s="221">
        <v>649</v>
      </c>
      <c r="J752" s="27">
        <v>434</v>
      </c>
      <c r="K752" s="27">
        <v>210</v>
      </c>
      <c r="L752" s="193">
        <f t="shared" si="78"/>
        <v>0.4838709677419355</v>
      </c>
      <c r="M752" s="225">
        <v>6</v>
      </c>
      <c r="N752" s="27">
        <v>177</v>
      </c>
      <c r="O752" s="214">
        <f t="shared" si="79"/>
        <v>0.28687196110210694</v>
      </c>
      <c r="P752" s="177">
        <f t="shared" si="80"/>
        <v>649</v>
      </c>
      <c r="Q752" s="178">
        <f t="shared" si="81"/>
        <v>440</v>
      </c>
      <c r="R752" s="178">
        <f t="shared" si="82"/>
        <v>177</v>
      </c>
      <c r="S752" s="202">
        <f t="shared" si="83"/>
        <v>0.28687196110210694</v>
      </c>
    </row>
    <row r="753" spans="1:19" x14ac:dyDescent="0.2">
      <c r="A753" s="201" t="s">
        <v>400</v>
      </c>
      <c r="B753" s="188" t="s">
        <v>69</v>
      </c>
      <c r="C753" s="189" t="s">
        <v>70</v>
      </c>
      <c r="D753" s="175"/>
      <c r="E753" s="176"/>
      <c r="F753" s="176"/>
      <c r="G753" s="176"/>
      <c r="H753" s="210" t="str">
        <f t="shared" si="77"/>
        <v/>
      </c>
      <c r="I753" s="221">
        <v>34</v>
      </c>
      <c r="J753" s="27">
        <v>27</v>
      </c>
      <c r="K753" s="27">
        <v>11</v>
      </c>
      <c r="L753" s="193">
        <f t="shared" si="78"/>
        <v>0.40740740740740738</v>
      </c>
      <c r="M753" s="225">
        <v>0</v>
      </c>
      <c r="N753" s="27">
        <v>7</v>
      </c>
      <c r="O753" s="214">
        <f t="shared" si="79"/>
        <v>0.20588235294117646</v>
      </c>
      <c r="P753" s="177">
        <f t="shared" si="80"/>
        <v>34</v>
      </c>
      <c r="Q753" s="178">
        <f t="shared" si="81"/>
        <v>27</v>
      </c>
      <c r="R753" s="178">
        <f t="shared" si="82"/>
        <v>7</v>
      </c>
      <c r="S753" s="202">
        <f t="shared" si="83"/>
        <v>0.20588235294117646</v>
      </c>
    </row>
    <row r="754" spans="1:19" x14ac:dyDescent="0.2">
      <c r="A754" s="201" t="s">
        <v>400</v>
      </c>
      <c r="B754" s="188" t="s">
        <v>81</v>
      </c>
      <c r="C754" s="189" t="s">
        <v>82</v>
      </c>
      <c r="D754" s="175"/>
      <c r="E754" s="176"/>
      <c r="F754" s="176"/>
      <c r="G754" s="176"/>
      <c r="H754" s="210" t="str">
        <f t="shared" si="77"/>
        <v/>
      </c>
      <c r="I754" s="221">
        <v>156</v>
      </c>
      <c r="J754" s="27">
        <v>50</v>
      </c>
      <c r="K754" s="27">
        <v>29</v>
      </c>
      <c r="L754" s="193">
        <f t="shared" si="78"/>
        <v>0.57999999999999996</v>
      </c>
      <c r="M754" s="225">
        <v>0</v>
      </c>
      <c r="N754" s="27">
        <v>100</v>
      </c>
      <c r="O754" s="214">
        <f t="shared" si="79"/>
        <v>0.66666666666666663</v>
      </c>
      <c r="P754" s="177">
        <f t="shared" si="80"/>
        <v>156</v>
      </c>
      <c r="Q754" s="178">
        <f t="shared" si="81"/>
        <v>50</v>
      </c>
      <c r="R754" s="178">
        <f t="shared" si="82"/>
        <v>100</v>
      </c>
      <c r="S754" s="202">
        <f t="shared" si="83"/>
        <v>0.66666666666666663</v>
      </c>
    </row>
    <row r="755" spans="1:19" x14ac:dyDescent="0.2">
      <c r="A755" s="201" t="s">
        <v>400</v>
      </c>
      <c r="B755" s="188" t="s">
        <v>92</v>
      </c>
      <c r="C755" s="189" t="s">
        <v>96</v>
      </c>
      <c r="D755" s="175"/>
      <c r="E755" s="176"/>
      <c r="F755" s="176"/>
      <c r="G755" s="176"/>
      <c r="H755" s="210" t="str">
        <f t="shared" si="77"/>
        <v/>
      </c>
      <c r="I755" s="221">
        <v>1862</v>
      </c>
      <c r="J755" s="27">
        <v>1715</v>
      </c>
      <c r="K755" s="27">
        <v>874</v>
      </c>
      <c r="L755" s="193">
        <f t="shared" si="78"/>
        <v>0.50962099125364435</v>
      </c>
      <c r="M755" s="225">
        <v>0</v>
      </c>
      <c r="N755" s="27">
        <v>140</v>
      </c>
      <c r="O755" s="214">
        <f t="shared" si="79"/>
        <v>7.5471698113207544E-2</v>
      </c>
      <c r="P755" s="177">
        <f t="shared" si="80"/>
        <v>1862</v>
      </c>
      <c r="Q755" s="178">
        <f t="shared" si="81"/>
        <v>1715</v>
      </c>
      <c r="R755" s="178">
        <f t="shared" si="82"/>
        <v>140</v>
      </c>
      <c r="S755" s="202">
        <f t="shared" si="83"/>
        <v>7.5471698113207544E-2</v>
      </c>
    </row>
    <row r="756" spans="1:19" x14ac:dyDescent="0.2">
      <c r="A756" s="201" t="s">
        <v>400</v>
      </c>
      <c r="B756" s="188" t="s">
        <v>92</v>
      </c>
      <c r="C756" s="189" t="s">
        <v>93</v>
      </c>
      <c r="D756" s="175"/>
      <c r="E756" s="176"/>
      <c r="F756" s="176"/>
      <c r="G756" s="176"/>
      <c r="H756" s="210" t="str">
        <f t="shared" si="77"/>
        <v/>
      </c>
      <c r="I756" s="221">
        <v>1460</v>
      </c>
      <c r="J756" s="27">
        <v>842</v>
      </c>
      <c r="K756" s="27">
        <v>191</v>
      </c>
      <c r="L756" s="193">
        <f t="shared" si="78"/>
        <v>0.22684085510688837</v>
      </c>
      <c r="M756" s="225">
        <v>0</v>
      </c>
      <c r="N756" s="27">
        <v>571</v>
      </c>
      <c r="O756" s="214">
        <f t="shared" si="79"/>
        <v>0.4041047416843595</v>
      </c>
      <c r="P756" s="177">
        <f t="shared" si="80"/>
        <v>1460</v>
      </c>
      <c r="Q756" s="178">
        <f t="shared" si="81"/>
        <v>842</v>
      </c>
      <c r="R756" s="178">
        <f t="shared" si="82"/>
        <v>571</v>
      </c>
      <c r="S756" s="202">
        <f t="shared" si="83"/>
        <v>0.4041047416843595</v>
      </c>
    </row>
    <row r="757" spans="1:19" x14ac:dyDescent="0.2">
      <c r="A757" s="201" t="s">
        <v>400</v>
      </c>
      <c r="B757" s="188" t="s">
        <v>98</v>
      </c>
      <c r="C757" s="189" t="s">
        <v>99</v>
      </c>
      <c r="D757" s="175"/>
      <c r="E757" s="176"/>
      <c r="F757" s="176"/>
      <c r="G757" s="176"/>
      <c r="H757" s="210" t="str">
        <f t="shared" si="77"/>
        <v/>
      </c>
      <c r="I757" s="221">
        <v>1091</v>
      </c>
      <c r="J757" s="27">
        <v>1090</v>
      </c>
      <c r="K757" s="27">
        <v>314</v>
      </c>
      <c r="L757" s="193">
        <f t="shared" si="78"/>
        <v>0.28807339449541286</v>
      </c>
      <c r="M757" s="225">
        <v>0</v>
      </c>
      <c r="N757" s="27">
        <v>0</v>
      </c>
      <c r="O757" s="214">
        <f t="shared" si="79"/>
        <v>0</v>
      </c>
      <c r="P757" s="177">
        <f t="shared" si="80"/>
        <v>1091</v>
      </c>
      <c r="Q757" s="178">
        <f t="shared" si="81"/>
        <v>1090</v>
      </c>
      <c r="R757" s="178" t="str">
        <f t="shared" si="82"/>
        <v/>
      </c>
      <c r="S757" s="202" t="str">
        <f t="shared" si="83"/>
        <v/>
      </c>
    </row>
    <row r="758" spans="1:19" x14ac:dyDescent="0.2">
      <c r="A758" s="201" t="s">
        <v>400</v>
      </c>
      <c r="B758" s="188" t="s">
        <v>558</v>
      </c>
      <c r="C758" s="189" t="s">
        <v>100</v>
      </c>
      <c r="D758" s="175"/>
      <c r="E758" s="176"/>
      <c r="F758" s="176"/>
      <c r="G758" s="176"/>
      <c r="H758" s="210" t="str">
        <f t="shared" si="77"/>
        <v/>
      </c>
      <c r="I758" s="221">
        <v>783</v>
      </c>
      <c r="J758" s="27">
        <v>408</v>
      </c>
      <c r="K758" s="27">
        <v>70</v>
      </c>
      <c r="L758" s="193">
        <f t="shared" si="78"/>
        <v>0.17156862745098039</v>
      </c>
      <c r="M758" s="225">
        <v>1</v>
      </c>
      <c r="N758" s="27">
        <v>373</v>
      </c>
      <c r="O758" s="214">
        <f t="shared" si="79"/>
        <v>0.47698209718670076</v>
      </c>
      <c r="P758" s="177">
        <f t="shared" si="80"/>
        <v>783</v>
      </c>
      <c r="Q758" s="178">
        <f t="shared" si="81"/>
        <v>409</v>
      </c>
      <c r="R758" s="178">
        <f t="shared" si="82"/>
        <v>373</v>
      </c>
      <c r="S758" s="202">
        <f t="shared" si="83"/>
        <v>0.47698209718670076</v>
      </c>
    </row>
    <row r="759" spans="1:19" x14ac:dyDescent="0.2">
      <c r="A759" s="201" t="s">
        <v>400</v>
      </c>
      <c r="B759" s="188" t="s">
        <v>101</v>
      </c>
      <c r="C759" s="189" t="s">
        <v>102</v>
      </c>
      <c r="D759" s="175"/>
      <c r="E759" s="176"/>
      <c r="F759" s="176"/>
      <c r="G759" s="176"/>
      <c r="H759" s="210" t="str">
        <f t="shared" si="77"/>
        <v/>
      </c>
      <c r="I759" s="221">
        <v>174</v>
      </c>
      <c r="J759" s="27">
        <v>84</v>
      </c>
      <c r="K759" s="27">
        <v>23</v>
      </c>
      <c r="L759" s="193">
        <f t="shared" si="78"/>
        <v>0.27380952380952384</v>
      </c>
      <c r="M759" s="225">
        <v>0</v>
      </c>
      <c r="N759" s="27">
        <v>82</v>
      </c>
      <c r="O759" s="214">
        <f t="shared" si="79"/>
        <v>0.49397590361445781</v>
      </c>
      <c r="P759" s="177">
        <f t="shared" si="80"/>
        <v>174</v>
      </c>
      <c r="Q759" s="178">
        <f t="shared" si="81"/>
        <v>84</v>
      </c>
      <c r="R759" s="178">
        <f t="shared" si="82"/>
        <v>82</v>
      </c>
      <c r="S759" s="202">
        <f t="shared" si="83"/>
        <v>0.49397590361445781</v>
      </c>
    </row>
    <row r="760" spans="1:19" x14ac:dyDescent="0.2">
      <c r="A760" s="201" t="s">
        <v>400</v>
      </c>
      <c r="B760" s="188" t="s">
        <v>103</v>
      </c>
      <c r="C760" s="189" t="s">
        <v>104</v>
      </c>
      <c r="D760" s="175"/>
      <c r="E760" s="176"/>
      <c r="F760" s="176"/>
      <c r="G760" s="176"/>
      <c r="H760" s="210" t="str">
        <f t="shared" si="77"/>
        <v/>
      </c>
      <c r="I760" s="221">
        <v>144</v>
      </c>
      <c r="J760" s="27">
        <v>125</v>
      </c>
      <c r="K760" s="27">
        <v>67</v>
      </c>
      <c r="L760" s="193">
        <f t="shared" si="78"/>
        <v>0.53600000000000003</v>
      </c>
      <c r="M760" s="225">
        <v>1</v>
      </c>
      <c r="N760" s="27">
        <v>7</v>
      </c>
      <c r="O760" s="214">
        <f t="shared" si="79"/>
        <v>5.2631578947368418E-2</v>
      </c>
      <c r="P760" s="177">
        <f t="shared" si="80"/>
        <v>144</v>
      </c>
      <c r="Q760" s="178">
        <f t="shared" si="81"/>
        <v>126</v>
      </c>
      <c r="R760" s="178">
        <f t="shared" si="82"/>
        <v>7</v>
      </c>
      <c r="S760" s="202">
        <f t="shared" si="83"/>
        <v>5.2631578947368418E-2</v>
      </c>
    </row>
    <row r="761" spans="1:19" x14ac:dyDescent="0.2">
      <c r="A761" s="201" t="s">
        <v>400</v>
      </c>
      <c r="B761" s="188" t="s">
        <v>105</v>
      </c>
      <c r="C761" s="189" t="s">
        <v>106</v>
      </c>
      <c r="D761" s="175"/>
      <c r="E761" s="176"/>
      <c r="F761" s="176"/>
      <c r="G761" s="176"/>
      <c r="H761" s="210" t="str">
        <f t="shared" si="77"/>
        <v/>
      </c>
      <c r="I761" s="221">
        <v>72</v>
      </c>
      <c r="J761" s="27">
        <v>53</v>
      </c>
      <c r="K761" s="27">
        <v>13</v>
      </c>
      <c r="L761" s="193">
        <f t="shared" si="78"/>
        <v>0.24528301886792453</v>
      </c>
      <c r="M761" s="225">
        <v>0</v>
      </c>
      <c r="N761" s="27">
        <v>17</v>
      </c>
      <c r="O761" s="214">
        <f t="shared" si="79"/>
        <v>0.24285714285714285</v>
      </c>
      <c r="P761" s="177">
        <f t="shared" si="80"/>
        <v>72</v>
      </c>
      <c r="Q761" s="178">
        <f t="shared" si="81"/>
        <v>53</v>
      </c>
      <c r="R761" s="178">
        <f t="shared" si="82"/>
        <v>17</v>
      </c>
      <c r="S761" s="202">
        <f t="shared" si="83"/>
        <v>0.24285714285714285</v>
      </c>
    </row>
    <row r="762" spans="1:19" x14ac:dyDescent="0.2">
      <c r="A762" s="201" t="s">
        <v>400</v>
      </c>
      <c r="B762" s="188" t="s">
        <v>110</v>
      </c>
      <c r="C762" s="189" t="s">
        <v>111</v>
      </c>
      <c r="D762" s="175"/>
      <c r="E762" s="176"/>
      <c r="F762" s="176"/>
      <c r="G762" s="176"/>
      <c r="H762" s="210" t="str">
        <f t="shared" si="77"/>
        <v/>
      </c>
      <c r="I762" s="221">
        <v>27</v>
      </c>
      <c r="J762" s="27">
        <v>26</v>
      </c>
      <c r="K762" s="27">
        <v>5</v>
      </c>
      <c r="L762" s="193">
        <f t="shared" si="78"/>
        <v>0.19230769230769232</v>
      </c>
      <c r="M762" s="225">
        <v>0</v>
      </c>
      <c r="N762" s="27">
        <v>0</v>
      </c>
      <c r="O762" s="214">
        <f t="shared" si="79"/>
        <v>0</v>
      </c>
      <c r="P762" s="177">
        <f t="shared" si="80"/>
        <v>27</v>
      </c>
      <c r="Q762" s="178">
        <f t="shared" si="81"/>
        <v>26</v>
      </c>
      <c r="R762" s="178" t="str">
        <f t="shared" si="82"/>
        <v/>
      </c>
      <c r="S762" s="202" t="str">
        <f t="shared" si="83"/>
        <v/>
      </c>
    </row>
    <row r="763" spans="1:19" x14ac:dyDescent="0.2">
      <c r="A763" s="201" t="s">
        <v>400</v>
      </c>
      <c r="B763" s="188" t="s">
        <v>112</v>
      </c>
      <c r="C763" s="189" t="s">
        <v>113</v>
      </c>
      <c r="D763" s="175"/>
      <c r="E763" s="176"/>
      <c r="F763" s="176"/>
      <c r="G763" s="176"/>
      <c r="H763" s="210" t="str">
        <f t="shared" si="77"/>
        <v/>
      </c>
      <c r="I763" s="221">
        <v>519</v>
      </c>
      <c r="J763" s="27">
        <v>428</v>
      </c>
      <c r="K763" s="27">
        <v>186</v>
      </c>
      <c r="L763" s="193">
        <f t="shared" si="78"/>
        <v>0.43457943925233644</v>
      </c>
      <c r="M763" s="225">
        <v>2</v>
      </c>
      <c r="N763" s="27">
        <v>76</v>
      </c>
      <c r="O763" s="214">
        <f t="shared" si="79"/>
        <v>0.15019762845849802</v>
      </c>
      <c r="P763" s="177">
        <f t="shared" si="80"/>
        <v>519</v>
      </c>
      <c r="Q763" s="178">
        <f t="shared" si="81"/>
        <v>430</v>
      </c>
      <c r="R763" s="178">
        <f t="shared" si="82"/>
        <v>76</v>
      </c>
      <c r="S763" s="202">
        <f t="shared" si="83"/>
        <v>0.15019762845849802</v>
      </c>
    </row>
    <row r="764" spans="1:19" x14ac:dyDescent="0.2">
      <c r="A764" s="201" t="s">
        <v>400</v>
      </c>
      <c r="B764" s="188" t="s">
        <v>114</v>
      </c>
      <c r="C764" s="189" t="s">
        <v>115</v>
      </c>
      <c r="D764" s="175"/>
      <c r="E764" s="176"/>
      <c r="F764" s="176"/>
      <c r="G764" s="176"/>
      <c r="H764" s="210" t="str">
        <f t="shared" si="77"/>
        <v/>
      </c>
      <c r="I764" s="221">
        <v>2224</v>
      </c>
      <c r="J764" s="27">
        <v>2073</v>
      </c>
      <c r="K764" s="27">
        <v>727</v>
      </c>
      <c r="L764" s="193">
        <f t="shared" si="78"/>
        <v>0.35069946936806562</v>
      </c>
      <c r="M764" s="225">
        <v>0</v>
      </c>
      <c r="N764" s="27">
        <v>116</v>
      </c>
      <c r="O764" s="214">
        <f t="shared" si="79"/>
        <v>5.2992233896756509E-2</v>
      </c>
      <c r="P764" s="177">
        <f t="shared" si="80"/>
        <v>2224</v>
      </c>
      <c r="Q764" s="178">
        <f t="shared" si="81"/>
        <v>2073</v>
      </c>
      <c r="R764" s="178">
        <f t="shared" si="82"/>
        <v>116</v>
      </c>
      <c r="S764" s="202">
        <f t="shared" si="83"/>
        <v>5.2992233896756509E-2</v>
      </c>
    </row>
    <row r="765" spans="1:19" x14ac:dyDescent="0.2">
      <c r="A765" s="201" t="s">
        <v>400</v>
      </c>
      <c r="B765" s="188" t="s">
        <v>116</v>
      </c>
      <c r="C765" s="189" t="s">
        <v>117</v>
      </c>
      <c r="D765" s="175"/>
      <c r="E765" s="176"/>
      <c r="F765" s="176"/>
      <c r="G765" s="176"/>
      <c r="H765" s="210" t="str">
        <f t="shared" si="77"/>
        <v/>
      </c>
      <c r="I765" s="221">
        <v>68</v>
      </c>
      <c r="J765" s="27">
        <v>39</v>
      </c>
      <c r="K765" s="27">
        <v>7</v>
      </c>
      <c r="L765" s="193">
        <f t="shared" si="78"/>
        <v>0.17948717948717949</v>
      </c>
      <c r="M765" s="225">
        <v>0</v>
      </c>
      <c r="N765" s="27">
        <v>25</v>
      </c>
      <c r="O765" s="214">
        <f t="shared" si="79"/>
        <v>0.390625</v>
      </c>
      <c r="P765" s="177">
        <f t="shared" si="80"/>
        <v>68</v>
      </c>
      <c r="Q765" s="178">
        <f t="shared" si="81"/>
        <v>39</v>
      </c>
      <c r="R765" s="178">
        <f t="shared" si="82"/>
        <v>25</v>
      </c>
      <c r="S765" s="202">
        <f t="shared" si="83"/>
        <v>0.390625</v>
      </c>
    </row>
    <row r="766" spans="1:19" x14ac:dyDescent="0.2">
      <c r="A766" s="201" t="s">
        <v>400</v>
      </c>
      <c r="B766" s="188" t="s">
        <v>119</v>
      </c>
      <c r="C766" s="189" t="s">
        <v>120</v>
      </c>
      <c r="D766" s="175"/>
      <c r="E766" s="176"/>
      <c r="F766" s="176"/>
      <c r="G766" s="176"/>
      <c r="H766" s="210" t="str">
        <f t="shared" si="77"/>
        <v/>
      </c>
      <c r="I766" s="221">
        <v>627</v>
      </c>
      <c r="J766" s="27">
        <v>457</v>
      </c>
      <c r="K766" s="27">
        <v>47</v>
      </c>
      <c r="L766" s="193">
        <f t="shared" si="78"/>
        <v>0.10284463894967177</v>
      </c>
      <c r="M766" s="225">
        <v>0</v>
      </c>
      <c r="N766" s="27">
        <v>149</v>
      </c>
      <c r="O766" s="214">
        <f t="shared" si="79"/>
        <v>0.24587458745874588</v>
      </c>
      <c r="P766" s="177">
        <f t="shared" si="80"/>
        <v>627</v>
      </c>
      <c r="Q766" s="178">
        <f t="shared" si="81"/>
        <v>457</v>
      </c>
      <c r="R766" s="178">
        <f t="shared" si="82"/>
        <v>149</v>
      </c>
      <c r="S766" s="202">
        <f t="shared" si="83"/>
        <v>0.24587458745874588</v>
      </c>
    </row>
    <row r="767" spans="1:19" x14ac:dyDescent="0.2">
      <c r="A767" s="201" t="s">
        <v>400</v>
      </c>
      <c r="B767" s="188" t="s">
        <v>121</v>
      </c>
      <c r="C767" s="189" t="s">
        <v>121</v>
      </c>
      <c r="D767" s="175"/>
      <c r="E767" s="176"/>
      <c r="F767" s="176"/>
      <c r="G767" s="176"/>
      <c r="H767" s="210" t="str">
        <f t="shared" si="77"/>
        <v/>
      </c>
      <c r="I767" s="221">
        <v>116</v>
      </c>
      <c r="J767" s="27">
        <v>99</v>
      </c>
      <c r="K767" s="27">
        <v>69</v>
      </c>
      <c r="L767" s="193">
        <f t="shared" si="78"/>
        <v>0.69696969696969702</v>
      </c>
      <c r="M767" s="225">
        <v>1</v>
      </c>
      <c r="N767" s="27">
        <v>10</v>
      </c>
      <c r="O767" s="214">
        <f t="shared" si="79"/>
        <v>9.0909090909090912E-2</v>
      </c>
      <c r="P767" s="177">
        <f t="shared" si="80"/>
        <v>116</v>
      </c>
      <c r="Q767" s="178">
        <f t="shared" si="81"/>
        <v>100</v>
      </c>
      <c r="R767" s="178">
        <f t="shared" si="82"/>
        <v>10</v>
      </c>
      <c r="S767" s="202">
        <f t="shared" si="83"/>
        <v>9.0909090909090912E-2</v>
      </c>
    </row>
    <row r="768" spans="1:19" x14ac:dyDescent="0.2">
      <c r="A768" s="201" t="s">
        <v>400</v>
      </c>
      <c r="B768" s="188" t="s">
        <v>122</v>
      </c>
      <c r="C768" s="189" t="s">
        <v>123</v>
      </c>
      <c r="D768" s="175"/>
      <c r="E768" s="176"/>
      <c r="F768" s="176"/>
      <c r="G768" s="176"/>
      <c r="H768" s="210" t="str">
        <f t="shared" si="77"/>
        <v/>
      </c>
      <c r="I768" s="221">
        <v>121</v>
      </c>
      <c r="J768" s="27">
        <v>72</v>
      </c>
      <c r="K768" s="27">
        <v>45</v>
      </c>
      <c r="L768" s="193">
        <f t="shared" si="78"/>
        <v>0.625</v>
      </c>
      <c r="M768" s="225">
        <v>0</v>
      </c>
      <c r="N768" s="27">
        <v>38</v>
      </c>
      <c r="O768" s="214">
        <f t="shared" si="79"/>
        <v>0.34545454545454546</v>
      </c>
      <c r="P768" s="177">
        <f t="shared" si="80"/>
        <v>121</v>
      </c>
      <c r="Q768" s="178">
        <f t="shared" si="81"/>
        <v>72</v>
      </c>
      <c r="R768" s="178">
        <f t="shared" si="82"/>
        <v>38</v>
      </c>
      <c r="S768" s="202">
        <f t="shared" si="83"/>
        <v>0.34545454545454546</v>
      </c>
    </row>
    <row r="769" spans="1:19" x14ac:dyDescent="0.2">
      <c r="A769" s="201" t="s">
        <v>400</v>
      </c>
      <c r="B769" s="188" t="s">
        <v>125</v>
      </c>
      <c r="C769" s="189" t="s">
        <v>126</v>
      </c>
      <c r="D769" s="175"/>
      <c r="E769" s="176"/>
      <c r="F769" s="176"/>
      <c r="G769" s="176"/>
      <c r="H769" s="210" t="str">
        <f t="shared" si="77"/>
        <v/>
      </c>
      <c r="I769" s="221">
        <v>39</v>
      </c>
      <c r="J769" s="27">
        <v>19</v>
      </c>
      <c r="K769" s="27">
        <v>7</v>
      </c>
      <c r="L769" s="193">
        <f t="shared" si="78"/>
        <v>0.36842105263157893</v>
      </c>
      <c r="M769" s="225">
        <v>0</v>
      </c>
      <c r="N769" s="27">
        <v>20</v>
      </c>
      <c r="O769" s="214">
        <f t="shared" si="79"/>
        <v>0.51282051282051277</v>
      </c>
      <c r="P769" s="177">
        <f t="shared" si="80"/>
        <v>39</v>
      </c>
      <c r="Q769" s="178">
        <f t="shared" si="81"/>
        <v>19</v>
      </c>
      <c r="R769" s="178">
        <f t="shared" si="82"/>
        <v>20</v>
      </c>
      <c r="S769" s="202">
        <f t="shared" si="83"/>
        <v>0.51282051282051277</v>
      </c>
    </row>
    <row r="770" spans="1:19" x14ac:dyDescent="0.2">
      <c r="A770" s="201" t="s">
        <v>400</v>
      </c>
      <c r="B770" s="188" t="s">
        <v>130</v>
      </c>
      <c r="C770" s="189" t="s">
        <v>131</v>
      </c>
      <c r="D770" s="175"/>
      <c r="E770" s="176"/>
      <c r="F770" s="176"/>
      <c r="G770" s="176"/>
      <c r="H770" s="210" t="str">
        <f t="shared" ref="H770:H833" si="84">IF((E770+G770)&lt;&gt;0,G770/(E770+G770),"")</f>
        <v/>
      </c>
      <c r="I770" s="221">
        <v>1</v>
      </c>
      <c r="J770" s="27">
        <v>1</v>
      </c>
      <c r="K770" s="27">
        <v>0</v>
      </c>
      <c r="L770" s="193">
        <f t="shared" ref="L770:L833" si="85">IF(J770&lt;&gt;0,K770/J770,"")</f>
        <v>0</v>
      </c>
      <c r="M770" s="225">
        <v>0</v>
      </c>
      <c r="N770" s="27">
        <v>0</v>
      </c>
      <c r="O770" s="214">
        <f t="shared" ref="O770:O833" si="86">IF((J770+M770+N770)&lt;&gt;0,N770/(J770+M770+N770),"")</f>
        <v>0</v>
      </c>
      <c r="P770" s="177">
        <f t="shared" ref="P770:P833" si="87">IF(SUM(D770,I770)&gt;0,SUM(D770,I770),"")</f>
        <v>1</v>
      </c>
      <c r="Q770" s="178">
        <f t="shared" ref="Q770:Q833" si="88">IF(SUM(E770,J770, M770)&gt;0,SUM(E770,J770, M770),"")</f>
        <v>1</v>
      </c>
      <c r="R770" s="178" t="str">
        <f t="shared" ref="R770:R833" si="89">IF(SUM(G770,N770)&gt;0,SUM(G770,N770),"")</f>
        <v/>
      </c>
      <c r="S770" s="202" t="str">
        <f t="shared" ref="S770:S833" si="90">IFERROR(IF((Q770+R770)&lt;&gt;0,R770/(Q770+R770),""),"")</f>
        <v/>
      </c>
    </row>
    <row r="771" spans="1:19" x14ac:dyDescent="0.2">
      <c r="A771" s="201" t="s">
        <v>400</v>
      </c>
      <c r="B771" s="188" t="s">
        <v>498</v>
      </c>
      <c r="C771" s="189" t="s">
        <v>132</v>
      </c>
      <c r="D771" s="175"/>
      <c r="E771" s="176"/>
      <c r="F771" s="176"/>
      <c r="G771" s="176"/>
      <c r="H771" s="210" t="str">
        <f t="shared" si="84"/>
        <v/>
      </c>
      <c r="I771" s="221">
        <v>55</v>
      </c>
      <c r="J771" s="27">
        <v>50</v>
      </c>
      <c r="K771" s="27">
        <v>37</v>
      </c>
      <c r="L771" s="193">
        <f t="shared" si="85"/>
        <v>0.74</v>
      </c>
      <c r="M771" s="225">
        <v>0</v>
      </c>
      <c r="N771" s="27">
        <v>3</v>
      </c>
      <c r="O771" s="214">
        <f t="shared" si="86"/>
        <v>5.6603773584905662E-2</v>
      </c>
      <c r="P771" s="177">
        <f t="shared" si="87"/>
        <v>55</v>
      </c>
      <c r="Q771" s="178">
        <f t="shared" si="88"/>
        <v>50</v>
      </c>
      <c r="R771" s="178">
        <f t="shared" si="89"/>
        <v>3</v>
      </c>
      <c r="S771" s="202">
        <f t="shared" si="90"/>
        <v>5.6603773584905662E-2</v>
      </c>
    </row>
    <row r="772" spans="1:19" x14ac:dyDescent="0.2">
      <c r="A772" s="201" t="s">
        <v>400</v>
      </c>
      <c r="B772" s="188" t="s">
        <v>343</v>
      </c>
      <c r="C772" s="189" t="s">
        <v>344</v>
      </c>
      <c r="D772" s="175"/>
      <c r="E772" s="176"/>
      <c r="F772" s="176"/>
      <c r="G772" s="176"/>
      <c r="H772" s="210" t="str">
        <f t="shared" si="84"/>
        <v/>
      </c>
      <c r="I772" s="221">
        <v>187</v>
      </c>
      <c r="J772" s="27">
        <v>159</v>
      </c>
      <c r="K772" s="27">
        <v>48</v>
      </c>
      <c r="L772" s="193">
        <f t="shared" si="85"/>
        <v>0.30188679245283018</v>
      </c>
      <c r="M772" s="225">
        <v>0</v>
      </c>
      <c r="N772" s="27">
        <v>0</v>
      </c>
      <c r="O772" s="214">
        <f t="shared" si="86"/>
        <v>0</v>
      </c>
      <c r="P772" s="177">
        <f t="shared" si="87"/>
        <v>187</v>
      </c>
      <c r="Q772" s="178">
        <f t="shared" si="88"/>
        <v>159</v>
      </c>
      <c r="R772" s="178" t="str">
        <f t="shared" si="89"/>
        <v/>
      </c>
      <c r="S772" s="202" t="str">
        <f t="shared" si="90"/>
        <v/>
      </c>
    </row>
    <row r="773" spans="1:19" x14ac:dyDescent="0.2">
      <c r="A773" s="201" t="s">
        <v>400</v>
      </c>
      <c r="B773" s="188" t="s">
        <v>133</v>
      </c>
      <c r="C773" s="189" t="s">
        <v>134</v>
      </c>
      <c r="D773" s="175"/>
      <c r="E773" s="176"/>
      <c r="F773" s="176"/>
      <c r="G773" s="176"/>
      <c r="H773" s="210" t="str">
        <f t="shared" si="84"/>
        <v/>
      </c>
      <c r="I773" s="221">
        <v>102</v>
      </c>
      <c r="J773" s="27">
        <v>59</v>
      </c>
      <c r="K773" s="27">
        <v>25</v>
      </c>
      <c r="L773" s="193">
        <f t="shared" si="85"/>
        <v>0.42372881355932202</v>
      </c>
      <c r="M773" s="225">
        <v>0</v>
      </c>
      <c r="N773" s="27">
        <v>41</v>
      </c>
      <c r="O773" s="214">
        <f t="shared" si="86"/>
        <v>0.41</v>
      </c>
      <c r="P773" s="177">
        <f t="shared" si="87"/>
        <v>102</v>
      </c>
      <c r="Q773" s="178">
        <f t="shared" si="88"/>
        <v>59</v>
      </c>
      <c r="R773" s="178">
        <f t="shared" si="89"/>
        <v>41</v>
      </c>
      <c r="S773" s="202">
        <f t="shared" si="90"/>
        <v>0.41</v>
      </c>
    </row>
    <row r="774" spans="1:19" x14ac:dyDescent="0.2">
      <c r="A774" s="201" t="s">
        <v>400</v>
      </c>
      <c r="B774" s="188" t="s">
        <v>147</v>
      </c>
      <c r="C774" s="189" t="s">
        <v>148</v>
      </c>
      <c r="D774" s="175"/>
      <c r="E774" s="176"/>
      <c r="F774" s="176"/>
      <c r="G774" s="176"/>
      <c r="H774" s="210" t="str">
        <f t="shared" si="84"/>
        <v/>
      </c>
      <c r="I774" s="221">
        <v>129</v>
      </c>
      <c r="J774" s="27">
        <v>40</v>
      </c>
      <c r="K774" s="27">
        <v>10</v>
      </c>
      <c r="L774" s="193">
        <f t="shared" si="85"/>
        <v>0.25</v>
      </c>
      <c r="M774" s="225">
        <v>0</v>
      </c>
      <c r="N774" s="27">
        <v>79</v>
      </c>
      <c r="O774" s="214">
        <f t="shared" si="86"/>
        <v>0.66386554621848737</v>
      </c>
      <c r="P774" s="177">
        <f t="shared" si="87"/>
        <v>129</v>
      </c>
      <c r="Q774" s="178">
        <f t="shared" si="88"/>
        <v>40</v>
      </c>
      <c r="R774" s="178">
        <f t="shared" si="89"/>
        <v>79</v>
      </c>
      <c r="S774" s="202">
        <f t="shared" si="90"/>
        <v>0.66386554621848737</v>
      </c>
    </row>
    <row r="775" spans="1:19" x14ac:dyDescent="0.2">
      <c r="A775" s="201" t="s">
        <v>400</v>
      </c>
      <c r="B775" s="188" t="s">
        <v>550</v>
      </c>
      <c r="C775" s="189" t="s">
        <v>73</v>
      </c>
      <c r="D775" s="175"/>
      <c r="E775" s="176"/>
      <c r="F775" s="176"/>
      <c r="G775" s="176"/>
      <c r="H775" s="210" t="str">
        <f t="shared" si="84"/>
        <v/>
      </c>
      <c r="I775" s="221">
        <v>7</v>
      </c>
      <c r="J775" s="27">
        <v>6</v>
      </c>
      <c r="K775" s="27">
        <v>1</v>
      </c>
      <c r="L775" s="193">
        <f t="shared" si="85"/>
        <v>0.16666666666666666</v>
      </c>
      <c r="M775" s="225">
        <v>0</v>
      </c>
      <c r="N775" s="27">
        <v>0</v>
      </c>
      <c r="O775" s="214">
        <f t="shared" si="86"/>
        <v>0</v>
      </c>
      <c r="P775" s="177">
        <f t="shared" si="87"/>
        <v>7</v>
      </c>
      <c r="Q775" s="178">
        <f t="shared" si="88"/>
        <v>6</v>
      </c>
      <c r="R775" s="178" t="str">
        <f t="shared" si="89"/>
        <v/>
      </c>
      <c r="S775" s="202" t="str">
        <f t="shared" si="90"/>
        <v/>
      </c>
    </row>
    <row r="776" spans="1:19" x14ac:dyDescent="0.2">
      <c r="A776" s="201" t="s">
        <v>400</v>
      </c>
      <c r="B776" s="188" t="s">
        <v>151</v>
      </c>
      <c r="C776" s="189" t="s">
        <v>152</v>
      </c>
      <c r="D776" s="175"/>
      <c r="E776" s="176"/>
      <c r="F776" s="176"/>
      <c r="G776" s="176"/>
      <c r="H776" s="210" t="str">
        <f t="shared" si="84"/>
        <v/>
      </c>
      <c r="I776" s="221">
        <v>44</v>
      </c>
      <c r="J776" s="27">
        <v>27</v>
      </c>
      <c r="K776" s="27">
        <v>22</v>
      </c>
      <c r="L776" s="193">
        <f t="shared" si="85"/>
        <v>0.81481481481481477</v>
      </c>
      <c r="M776" s="225">
        <v>1</v>
      </c>
      <c r="N776" s="27">
        <v>16</v>
      </c>
      <c r="O776" s="214">
        <f t="shared" si="86"/>
        <v>0.36363636363636365</v>
      </c>
      <c r="P776" s="177">
        <f t="shared" si="87"/>
        <v>44</v>
      </c>
      <c r="Q776" s="178">
        <f t="shared" si="88"/>
        <v>28</v>
      </c>
      <c r="R776" s="178">
        <f t="shared" si="89"/>
        <v>16</v>
      </c>
      <c r="S776" s="202">
        <f t="shared" si="90"/>
        <v>0.36363636363636365</v>
      </c>
    </row>
    <row r="777" spans="1:19" x14ac:dyDescent="0.2">
      <c r="A777" s="201" t="s">
        <v>400</v>
      </c>
      <c r="B777" s="188" t="s">
        <v>153</v>
      </c>
      <c r="C777" s="189" t="s">
        <v>154</v>
      </c>
      <c r="D777" s="175"/>
      <c r="E777" s="176"/>
      <c r="F777" s="176"/>
      <c r="G777" s="176"/>
      <c r="H777" s="210" t="str">
        <f t="shared" si="84"/>
        <v/>
      </c>
      <c r="I777" s="221">
        <v>428</v>
      </c>
      <c r="J777" s="27">
        <v>149</v>
      </c>
      <c r="K777" s="27">
        <v>40</v>
      </c>
      <c r="L777" s="193">
        <f t="shared" si="85"/>
        <v>0.26845637583892618</v>
      </c>
      <c r="M777" s="225">
        <v>3</v>
      </c>
      <c r="N777" s="27">
        <v>247</v>
      </c>
      <c r="O777" s="214">
        <f t="shared" si="86"/>
        <v>0.61904761904761907</v>
      </c>
      <c r="P777" s="177">
        <f t="shared" si="87"/>
        <v>428</v>
      </c>
      <c r="Q777" s="178">
        <f t="shared" si="88"/>
        <v>152</v>
      </c>
      <c r="R777" s="178">
        <f t="shared" si="89"/>
        <v>247</v>
      </c>
      <c r="S777" s="202">
        <f t="shared" si="90"/>
        <v>0.61904761904761907</v>
      </c>
    </row>
    <row r="778" spans="1:19" x14ac:dyDescent="0.2">
      <c r="A778" s="201" t="s">
        <v>400</v>
      </c>
      <c r="B778" s="188" t="s">
        <v>160</v>
      </c>
      <c r="C778" s="189" t="s">
        <v>161</v>
      </c>
      <c r="D778" s="175"/>
      <c r="E778" s="176"/>
      <c r="F778" s="176"/>
      <c r="G778" s="176"/>
      <c r="H778" s="210" t="str">
        <f t="shared" si="84"/>
        <v/>
      </c>
      <c r="I778" s="221">
        <v>224</v>
      </c>
      <c r="J778" s="27">
        <v>174</v>
      </c>
      <c r="K778" s="27">
        <v>130</v>
      </c>
      <c r="L778" s="193">
        <f t="shared" si="85"/>
        <v>0.74712643678160917</v>
      </c>
      <c r="M778" s="225">
        <v>0</v>
      </c>
      <c r="N778" s="27">
        <v>4</v>
      </c>
      <c r="O778" s="214">
        <f t="shared" si="86"/>
        <v>2.247191011235955E-2</v>
      </c>
      <c r="P778" s="177">
        <f t="shared" si="87"/>
        <v>224</v>
      </c>
      <c r="Q778" s="178">
        <f t="shared" si="88"/>
        <v>174</v>
      </c>
      <c r="R778" s="178">
        <f t="shared" si="89"/>
        <v>4</v>
      </c>
      <c r="S778" s="202">
        <f t="shared" si="90"/>
        <v>2.247191011235955E-2</v>
      </c>
    </row>
    <row r="779" spans="1:19" x14ac:dyDescent="0.2">
      <c r="A779" s="201" t="s">
        <v>400</v>
      </c>
      <c r="B779" s="188" t="s">
        <v>164</v>
      </c>
      <c r="C779" s="189" t="s">
        <v>165</v>
      </c>
      <c r="D779" s="175"/>
      <c r="E779" s="176"/>
      <c r="F779" s="176"/>
      <c r="G779" s="176"/>
      <c r="H779" s="210" t="str">
        <f t="shared" si="84"/>
        <v/>
      </c>
      <c r="I779" s="221">
        <v>265</v>
      </c>
      <c r="J779" s="27">
        <v>222</v>
      </c>
      <c r="K779" s="27">
        <v>171</v>
      </c>
      <c r="L779" s="193">
        <f t="shared" si="85"/>
        <v>0.77027027027027029</v>
      </c>
      <c r="M779" s="225">
        <v>0</v>
      </c>
      <c r="N779" s="27">
        <v>40</v>
      </c>
      <c r="O779" s="214">
        <f t="shared" si="86"/>
        <v>0.15267175572519084</v>
      </c>
      <c r="P779" s="177">
        <f t="shared" si="87"/>
        <v>265</v>
      </c>
      <c r="Q779" s="178">
        <f t="shared" si="88"/>
        <v>222</v>
      </c>
      <c r="R779" s="178">
        <f t="shared" si="89"/>
        <v>40</v>
      </c>
      <c r="S779" s="202">
        <f t="shared" si="90"/>
        <v>0.15267175572519084</v>
      </c>
    </row>
    <row r="780" spans="1:19" x14ac:dyDescent="0.2">
      <c r="A780" s="201" t="s">
        <v>400</v>
      </c>
      <c r="B780" s="188" t="s">
        <v>166</v>
      </c>
      <c r="C780" s="189" t="s">
        <v>167</v>
      </c>
      <c r="D780" s="175"/>
      <c r="E780" s="176"/>
      <c r="F780" s="176"/>
      <c r="G780" s="176"/>
      <c r="H780" s="210" t="str">
        <f t="shared" si="84"/>
        <v/>
      </c>
      <c r="I780" s="221">
        <v>56</v>
      </c>
      <c r="J780" s="27">
        <v>42</v>
      </c>
      <c r="K780" s="27">
        <v>30</v>
      </c>
      <c r="L780" s="193">
        <f t="shared" si="85"/>
        <v>0.7142857142857143</v>
      </c>
      <c r="M780" s="225">
        <v>0</v>
      </c>
      <c r="N780" s="27">
        <v>14</v>
      </c>
      <c r="O780" s="214">
        <f t="shared" si="86"/>
        <v>0.25</v>
      </c>
      <c r="P780" s="177">
        <f t="shared" si="87"/>
        <v>56</v>
      </c>
      <c r="Q780" s="178">
        <f t="shared" si="88"/>
        <v>42</v>
      </c>
      <c r="R780" s="178">
        <f t="shared" si="89"/>
        <v>14</v>
      </c>
      <c r="S780" s="202">
        <f t="shared" si="90"/>
        <v>0.25</v>
      </c>
    </row>
    <row r="781" spans="1:19" ht="29" x14ac:dyDescent="0.2">
      <c r="A781" s="201" t="s">
        <v>400</v>
      </c>
      <c r="B781" s="188" t="s">
        <v>168</v>
      </c>
      <c r="C781" s="189" t="s">
        <v>533</v>
      </c>
      <c r="D781" s="175"/>
      <c r="E781" s="176"/>
      <c r="F781" s="176"/>
      <c r="G781" s="176"/>
      <c r="H781" s="210" t="str">
        <f t="shared" si="84"/>
        <v/>
      </c>
      <c r="I781" s="221">
        <v>1930</v>
      </c>
      <c r="J781" s="27">
        <v>1927</v>
      </c>
      <c r="K781" s="27">
        <v>975</v>
      </c>
      <c r="L781" s="193">
        <f t="shared" si="85"/>
        <v>0.50596782563570319</v>
      </c>
      <c r="M781" s="225">
        <v>0</v>
      </c>
      <c r="N781" s="27">
        <v>1</v>
      </c>
      <c r="O781" s="214">
        <f t="shared" si="86"/>
        <v>5.1867219917012448E-4</v>
      </c>
      <c r="P781" s="177">
        <f t="shared" si="87"/>
        <v>1930</v>
      </c>
      <c r="Q781" s="178">
        <f t="shared" si="88"/>
        <v>1927</v>
      </c>
      <c r="R781" s="178">
        <f t="shared" si="89"/>
        <v>1</v>
      </c>
      <c r="S781" s="202">
        <f t="shared" si="90"/>
        <v>5.1867219917012448E-4</v>
      </c>
    </row>
    <row r="782" spans="1:19" ht="29" x14ac:dyDescent="0.2">
      <c r="A782" s="201" t="s">
        <v>400</v>
      </c>
      <c r="B782" s="188" t="s">
        <v>168</v>
      </c>
      <c r="C782" s="189" t="s">
        <v>170</v>
      </c>
      <c r="D782" s="175"/>
      <c r="E782" s="176"/>
      <c r="F782" s="176"/>
      <c r="G782" s="176"/>
      <c r="H782" s="210" t="str">
        <f t="shared" si="84"/>
        <v/>
      </c>
      <c r="I782" s="221">
        <v>11198</v>
      </c>
      <c r="J782" s="27">
        <v>10937</v>
      </c>
      <c r="K782" s="27">
        <v>6309</v>
      </c>
      <c r="L782" s="193">
        <f t="shared" si="85"/>
        <v>0.57684922739325228</v>
      </c>
      <c r="M782" s="225">
        <v>0</v>
      </c>
      <c r="N782" s="27">
        <v>214</v>
      </c>
      <c r="O782" s="214">
        <f t="shared" si="86"/>
        <v>1.9191103936866648E-2</v>
      </c>
      <c r="P782" s="177">
        <f t="shared" si="87"/>
        <v>11198</v>
      </c>
      <c r="Q782" s="178">
        <f t="shared" si="88"/>
        <v>10937</v>
      </c>
      <c r="R782" s="178">
        <f t="shared" si="89"/>
        <v>214</v>
      </c>
      <c r="S782" s="202">
        <f t="shared" si="90"/>
        <v>1.9191103936866648E-2</v>
      </c>
    </row>
    <row r="783" spans="1:19" ht="29" x14ac:dyDescent="0.2">
      <c r="A783" s="201" t="s">
        <v>400</v>
      </c>
      <c r="B783" s="188" t="s">
        <v>168</v>
      </c>
      <c r="C783" s="189" t="s">
        <v>169</v>
      </c>
      <c r="D783" s="175"/>
      <c r="E783" s="176"/>
      <c r="F783" s="176"/>
      <c r="G783" s="176"/>
      <c r="H783" s="210" t="str">
        <f t="shared" si="84"/>
        <v/>
      </c>
      <c r="I783" s="221">
        <v>789</v>
      </c>
      <c r="J783" s="27">
        <v>788</v>
      </c>
      <c r="K783" s="27">
        <v>526</v>
      </c>
      <c r="L783" s="193">
        <f t="shared" si="85"/>
        <v>0.6675126903553299</v>
      </c>
      <c r="M783" s="225">
        <v>0</v>
      </c>
      <c r="N783" s="27">
        <v>0</v>
      </c>
      <c r="O783" s="214">
        <f t="shared" si="86"/>
        <v>0</v>
      </c>
      <c r="P783" s="177">
        <f t="shared" si="87"/>
        <v>789</v>
      </c>
      <c r="Q783" s="178">
        <f t="shared" si="88"/>
        <v>788</v>
      </c>
      <c r="R783" s="178" t="str">
        <f t="shared" si="89"/>
        <v/>
      </c>
      <c r="S783" s="202" t="str">
        <f t="shared" si="90"/>
        <v/>
      </c>
    </row>
    <row r="784" spans="1:19" ht="29" x14ac:dyDescent="0.2">
      <c r="A784" s="201" t="s">
        <v>400</v>
      </c>
      <c r="B784" s="188" t="s">
        <v>168</v>
      </c>
      <c r="C784" s="189" t="s">
        <v>171</v>
      </c>
      <c r="D784" s="175"/>
      <c r="E784" s="176"/>
      <c r="F784" s="176"/>
      <c r="G784" s="176"/>
      <c r="H784" s="210" t="str">
        <f t="shared" si="84"/>
        <v/>
      </c>
      <c r="I784" s="221">
        <v>1729</v>
      </c>
      <c r="J784" s="27">
        <v>1727</v>
      </c>
      <c r="K784" s="27">
        <v>910</v>
      </c>
      <c r="L784" s="193">
        <f t="shared" si="85"/>
        <v>0.52692530399536774</v>
      </c>
      <c r="M784" s="225">
        <v>0</v>
      </c>
      <c r="N784" s="27">
        <v>1</v>
      </c>
      <c r="O784" s="214">
        <f t="shared" si="86"/>
        <v>5.7870370370370367E-4</v>
      </c>
      <c r="P784" s="177">
        <f t="shared" si="87"/>
        <v>1729</v>
      </c>
      <c r="Q784" s="178">
        <f t="shared" si="88"/>
        <v>1727</v>
      </c>
      <c r="R784" s="178">
        <f t="shared" si="89"/>
        <v>1</v>
      </c>
      <c r="S784" s="202">
        <f t="shared" si="90"/>
        <v>5.7870370370370367E-4</v>
      </c>
    </row>
    <row r="785" spans="1:19" x14ac:dyDescent="0.2">
      <c r="A785" s="201" t="s">
        <v>400</v>
      </c>
      <c r="B785" s="188" t="s">
        <v>174</v>
      </c>
      <c r="C785" s="189" t="s">
        <v>175</v>
      </c>
      <c r="D785" s="175"/>
      <c r="E785" s="176"/>
      <c r="F785" s="176"/>
      <c r="G785" s="176"/>
      <c r="H785" s="210" t="str">
        <f t="shared" si="84"/>
        <v/>
      </c>
      <c r="I785" s="221">
        <v>307</v>
      </c>
      <c r="J785" s="27">
        <v>216</v>
      </c>
      <c r="K785" s="27">
        <v>161</v>
      </c>
      <c r="L785" s="193">
        <f t="shared" si="85"/>
        <v>0.74537037037037035</v>
      </c>
      <c r="M785" s="225">
        <v>0</v>
      </c>
      <c r="N785" s="27">
        <v>83</v>
      </c>
      <c r="O785" s="214">
        <f t="shared" si="86"/>
        <v>0.27759197324414714</v>
      </c>
      <c r="P785" s="177">
        <f t="shared" si="87"/>
        <v>307</v>
      </c>
      <c r="Q785" s="178">
        <f t="shared" si="88"/>
        <v>216</v>
      </c>
      <c r="R785" s="178">
        <f t="shared" si="89"/>
        <v>83</v>
      </c>
      <c r="S785" s="202">
        <f t="shared" si="90"/>
        <v>0.27759197324414714</v>
      </c>
    </row>
    <row r="786" spans="1:19" x14ac:dyDescent="0.2">
      <c r="A786" s="201" t="s">
        <v>400</v>
      </c>
      <c r="B786" s="188" t="s">
        <v>178</v>
      </c>
      <c r="C786" s="189" t="s">
        <v>506</v>
      </c>
      <c r="D786" s="175"/>
      <c r="E786" s="176"/>
      <c r="F786" s="176"/>
      <c r="G786" s="176"/>
      <c r="H786" s="210" t="str">
        <f t="shared" si="84"/>
        <v/>
      </c>
      <c r="I786" s="221">
        <v>158</v>
      </c>
      <c r="J786" s="27">
        <v>150</v>
      </c>
      <c r="K786" s="27">
        <v>87</v>
      </c>
      <c r="L786" s="193">
        <f t="shared" si="85"/>
        <v>0.57999999999999996</v>
      </c>
      <c r="M786" s="225">
        <v>0</v>
      </c>
      <c r="N786" s="27">
        <v>7</v>
      </c>
      <c r="O786" s="214">
        <f t="shared" si="86"/>
        <v>4.4585987261146494E-2</v>
      </c>
      <c r="P786" s="177">
        <f t="shared" si="87"/>
        <v>158</v>
      </c>
      <c r="Q786" s="178">
        <f t="shared" si="88"/>
        <v>150</v>
      </c>
      <c r="R786" s="178">
        <f t="shared" si="89"/>
        <v>7</v>
      </c>
      <c r="S786" s="202">
        <f t="shared" si="90"/>
        <v>4.4585987261146494E-2</v>
      </c>
    </row>
    <row r="787" spans="1:19" x14ac:dyDescent="0.2">
      <c r="A787" s="201" t="s">
        <v>400</v>
      </c>
      <c r="B787" s="188" t="s">
        <v>178</v>
      </c>
      <c r="C787" s="189" t="s">
        <v>179</v>
      </c>
      <c r="D787" s="175"/>
      <c r="E787" s="176"/>
      <c r="F787" s="176"/>
      <c r="G787" s="176"/>
      <c r="H787" s="210" t="str">
        <f t="shared" si="84"/>
        <v/>
      </c>
      <c r="I787" s="221">
        <v>4</v>
      </c>
      <c r="J787" s="27">
        <v>2</v>
      </c>
      <c r="K787" s="27">
        <v>1</v>
      </c>
      <c r="L787" s="193">
        <f t="shared" si="85"/>
        <v>0.5</v>
      </c>
      <c r="M787" s="225">
        <v>2</v>
      </c>
      <c r="N787" s="27">
        <v>0</v>
      </c>
      <c r="O787" s="214">
        <f t="shared" si="86"/>
        <v>0</v>
      </c>
      <c r="P787" s="177">
        <f t="shared" si="87"/>
        <v>4</v>
      </c>
      <c r="Q787" s="178">
        <f t="shared" si="88"/>
        <v>4</v>
      </c>
      <c r="R787" s="178" t="str">
        <f t="shared" si="89"/>
        <v/>
      </c>
      <c r="S787" s="202" t="str">
        <f t="shared" si="90"/>
        <v/>
      </c>
    </row>
    <row r="788" spans="1:19" x14ac:dyDescent="0.2">
      <c r="A788" s="201" t="s">
        <v>400</v>
      </c>
      <c r="B788" s="188" t="s">
        <v>180</v>
      </c>
      <c r="C788" s="189" t="s">
        <v>180</v>
      </c>
      <c r="D788" s="175"/>
      <c r="E788" s="176"/>
      <c r="F788" s="176"/>
      <c r="G788" s="176"/>
      <c r="H788" s="210" t="str">
        <f t="shared" si="84"/>
        <v/>
      </c>
      <c r="I788" s="221">
        <v>134</v>
      </c>
      <c r="J788" s="27">
        <v>124</v>
      </c>
      <c r="K788" s="27">
        <v>58</v>
      </c>
      <c r="L788" s="193">
        <f t="shared" si="85"/>
        <v>0.46774193548387094</v>
      </c>
      <c r="M788" s="225">
        <v>0</v>
      </c>
      <c r="N788" s="27">
        <v>2</v>
      </c>
      <c r="O788" s="214">
        <f t="shared" si="86"/>
        <v>1.5873015873015872E-2</v>
      </c>
      <c r="P788" s="177">
        <f t="shared" si="87"/>
        <v>134</v>
      </c>
      <c r="Q788" s="178">
        <f t="shared" si="88"/>
        <v>124</v>
      </c>
      <c r="R788" s="178">
        <f t="shared" si="89"/>
        <v>2</v>
      </c>
      <c r="S788" s="202">
        <f t="shared" si="90"/>
        <v>1.5873015873015872E-2</v>
      </c>
    </row>
    <row r="789" spans="1:19" x14ac:dyDescent="0.2">
      <c r="A789" s="201" t="s">
        <v>400</v>
      </c>
      <c r="B789" s="188" t="s">
        <v>182</v>
      </c>
      <c r="C789" s="189" t="s">
        <v>184</v>
      </c>
      <c r="D789" s="175"/>
      <c r="E789" s="176"/>
      <c r="F789" s="176"/>
      <c r="G789" s="176"/>
      <c r="H789" s="210" t="str">
        <f t="shared" si="84"/>
        <v/>
      </c>
      <c r="I789" s="221">
        <v>254</v>
      </c>
      <c r="J789" s="27">
        <v>171</v>
      </c>
      <c r="K789" s="27">
        <v>132</v>
      </c>
      <c r="L789" s="193">
        <f t="shared" si="85"/>
        <v>0.77192982456140347</v>
      </c>
      <c r="M789" s="225">
        <v>0</v>
      </c>
      <c r="N789" s="27">
        <v>12</v>
      </c>
      <c r="O789" s="214">
        <f t="shared" si="86"/>
        <v>6.5573770491803282E-2</v>
      </c>
      <c r="P789" s="177">
        <f t="shared" si="87"/>
        <v>254</v>
      </c>
      <c r="Q789" s="178">
        <f t="shared" si="88"/>
        <v>171</v>
      </c>
      <c r="R789" s="178">
        <f t="shared" si="89"/>
        <v>12</v>
      </c>
      <c r="S789" s="202">
        <f t="shared" si="90"/>
        <v>6.5573770491803282E-2</v>
      </c>
    </row>
    <row r="790" spans="1:19" x14ac:dyDescent="0.2">
      <c r="A790" s="201" t="s">
        <v>400</v>
      </c>
      <c r="B790" s="188" t="s">
        <v>562</v>
      </c>
      <c r="C790" s="189" t="s">
        <v>118</v>
      </c>
      <c r="D790" s="175"/>
      <c r="E790" s="176"/>
      <c r="F790" s="176"/>
      <c r="G790" s="176"/>
      <c r="H790" s="210" t="str">
        <f t="shared" si="84"/>
        <v/>
      </c>
      <c r="I790" s="221">
        <v>19</v>
      </c>
      <c r="J790" s="27">
        <v>8</v>
      </c>
      <c r="K790" s="27">
        <v>2</v>
      </c>
      <c r="L790" s="193">
        <f t="shared" si="85"/>
        <v>0.25</v>
      </c>
      <c r="M790" s="225">
        <v>0</v>
      </c>
      <c r="N790" s="27">
        <v>11</v>
      </c>
      <c r="O790" s="214">
        <f t="shared" si="86"/>
        <v>0.57894736842105265</v>
      </c>
      <c r="P790" s="177">
        <f t="shared" si="87"/>
        <v>19</v>
      </c>
      <c r="Q790" s="178">
        <f t="shared" si="88"/>
        <v>8</v>
      </c>
      <c r="R790" s="178">
        <f t="shared" si="89"/>
        <v>11</v>
      </c>
      <c r="S790" s="202">
        <f t="shared" si="90"/>
        <v>0.57894736842105265</v>
      </c>
    </row>
    <row r="791" spans="1:19" x14ac:dyDescent="0.2">
      <c r="A791" s="201" t="s">
        <v>400</v>
      </c>
      <c r="B791" s="188" t="s">
        <v>565</v>
      </c>
      <c r="C791" s="189" t="s">
        <v>196</v>
      </c>
      <c r="D791" s="175"/>
      <c r="E791" s="176"/>
      <c r="F791" s="176"/>
      <c r="G791" s="176"/>
      <c r="H791" s="210" t="str">
        <f t="shared" si="84"/>
        <v/>
      </c>
      <c r="I791" s="221">
        <v>5</v>
      </c>
      <c r="J791" s="27">
        <v>5</v>
      </c>
      <c r="K791" s="27">
        <v>3</v>
      </c>
      <c r="L791" s="193">
        <f t="shared" si="85"/>
        <v>0.6</v>
      </c>
      <c r="M791" s="225">
        <v>0</v>
      </c>
      <c r="N791" s="27">
        <v>0</v>
      </c>
      <c r="O791" s="214">
        <f t="shared" si="86"/>
        <v>0</v>
      </c>
      <c r="P791" s="177">
        <f t="shared" si="87"/>
        <v>5</v>
      </c>
      <c r="Q791" s="178">
        <f t="shared" si="88"/>
        <v>5</v>
      </c>
      <c r="R791" s="178" t="str">
        <f t="shared" si="89"/>
        <v/>
      </c>
      <c r="S791" s="202" t="str">
        <f t="shared" si="90"/>
        <v/>
      </c>
    </row>
    <row r="792" spans="1:19" x14ac:dyDescent="0.2">
      <c r="A792" s="201" t="s">
        <v>400</v>
      </c>
      <c r="B792" s="188" t="s">
        <v>198</v>
      </c>
      <c r="C792" s="189" t="s">
        <v>199</v>
      </c>
      <c r="D792" s="175"/>
      <c r="E792" s="176"/>
      <c r="F792" s="176"/>
      <c r="G792" s="176"/>
      <c r="H792" s="210" t="str">
        <f t="shared" si="84"/>
        <v/>
      </c>
      <c r="I792" s="221">
        <v>362</v>
      </c>
      <c r="J792" s="27">
        <v>344</v>
      </c>
      <c r="K792" s="27">
        <v>162</v>
      </c>
      <c r="L792" s="193">
        <f t="shared" si="85"/>
        <v>0.47093023255813954</v>
      </c>
      <c r="M792" s="225">
        <v>0</v>
      </c>
      <c r="N792" s="27">
        <v>3</v>
      </c>
      <c r="O792" s="214">
        <f t="shared" si="86"/>
        <v>8.6455331412103754E-3</v>
      </c>
      <c r="P792" s="177">
        <f t="shared" si="87"/>
        <v>362</v>
      </c>
      <c r="Q792" s="178">
        <f t="shared" si="88"/>
        <v>344</v>
      </c>
      <c r="R792" s="178">
        <f t="shared" si="89"/>
        <v>3</v>
      </c>
      <c r="S792" s="202">
        <f t="shared" si="90"/>
        <v>8.6455331412103754E-3</v>
      </c>
    </row>
    <row r="793" spans="1:19" x14ac:dyDescent="0.2">
      <c r="A793" s="201" t="s">
        <v>400</v>
      </c>
      <c r="B793" s="188" t="s">
        <v>202</v>
      </c>
      <c r="C793" s="189" t="s">
        <v>203</v>
      </c>
      <c r="D793" s="175"/>
      <c r="E793" s="176"/>
      <c r="F793" s="176"/>
      <c r="G793" s="176"/>
      <c r="H793" s="210" t="str">
        <f t="shared" si="84"/>
        <v/>
      </c>
      <c r="I793" s="221">
        <v>74</v>
      </c>
      <c r="J793" s="27">
        <v>55</v>
      </c>
      <c r="K793" s="27">
        <v>5</v>
      </c>
      <c r="L793" s="193">
        <f t="shared" si="85"/>
        <v>9.0909090909090912E-2</v>
      </c>
      <c r="M793" s="225">
        <v>4</v>
      </c>
      <c r="N793" s="27">
        <v>11</v>
      </c>
      <c r="O793" s="214">
        <f t="shared" si="86"/>
        <v>0.15714285714285714</v>
      </c>
      <c r="P793" s="177">
        <f t="shared" si="87"/>
        <v>74</v>
      </c>
      <c r="Q793" s="178">
        <f t="shared" si="88"/>
        <v>59</v>
      </c>
      <c r="R793" s="178">
        <f t="shared" si="89"/>
        <v>11</v>
      </c>
      <c r="S793" s="202">
        <f t="shared" si="90"/>
        <v>0.15714285714285714</v>
      </c>
    </row>
    <row r="794" spans="1:19" x14ac:dyDescent="0.2">
      <c r="A794" s="201" t="s">
        <v>400</v>
      </c>
      <c r="B794" s="188" t="s">
        <v>204</v>
      </c>
      <c r="C794" s="189" t="s">
        <v>205</v>
      </c>
      <c r="D794" s="175"/>
      <c r="E794" s="176"/>
      <c r="F794" s="176"/>
      <c r="G794" s="176"/>
      <c r="H794" s="210" t="str">
        <f t="shared" si="84"/>
        <v/>
      </c>
      <c r="I794" s="221">
        <v>853</v>
      </c>
      <c r="J794" s="27">
        <v>750</v>
      </c>
      <c r="K794" s="27">
        <v>569</v>
      </c>
      <c r="L794" s="193">
        <f t="shared" si="85"/>
        <v>0.75866666666666671</v>
      </c>
      <c r="M794" s="225">
        <v>0</v>
      </c>
      <c r="N794" s="27">
        <v>98</v>
      </c>
      <c r="O794" s="214">
        <f t="shared" si="86"/>
        <v>0.11556603773584906</v>
      </c>
      <c r="P794" s="177">
        <f t="shared" si="87"/>
        <v>853</v>
      </c>
      <c r="Q794" s="178">
        <f t="shared" si="88"/>
        <v>750</v>
      </c>
      <c r="R794" s="178">
        <f t="shared" si="89"/>
        <v>98</v>
      </c>
      <c r="S794" s="202">
        <f t="shared" si="90"/>
        <v>0.11556603773584906</v>
      </c>
    </row>
    <row r="795" spans="1:19" x14ac:dyDescent="0.2">
      <c r="A795" s="201" t="s">
        <v>400</v>
      </c>
      <c r="B795" s="188" t="s">
        <v>204</v>
      </c>
      <c r="C795" s="189" t="s">
        <v>206</v>
      </c>
      <c r="D795" s="175"/>
      <c r="E795" s="176"/>
      <c r="F795" s="176"/>
      <c r="G795" s="176"/>
      <c r="H795" s="210" t="str">
        <f t="shared" si="84"/>
        <v/>
      </c>
      <c r="I795" s="221">
        <v>4140</v>
      </c>
      <c r="J795" s="27">
        <v>3221</v>
      </c>
      <c r="K795" s="27">
        <v>2803</v>
      </c>
      <c r="L795" s="193">
        <f t="shared" si="85"/>
        <v>0.87022663769015829</v>
      </c>
      <c r="M795" s="225">
        <v>10</v>
      </c>
      <c r="N795" s="27">
        <v>429</v>
      </c>
      <c r="O795" s="214">
        <f t="shared" si="86"/>
        <v>0.11721311475409836</v>
      </c>
      <c r="P795" s="177">
        <f t="shared" si="87"/>
        <v>4140</v>
      </c>
      <c r="Q795" s="178">
        <f t="shared" si="88"/>
        <v>3231</v>
      </c>
      <c r="R795" s="178">
        <f t="shared" si="89"/>
        <v>429</v>
      </c>
      <c r="S795" s="202">
        <f t="shared" si="90"/>
        <v>0.11721311475409836</v>
      </c>
    </row>
    <row r="796" spans="1:19" x14ac:dyDescent="0.2">
      <c r="A796" s="201" t="s">
        <v>400</v>
      </c>
      <c r="B796" s="188" t="s">
        <v>209</v>
      </c>
      <c r="C796" s="189" t="s">
        <v>210</v>
      </c>
      <c r="D796" s="175"/>
      <c r="E796" s="176"/>
      <c r="F796" s="176"/>
      <c r="G796" s="176"/>
      <c r="H796" s="210" t="str">
        <f t="shared" si="84"/>
        <v/>
      </c>
      <c r="I796" s="221">
        <v>86</v>
      </c>
      <c r="J796" s="27">
        <v>80</v>
      </c>
      <c r="K796" s="27">
        <v>65</v>
      </c>
      <c r="L796" s="193">
        <f t="shared" si="85"/>
        <v>0.8125</v>
      </c>
      <c r="M796" s="225">
        <v>0</v>
      </c>
      <c r="N796" s="27">
        <v>5</v>
      </c>
      <c r="O796" s="214">
        <f t="shared" si="86"/>
        <v>5.8823529411764705E-2</v>
      </c>
      <c r="P796" s="177">
        <f t="shared" si="87"/>
        <v>86</v>
      </c>
      <c r="Q796" s="178">
        <f t="shared" si="88"/>
        <v>80</v>
      </c>
      <c r="R796" s="178">
        <f t="shared" si="89"/>
        <v>5</v>
      </c>
      <c r="S796" s="202">
        <f t="shared" si="90"/>
        <v>5.8823529411764705E-2</v>
      </c>
    </row>
    <row r="797" spans="1:19" x14ac:dyDescent="0.2">
      <c r="A797" s="201" t="s">
        <v>400</v>
      </c>
      <c r="B797" s="188" t="s">
        <v>209</v>
      </c>
      <c r="C797" s="189" t="s">
        <v>502</v>
      </c>
      <c r="D797" s="175"/>
      <c r="E797" s="176"/>
      <c r="F797" s="176"/>
      <c r="G797" s="176"/>
      <c r="H797" s="210" t="str">
        <f t="shared" si="84"/>
        <v/>
      </c>
      <c r="I797" s="221">
        <v>302</v>
      </c>
      <c r="J797" s="27">
        <v>283</v>
      </c>
      <c r="K797" s="27">
        <v>223</v>
      </c>
      <c r="L797" s="193">
        <f t="shared" si="85"/>
        <v>0.78798586572438167</v>
      </c>
      <c r="M797" s="225">
        <v>0</v>
      </c>
      <c r="N797" s="27">
        <v>19</v>
      </c>
      <c r="O797" s="214">
        <f t="shared" si="86"/>
        <v>6.2913907284768214E-2</v>
      </c>
      <c r="P797" s="177">
        <f t="shared" si="87"/>
        <v>302</v>
      </c>
      <c r="Q797" s="178">
        <f t="shared" si="88"/>
        <v>283</v>
      </c>
      <c r="R797" s="178">
        <f t="shared" si="89"/>
        <v>19</v>
      </c>
      <c r="S797" s="202">
        <f t="shared" si="90"/>
        <v>6.2913907284768214E-2</v>
      </c>
    </row>
    <row r="798" spans="1:19" x14ac:dyDescent="0.2">
      <c r="A798" s="201" t="s">
        <v>400</v>
      </c>
      <c r="B798" s="188" t="s">
        <v>209</v>
      </c>
      <c r="C798" s="189" t="s">
        <v>211</v>
      </c>
      <c r="D798" s="175"/>
      <c r="E798" s="176"/>
      <c r="F798" s="176"/>
      <c r="G798" s="176"/>
      <c r="H798" s="210" t="str">
        <f t="shared" si="84"/>
        <v/>
      </c>
      <c r="I798" s="221">
        <v>179</v>
      </c>
      <c r="J798" s="27">
        <v>156</v>
      </c>
      <c r="K798" s="27">
        <v>117</v>
      </c>
      <c r="L798" s="193">
        <f t="shared" si="85"/>
        <v>0.75</v>
      </c>
      <c r="M798" s="225">
        <v>0</v>
      </c>
      <c r="N798" s="27">
        <v>23</v>
      </c>
      <c r="O798" s="214">
        <f t="shared" si="86"/>
        <v>0.12849162011173185</v>
      </c>
      <c r="P798" s="177">
        <f t="shared" si="87"/>
        <v>179</v>
      </c>
      <c r="Q798" s="178">
        <f t="shared" si="88"/>
        <v>156</v>
      </c>
      <c r="R798" s="178">
        <f t="shared" si="89"/>
        <v>23</v>
      </c>
      <c r="S798" s="202">
        <f t="shared" si="90"/>
        <v>0.12849162011173185</v>
      </c>
    </row>
    <row r="799" spans="1:19" ht="29" x14ac:dyDescent="0.2">
      <c r="A799" s="201" t="s">
        <v>400</v>
      </c>
      <c r="B799" s="188" t="s">
        <v>212</v>
      </c>
      <c r="C799" s="189" t="s">
        <v>213</v>
      </c>
      <c r="D799" s="175"/>
      <c r="E799" s="176"/>
      <c r="F799" s="176"/>
      <c r="G799" s="176"/>
      <c r="H799" s="210" t="str">
        <f t="shared" si="84"/>
        <v/>
      </c>
      <c r="I799" s="221">
        <v>873</v>
      </c>
      <c r="J799" s="27">
        <v>671</v>
      </c>
      <c r="K799" s="27">
        <v>407</v>
      </c>
      <c r="L799" s="193">
        <f t="shared" si="85"/>
        <v>0.60655737704918034</v>
      </c>
      <c r="M799" s="225">
        <v>0</v>
      </c>
      <c r="N799" s="27">
        <v>197</v>
      </c>
      <c r="O799" s="214">
        <f t="shared" si="86"/>
        <v>0.22695852534562211</v>
      </c>
      <c r="P799" s="177">
        <f t="shared" si="87"/>
        <v>873</v>
      </c>
      <c r="Q799" s="178">
        <f t="shared" si="88"/>
        <v>671</v>
      </c>
      <c r="R799" s="178">
        <f t="shared" si="89"/>
        <v>197</v>
      </c>
      <c r="S799" s="202">
        <f t="shared" si="90"/>
        <v>0.22695852534562211</v>
      </c>
    </row>
    <row r="800" spans="1:19" x14ac:dyDescent="0.2">
      <c r="A800" s="201" t="s">
        <v>400</v>
      </c>
      <c r="B800" s="188" t="s">
        <v>215</v>
      </c>
      <c r="C800" s="189" t="s">
        <v>217</v>
      </c>
      <c r="D800" s="175"/>
      <c r="E800" s="176"/>
      <c r="F800" s="176"/>
      <c r="G800" s="176"/>
      <c r="H800" s="210" t="str">
        <f t="shared" si="84"/>
        <v/>
      </c>
      <c r="I800" s="221">
        <v>553</v>
      </c>
      <c r="J800" s="27">
        <v>489</v>
      </c>
      <c r="K800" s="27">
        <v>293</v>
      </c>
      <c r="L800" s="193">
        <f t="shared" si="85"/>
        <v>0.59918200408997957</v>
      </c>
      <c r="M800" s="225">
        <v>0</v>
      </c>
      <c r="N800" s="27">
        <v>39</v>
      </c>
      <c r="O800" s="214">
        <f t="shared" si="86"/>
        <v>7.3863636363636367E-2</v>
      </c>
      <c r="P800" s="177">
        <f t="shared" si="87"/>
        <v>553</v>
      </c>
      <c r="Q800" s="178">
        <f t="shared" si="88"/>
        <v>489</v>
      </c>
      <c r="R800" s="178">
        <f t="shared" si="89"/>
        <v>39</v>
      </c>
      <c r="S800" s="202">
        <f t="shared" si="90"/>
        <v>7.3863636363636367E-2</v>
      </c>
    </row>
    <row r="801" spans="1:19" x14ac:dyDescent="0.2">
      <c r="A801" s="201" t="s">
        <v>400</v>
      </c>
      <c r="B801" s="188" t="s">
        <v>220</v>
      </c>
      <c r="C801" s="189" t="s">
        <v>221</v>
      </c>
      <c r="D801" s="175"/>
      <c r="E801" s="176"/>
      <c r="F801" s="176"/>
      <c r="G801" s="176"/>
      <c r="H801" s="210" t="str">
        <f t="shared" si="84"/>
        <v/>
      </c>
      <c r="I801" s="221">
        <v>28</v>
      </c>
      <c r="J801" s="27">
        <v>25</v>
      </c>
      <c r="K801" s="27">
        <v>23</v>
      </c>
      <c r="L801" s="193">
        <f t="shared" si="85"/>
        <v>0.92</v>
      </c>
      <c r="M801" s="225">
        <v>0</v>
      </c>
      <c r="N801" s="27">
        <v>3</v>
      </c>
      <c r="O801" s="214">
        <f t="shared" si="86"/>
        <v>0.10714285714285714</v>
      </c>
      <c r="P801" s="177">
        <f t="shared" si="87"/>
        <v>28</v>
      </c>
      <c r="Q801" s="178">
        <f t="shared" si="88"/>
        <v>25</v>
      </c>
      <c r="R801" s="178">
        <f t="shared" si="89"/>
        <v>3</v>
      </c>
      <c r="S801" s="202">
        <f t="shared" si="90"/>
        <v>0.10714285714285714</v>
      </c>
    </row>
    <row r="802" spans="1:19" ht="29" x14ac:dyDescent="0.2">
      <c r="A802" s="201" t="s">
        <v>400</v>
      </c>
      <c r="B802" s="188" t="s">
        <v>220</v>
      </c>
      <c r="C802" s="189" t="s">
        <v>222</v>
      </c>
      <c r="D802" s="175"/>
      <c r="E802" s="176"/>
      <c r="F802" s="176"/>
      <c r="G802" s="176"/>
      <c r="H802" s="210" t="str">
        <f t="shared" si="84"/>
        <v/>
      </c>
      <c r="I802" s="221">
        <v>27</v>
      </c>
      <c r="J802" s="27">
        <v>25</v>
      </c>
      <c r="K802" s="27">
        <v>6</v>
      </c>
      <c r="L802" s="193">
        <f t="shared" si="85"/>
        <v>0.24</v>
      </c>
      <c r="M802" s="225">
        <v>0</v>
      </c>
      <c r="N802" s="27">
        <v>2</v>
      </c>
      <c r="O802" s="214">
        <f t="shared" si="86"/>
        <v>7.407407407407407E-2</v>
      </c>
      <c r="P802" s="177">
        <f t="shared" si="87"/>
        <v>27</v>
      </c>
      <c r="Q802" s="178">
        <f t="shared" si="88"/>
        <v>25</v>
      </c>
      <c r="R802" s="178">
        <f t="shared" si="89"/>
        <v>2</v>
      </c>
      <c r="S802" s="202">
        <f t="shared" si="90"/>
        <v>7.407407407407407E-2</v>
      </c>
    </row>
    <row r="803" spans="1:19" x14ac:dyDescent="0.2">
      <c r="A803" s="201" t="s">
        <v>400</v>
      </c>
      <c r="B803" s="188" t="s">
        <v>220</v>
      </c>
      <c r="C803" s="189" t="s">
        <v>224</v>
      </c>
      <c r="D803" s="175"/>
      <c r="E803" s="176"/>
      <c r="F803" s="176"/>
      <c r="G803" s="176"/>
      <c r="H803" s="210" t="str">
        <f t="shared" si="84"/>
        <v/>
      </c>
      <c r="I803" s="221">
        <v>68</v>
      </c>
      <c r="J803" s="27">
        <v>67</v>
      </c>
      <c r="K803" s="27">
        <v>4</v>
      </c>
      <c r="L803" s="193">
        <f t="shared" si="85"/>
        <v>5.9701492537313432E-2</v>
      </c>
      <c r="M803" s="225">
        <v>0</v>
      </c>
      <c r="N803" s="27">
        <v>0</v>
      </c>
      <c r="O803" s="214">
        <f t="shared" si="86"/>
        <v>0</v>
      </c>
      <c r="P803" s="177">
        <f t="shared" si="87"/>
        <v>68</v>
      </c>
      <c r="Q803" s="178">
        <f t="shared" si="88"/>
        <v>67</v>
      </c>
      <c r="R803" s="178" t="str">
        <f t="shared" si="89"/>
        <v/>
      </c>
      <c r="S803" s="202" t="str">
        <f t="shared" si="90"/>
        <v/>
      </c>
    </row>
    <row r="804" spans="1:19" x14ac:dyDescent="0.2">
      <c r="A804" s="201" t="s">
        <v>400</v>
      </c>
      <c r="B804" s="188" t="s">
        <v>220</v>
      </c>
      <c r="C804" s="189" t="s">
        <v>226</v>
      </c>
      <c r="D804" s="175"/>
      <c r="E804" s="176"/>
      <c r="F804" s="176"/>
      <c r="G804" s="176"/>
      <c r="H804" s="210" t="str">
        <f t="shared" si="84"/>
        <v/>
      </c>
      <c r="I804" s="221">
        <v>29</v>
      </c>
      <c r="J804" s="27">
        <v>29</v>
      </c>
      <c r="K804" s="27">
        <v>13</v>
      </c>
      <c r="L804" s="193">
        <f t="shared" si="85"/>
        <v>0.44827586206896552</v>
      </c>
      <c r="M804" s="225">
        <v>0</v>
      </c>
      <c r="N804" s="27">
        <v>0</v>
      </c>
      <c r="O804" s="214">
        <f t="shared" si="86"/>
        <v>0</v>
      </c>
      <c r="P804" s="177">
        <f t="shared" si="87"/>
        <v>29</v>
      </c>
      <c r="Q804" s="178">
        <f t="shared" si="88"/>
        <v>29</v>
      </c>
      <c r="R804" s="178" t="str">
        <f t="shared" si="89"/>
        <v/>
      </c>
      <c r="S804" s="202" t="str">
        <f t="shared" si="90"/>
        <v/>
      </c>
    </row>
    <row r="805" spans="1:19" x14ac:dyDescent="0.2">
      <c r="A805" s="201" t="s">
        <v>400</v>
      </c>
      <c r="B805" s="188" t="s">
        <v>227</v>
      </c>
      <c r="C805" s="189" t="s">
        <v>228</v>
      </c>
      <c r="D805" s="175"/>
      <c r="E805" s="176"/>
      <c r="F805" s="176"/>
      <c r="G805" s="176"/>
      <c r="H805" s="210" t="str">
        <f t="shared" si="84"/>
        <v/>
      </c>
      <c r="I805" s="221">
        <v>131</v>
      </c>
      <c r="J805" s="27">
        <v>65</v>
      </c>
      <c r="K805" s="27">
        <v>10</v>
      </c>
      <c r="L805" s="193">
        <f t="shared" si="85"/>
        <v>0.15384615384615385</v>
      </c>
      <c r="M805" s="225">
        <v>0</v>
      </c>
      <c r="N805" s="27">
        <v>13</v>
      </c>
      <c r="O805" s="214">
        <f t="shared" si="86"/>
        <v>0.16666666666666666</v>
      </c>
      <c r="P805" s="177">
        <f t="shared" si="87"/>
        <v>131</v>
      </c>
      <c r="Q805" s="178">
        <f t="shared" si="88"/>
        <v>65</v>
      </c>
      <c r="R805" s="178">
        <f t="shared" si="89"/>
        <v>13</v>
      </c>
      <c r="S805" s="202">
        <f t="shared" si="90"/>
        <v>0.16666666666666666</v>
      </c>
    </row>
    <row r="806" spans="1:19" x14ac:dyDescent="0.2">
      <c r="A806" s="201" t="s">
        <v>400</v>
      </c>
      <c r="B806" s="188" t="s">
        <v>566</v>
      </c>
      <c r="C806" s="189" t="s">
        <v>231</v>
      </c>
      <c r="D806" s="175"/>
      <c r="E806" s="176"/>
      <c r="F806" s="176"/>
      <c r="G806" s="176"/>
      <c r="H806" s="210" t="str">
        <f t="shared" si="84"/>
        <v/>
      </c>
      <c r="I806" s="221">
        <v>102</v>
      </c>
      <c r="J806" s="27">
        <v>52</v>
      </c>
      <c r="K806" s="27">
        <v>13</v>
      </c>
      <c r="L806" s="193">
        <f t="shared" si="85"/>
        <v>0.25</v>
      </c>
      <c r="M806" s="225">
        <v>0</v>
      </c>
      <c r="N806" s="27">
        <v>7</v>
      </c>
      <c r="O806" s="214">
        <f t="shared" si="86"/>
        <v>0.11864406779661017</v>
      </c>
      <c r="P806" s="177">
        <f t="shared" si="87"/>
        <v>102</v>
      </c>
      <c r="Q806" s="178">
        <f t="shared" si="88"/>
        <v>52</v>
      </c>
      <c r="R806" s="178">
        <f t="shared" si="89"/>
        <v>7</v>
      </c>
      <c r="S806" s="202">
        <f t="shared" si="90"/>
        <v>0.11864406779661017</v>
      </c>
    </row>
    <row r="807" spans="1:19" x14ac:dyDescent="0.2">
      <c r="A807" s="201" t="s">
        <v>400</v>
      </c>
      <c r="B807" s="188" t="s">
        <v>566</v>
      </c>
      <c r="C807" s="189" t="s">
        <v>232</v>
      </c>
      <c r="D807" s="175"/>
      <c r="E807" s="176"/>
      <c r="F807" s="176"/>
      <c r="G807" s="176"/>
      <c r="H807" s="210" t="str">
        <f t="shared" si="84"/>
        <v/>
      </c>
      <c r="I807" s="221">
        <v>158</v>
      </c>
      <c r="J807" s="27">
        <v>87</v>
      </c>
      <c r="K807" s="27">
        <v>4</v>
      </c>
      <c r="L807" s="193">
        <f t="shared" si="85"/>
        <v>4.5977011494252873E-2</v>
      </c>
      <c r="M807" s="225">
        <v>2</v>
      </c>
      <c r="N807" s="27">
        <v>4</v>
      </c>
      <c r="O807" s="214">
        <f t="shared" si="86"/>
        <v>4.3010752688172046E-2</v>
      </c>
      <c r="P807" s="177">
        <f t="shared" si="87"/>
        <v>158</v>
      </c>
      <c r="Q807" s="178">
        <f t="shared" si="88"/>
        <v>89</v>
      </c>
      <c r="R807" s="178">
        <f t="shared" si="89"/>
        <v>4</v>
      </c>
      <c r="S807" s="202">
        <f t="shared" si="90"/>
        <v>4.3010752688172046E-2</v>
      </c>
    </row>
    <row r="808" spans="1:19" x14ac:dyDescent="0.2">
      <c r="A808" s="201" t="s">
        <v>393</v>
      </c>
      <c r="B808" s="188" t="s">
        <v>42</v>
      </c>
      <c r="C808" s="189" t="s">
        <v>43</v>
      </c>
      <c r="D808" s="175"/>
      <c r="E808" s="176"/>
      <c r="F808" s="176"/>
      <c r="G808" s="176"/>
      <c r="H808" s="210" t="str">
        <f t="shared" si="84"/>
        <v/>
      </c>
      <c r="I808" s="221">
        <v>1069</v>
      </c>
      <c r="J808" s="27">
        <v>1804</v>
      </c>
      <c r="K808" s="27">
        <v>44</v>
      </c>
      <c r="L808" s="193">
        <f t="shared" si="85"/>
        <v>2.4390243902439025E-2</v>
      </c>
      <c r="M808" s="225"/>
      <c r="N808" s="27">
        <v>20</v>
      </c>
      <c r="O808" s="214">
        <f t="shared" si="86"/>
        <v>1.0964912280701754E-2</v>
      </c>
      <c r="P808" s="177">
        <f t="shared" si="87"/>
        <v>1069</v>
      </c>
      <c r="Q808" s="178">
        <f t="shared" si="88"/>
        <v>1804</v>
      </c>
      <c r="R808" s="178">
        <f t="shared" si="89"/>
        <v>20</v>
      </c>
      <c r="S808" s="202">
        <f t="shared" si="90"/>
        <v>1.0964912280701754E-2</v>
      </c>
    </row>
    <row r="809" spans="1:19" x14ac:dyDescent="0.2">
      <c r="A809" s="201" t="s">
        <v>393</v>
      </c>
      <c r="B809" s="188" t="s">
        <v>92</v>
      </c>
      <c r="C809" s="189" t="s">
        <v>93</v>
      </c>
      <c r="D809" s="175"/>
      <c r="E809" s="176"/>
      <c r="F809" s="176"/>
      <c r="G809" s="176"/>
      <c r="H809" s="210" t="str">
        <f t="shared" si="84"/>
        <v/>
      </c>
      <c r="I809" s="221">
        <v>866</v>
      </c>
      <c r="J809" s="27">
        <v>711</v>
      </c>
      <c r="K809" s="27">
        <v>112</v>
      </c>
      <c r="L809" s="193">
        <f t="shared" si="85"/>
        <v>0.15752461322081576</v>
      </c>
      <c r="M809" s="225"/>
      <c r="N809" s="27">
        <v>97</v>
      </c>
      <c r="O809" s="214">
        <f t="shared" si="86"/>
        <v>0.12004950495049505</v>
      </c>
      <c r="P809" s="177">
        <f t="shared" si="87"/>
        <v>866</v>
      </c>
      <c r="Q809" s="178">
        <f t="shared" si="88"/>
        <v>711</v>
      </c>
      <c r="R809" s="178">
        <f t="shared" si="89"/>
        <v>97</v>
      </c>
      <c r="S809" s="202">
        <f t="shared" si="90"/>
        <v>0.12004950495049505</v>
      </c>
    </row>
    <row r="810" spans="1:19" ht="29" x14ac:dyDescent="0.2">
      <c r="A810" s="201" t="s">
        <v>393</v>
      </c>
      <c r="B810" s="188" t="s">
        <v>168</v>
      </c>
      <c r="C810" s="189" t="s">
        <v>170</v>
      </c>
      <c r="D810" s="175"/>
      <c r="E810" s="176"/>
      <c r="F810" s="176"/>
      <c r="G810" s="176"/>
      <c r="H810" s="210" t="str">
        <f t="shared" si="84"/>
        <v/>
      </c>
      <c r="I810" s="221">
        <v>449</v>
      </c>
      <c r="J810" s="27">
        <v>436</v>
      </c>
      <c r="K810" s="27">
        <v>242</v>
      </c>
      <c r="L810" s="193">
        <f t="shared" si="85"/>
        <v>0.55504587155963303</v>
      </c>
      <c r="M810" s="225"/>
      <c r="N810" s="27">
        <v>12</v>
      </c>
      <c r="O810" s="214">
        <f t="shared" si="86"/>
        <v>2.6785714285714284E-2</v>
      </c>
      <c r="P810" s="177">
        <f t="shared" si="87"/>
        <v>449</v>
      </c>
      <c r="Q810" s="178">
        <f t="shared" si="88"/>
        <v>436</v>
      </c>
      <c r="R810" s="178">
        <f t="shared" si="89"/>
        <v>12</v>
      </c>
      <c r="S810" s="202">
        <f t="shared" si="90"/>
        <v>2.6785714285714284E-2</v>
      </c>
    </row>
    <row r="811" spans="1:19" x14ac:dyDescent="0.2">
      <c r="A811" s="201" t="s">
        <v>393</v>
      </c>
      <c r="B811" s="188" t="s">
        <v>215</v>
      </c>
      <c r="C811" s="189" t="s">
        <v>217</v>
      </c>
      <c r="D811" s="175"/>
      <c r="E811" s="176"/>
      <c r="F811" s="176"/>
      <c r="G811" s="176"/>
      <c r="H811" s="210" t="str">
        <f t="shared" si="84"/>
        <v/>
      </c>
      <c r="I811" s="221">
        <v>27</v>
      </c>
      <c r="J811" s="27">
        <v>27</v>
      </c>
      <c r="K811" s="27">
        <v>12</v>
      </c>
      <c r="L811" s="193">
        <f t="shared" si="85"/>
        <v>0.44444444444444442</v>
      </c>
      <c r="M811" s="225"/>
      <c r="N811" s="27">
        <v>0</v>
      </c>
      <c r="O811" s="214">
        <f t="shared" si="86"/>
        <v>0</v>
      </c>
      <c r="P811" s="177">
        <f t="shared" si="87"/>
        <v>27</v>
      </c>
      <c r="Q811" s="178">
        <f t="shared" si="88"/>
        <v>27</v>
      </c>
      <c r="R811" s="178" t="str">
        <f t="shared" si="89"/>
        <v/>
      </c>
      <c r="S811" s="202" t="str">
        <f t="shared" si="90"/>
        <v/>
      </c>
    </row>
    <row r="812" spans="1:19" x14ac:dyDescent="0.2">
      <c r="A812" s="201" t="s">
        <v>393</v>
      </c>
      <c r="B812" s="188" t="s">
        <v>220</v>
      </c>
      <c r="C812" s="189" t="s">
        <v>226</v>
      </c>
      <c r="D812" s="175"/>
      <c r="E812" s="176"/>
      <c r="F812" s="176"/>
      <c r="G812" s="176"/>
      <c r="H812" s="210" t="str">
        <f t="shared" si="84"/>
        <v/>
      </c>
      <c r="I812" s="221">
        <v>141</v>
      </c>
      <c r="J812" s="27">
        <v>137</v>
      </c>
      <c r="K812" s="27">
        <v>9</v>
      </c>
      <c r="L812" s="193">
        <f t="shared" si="85"/>
        <v>6.569343065693431E-2</v>
      </c>
      <c r="M812" s="225"/>
      <c r="N812" s="27">
        <v>0</v>
      </c>
      <c r="O812" s="214">
        <f t="shared" si="86"/>
        <v>0</v>
      </c>
      <c r="P812" s="177">
        <f t="shared" si="87"/>
        <v>141</v>
      </c>
      <c r="Q812" s="178">
        <f t="shared" si="88"/>
        <v>137</v>
      </c>
      <c r="R812" s="178" t="str">
        <f t="shared" si="89"/>
        <v/>
      </c>
      <c r="S812" s="202" t="str">
        <f t="shared" si="90"/>
        <v/>
      </c>
    </row>
    <row r="813" spans="1:19" x14ac:dyDescent="0.2">
      <c r="A813" s="201" t="s">
        <v>412</v>
      </c>
      <c r="B813" s="188" t="s">
        <v>0</v>
      </c>
      <c r="C813" s="189" t="s">
        <v>1</v>
      </c>
      <c r="D813" s="175"/>
      <c r="E813" s="176"/>
      <c r="F813" s="176"/>
      <c r="G813" s="176"/>
      <c r="H813" s="210" t="str">
        <f t="shared" si="84"/>
        <v/>
      </c>
      <c r="I813" s="221">
        <v>46</v>
      </c>
      <c r="J813" s="27">
        <v>44</v>
      </c>
      <c r="K813" s="27">
        <v>33</v>
      </c>
      <c r="L813" s="193">
        <f t="shared" si="85"/>
        <v>0.75</v>
      </c>
      <c r="M813" s="27">
        <v>1</v>
      </c>
      <c r="N813" s="27">
        <v>1</v>
      </c>
      <c r="O813" s="214">
        <f t="shared" si="86"/>
        <v>2.1739130434782608E-2</v>
      </c>
      <c r="P813" s="177">
        <f t="shared" si="87"/>
        <v>46</v>
      </c>
      <c r="Q813" s="178">
        <f t="shared" si="88"/>
        <v>45</v>
      </c>
      <c r="R813" s="178">
        <f t="shared" si="89"/>
        <v>1</v>
      </c>
      <c r="S813" s="202">
        <f t="shared" si="90"/>
        <v>2.1739130434782608E-2</v>
      </c>
    </row>
    <row r="814" spans="1:19" x14ac:dyDescent="0.2">
      <c r="A814" s="201" t="s">
        <v>412</v>
      </c>
      <c r="B814" s="188" t="s">
        <v>2</v>
      </c>
      <c r="C814" s="189" t="s">
        <v>3</v>
      </c>
      <c r="D814" s="175"/>
      <c r="E814" s="176"/>
      <c r="F814" s="176"/>
      <c r="G814" s="176"/>
      <c r="H814" s="210" t="str">
        <f t="shared" si="84"/>
        <v/>
      </c>
      <c r="I814" s="221">
        <v>174</v>
      </c>
      <c r="J814" s="27">
        <v>172</v>
      </c>
      <c r="K814" s="27">
        <v>60</v>
      </c>
      <c r="L814" s="193">
        <f t="shared" si="85"/>
        <v>0.34883720930232559</v>
      </c>
      <c r="M814" s="225"/>
      <c r="N814" s="27">
        <v>2</v>
      </c>
      <c r="O814" s="214">
        <f t="shared" si="86"/>
        <v>1.1494252873563218E-2</v>
      </c>
      <c r="P814" s="177">
        <f t="shared" si="87"/>
        <v>174</v>
      </c>
      <c r="Q814" s="178">
        <f t="shared" si="88"/>
        <v>172</v>
      </c>
      <c r="R814" s="178">
        <f t="shared" si="89"/>
        <v>2</v>
      </c>
      <c r="S814" s="202">
        <f t="shared" si="90"/>
        <v>1.1494252873563218E-2</v>
      </c>
    </row>
    <row r="815" spans="1:19" x14ac:dyDescent="0.2">
      <c r="A815" s="201" t="s">
        <v>412</v>
      </c>
      <c r="B815" s="188" t="s">
        <v>2</v>
      </c>
      <c r="C815" s="189" t="s">
        <v>413</v>
      </c>
      <c r="D815" s="175"/>
      <c r="E815" s="176"/>
      <c r="F815" s="176"/>
      <c r="G815" s="179"/>
      <c r="H815" s="210" t="str">
        <f t="shared" si="84"/>
        <v/>
      </c>
      <c r="I815" s="221">
        <v>24</v>
      </c>
      <c r="J815" s="27">
        <v>24</v>
      </c>
      <c r="K815" s="27">
        <v>24</v>
      </c>
      <c r="L815" s="193">
        <f t="shared" si="85"/>
        <v>1</v>
      </c>
      <c r="M815" s="225"/>
      <c r="N815" s="27"/>
      <c r="O815" s="214">
        <f t="shared" si="86"/>
        <v>0</v>
      </c>
      <c r="P815" s="177">
        <f t="shared" si="87"/>
        <v>24</v>
      </c>
      <c r="Q815" s="178">
        <f t="shared" si="88"/>
        <v>24</v>
      </c>
      <c r="R815" s="178" t="str">
        <f t="shared" si="89"/>
        <v/>
      </c>
      <c r="S815" s="202" t="str">
        <f t="shared" si="90"/>
        <v/>
      </c>
    </row>
    <row r="816" spans="1:19" x14ac:dyDescent="0.2">
      <c r="A816" s="201" t="s">
        <v>412</v>
      </c>
      <c r="B816" s="188" t="s">
        <v>4</v>
      </c>
      <c r="C816" s="189" t="s">
        <v>5</v>
      </c>
      <c r="D816" s="175"/>
      <c r="E816" s="176"/>
      <c r="F816" s="176"/>
      <c r="G816" s="176"/>
      <c r="H816" s="210" t="str">
        <f t="shared" si="84"/>
        <v/>
      </c>
      <c r="I816" s="221">
        <v>4318</v>
      </c>
      <c r="J816" s="27">
        <v>2288</v>
      </c>
      <c r="K816" s="27">
        <v>1516</v>
      </c>
      <c r="L816" s="193">
        <f t="shared" si="85"/>
        <v>0.66258741258741261</v>
      </c>
      <c r="M816" s="225">
        <v>7</v>
      </c>
      <c r="N816" s="27">
        <v>2023</v>
      </c>
      <c r="O816" s="214">
        <f t="shared" si="86"/>
        <v>0.46850393700787402</v>
      </c>
      <c r="P816" s="177">
        <f t="shared" si="87"/>
        <v>4318</v>
      </c>
      <c r="Q816" s="178">
        <f t="shared" si="88"/>
        <v>2295</v>
      </c>
      <c r="R816" s="178">
        <f t="shared" si="89"/>
        <v>2023</v>
      </c>
      <c r="S816" s="202">
        <f t="shared" si="90"/>
        <v>0.46850393700787402</v>
      </c>
    </row>
    <row r="817" spans="1:19" x14ac:dyDescent="0.2">
      <c r="A817" s="201" t="s">
        <v>412</v>
      </c>
      <c r="B817" s="188" t="s">
        <v>6</v>
      </c>
      <c r="C817" s="189" t="s">
        <v>7</v>
      </c>
      <c r="D817" s="175"/>
      <c r="E817" s="176"/>
      <c r="F817" s="176"/>
      <c r="G817" s="176"/>
      <c r="H817" s="210" t="str">
        <f t="shared" si="84"/>
        <v/>
      </c>
      <c r="I817" s="221">
        <v>182</v>
      </c>
      <c r="J817" s="27">
        <v>157</v>
      </c>
      <c r="K817" s="27">
        <v>47</v>
      </c>
      <c r="L817" s="193">
        <f t="shared" si="85"/>
        <v>0.29936305732484075</v>
      </c>
      <c r="M817" s="225"/>
      <c r="N817" s="27">
        <v>25</v>
      </c>
      <c r="O817" s="214">
        <f t="shared" si="86"/>
        <v>0.13736263736263737</v>
      </c>
      <c r="P817" s="177">
        <f t="shared" si="87"/>
        <v>182</v>
      </c>
      <c r="Q817" s="178">
        <f t="shared" si="88"/>
        <v>157</v>
      </c>
      <c r="R817" s="178">
        <f t="shared" si="89"/>
        <v>25</v>
      </c>
      <c r="S817" s="202">
        <f t="shared" si="90"/>
        <v>0.13736263736263737</v>
      </c>
    </row>
    <row r="818" spans="1:19" x14ac:dyDescent="0.2">
      <c r="A818" s="201" t="s">
        <v>412</v>
      </c>
      <c r="B818" s="188" t="s">
        <v>8</v>
      </c>
      <c r="C818" s="189" t="s">
        <v>9</v>
      </c>
      <c r="D818" s="175"/>
      <c r="E818" s="176"/>
      <c r="F818" s="176"/>
      <c r="G818" s="176"/>
      <c r="H818" s="210" t="str">
        <f t="shared" si="84"/>
        <v/>
      </c>
      <c r="I818" s="221">
        <v>16</v>
      </c>
      <c r="J818" s="27">
        <v>16</v>
      </c>
      <c r="K818" s="27">
        <v>7</v>
      </c>
      <c r="L818" s="193">
        <f t="shared" si="85"/>
        <v>0.4375</v>
      </c>
      <c r="M818" s="225"/>
      <c r="N818" s="27"/>
      <c r="O818" s="214">
        <f t="shared" si="86"/>
        <v>0</v>
      </c>
      <c r="P818" s="177">
        <f t="shared" si="87"/>
        <v>16</v>
      </c>
      <c r="Q818" s="178">
        <f t="shared" si="88"/>
        <v>16</v>
      </c>
      <c r="R818" s="178" t="str">
        <f t="shared" si="89"/>
        <v/>
      </c>
      <c r="S818" s="202" t="str">
        <f t="shared" si="90"/>
        <v/>
      </c>
    </row>
    <row r="819" spans="1:19" x14ac:dyDescent="0.2">
      <c r="A819" s="201" t="s">
        <v>412</v>
      </c>
      <c r="B819" s="188" t="s">
        <v>312</v>
      </c>
      <c r="C819" s="189" t="s">
        <v>313</v>
      </c>
      <c r="D819" s="175"/>
      <c r="E819" s="176"/>
      <c r="F819" s="176"/>
      <c r="G819" s="176"/>
      <c r="H819" s="210" t="str">
        <f t="shared" si="84"/>
        <v/>
      </c>
      <c r="I819" s="221">
        <v>3014</v>
      </c>
      <c r="J819" s="27">
        <v>2681</v>
      </c>
      <c r="K819" s="27">
        <v>1176</v>
      </c>
      <c r="L819" s="193">
        <f t="shared" si="85"/>
        <v>0.43864229765013057</v>
      </c>
      <c r="M819" s="225"/>
      <c r="N819" s="27">
        <v>333</v>
      </c>
      <c r="O819" s="214">
        <f t="shared" si="86"/>
        <v>0.11048440610484406</v>
      </c>
      <c r="P819" s="177">
        <f t="shared" si="87"/>
        <v>3014</v>
      </c>
      <c r="Q819" s="178">
        <f t="shared" si="88"/>
        <v>2681</v>
      </c>
      <c r="R819" s="178">
        <f t="shared" si="89"/>
        <v>333</v>
      </c>
      <c r="S819" s="202">
        <f t="shared" si="90"/>
        <v>0.11048440610484406</v>
      </c>
    </row>
    <row r="820" spans="1:19" x14ac:dyDescent="0.2">
      <c r="A820" s="201" t="s">
        <v>412</v>
      </c>
      <c r="B820" s="188" t="s">
        <v>10</v>
      </c>
      <c r="C820" s="189" t="s">
        <v>414</v>
      </c>
      <c r="D820" s="175"/>
      <c r="E820" s="176"/>
      <c r="F820" s="176"/>
      <c r="G820" s="176"/>
      <c r="H820" s="210" t="str">
        <f t="shared" si="84"/>
        <v/>
      </c>
      <c r="I820" s="221">
        <v>21</v>
      </c>
      <c r="J820" s="27">
        <v>17</v>
      </c>
      <c r="K820" s="27"/>
      <c r="L820" s="193">
        <f t="shared" si="85"/>
        <v>0</v>
      </c>
      <c r="M820" s="225"/>
      <c r="N820" s="27">
        <v>4</v>
      </c>
      <c r="O820" s="214">
        <f t="shared" si="86"/>
        <v>0.19047619047619047</v>
      </c>
      <c r="P820" s="177">
        <f t="shared" si="87"/>
        <v>21</v>
      </c>
      <c r="Q820" s="178">
        <f t="shared" si="88"/>
        <v>17</v>
      </c>
      <c r="R820" s="178">
        <f t="shared" si="89"/>
        <v>4</v>
      </c>
      <c r="S820" s="202">
        <f t="shared" si="90"/>
        <v>0.19047619047619047</v>
      </c>
    </row>
    <row r="821" spans="1:19" x14ac:dyDescent="0.2">
      <c r="A821" s="201" t="s">
        <v>412</v>
      </c>
      <c r="B821" s="188" t="s">
        <v>10</v>
      </c>
      <c r="C821" s="189" t="s">
        <v>415</v>
      </c>
      <c r="D821" s="175"/>
      <c r="E821" s="176"/>
      <c r="F821" s="176"/>
      <c r="G821" s="176"/>
      <c r="H821" s="210" t="str">
        <f t="shared" si="84"/>
        <v/>
      </c>
      <c r="I821" s="221">
        <v>66</v>
      </c>
      <c r="J821" s="27">
        <v>64</v>
      </c>
      <c r="K821" s="27">
        <v>63</v>
      </c>
      <c r="L821" s="193">
        <f t="shared" si="85"/>
        <v>0.984375</v>
      </c>
      <c r="M821" s="225"/>
      <c r="N821" s="27">
        <v>2</v>
      </c>
      <c r="O821" s="214">
        <f t="shared" si="86"/>
        <v>3.0303030303030304E-2</v>
      </c>
      <c r="P821" s="177">
        <f t="shared" si="87"/>
        <v>66</v>
      </c>
      <c r="Q821" s="178">
        <f t="shared" si="88"/>
        <v>64</v>
      </c>
      <c r="R821" s="178">
        <f t="shared" si="89"/>
        <v>2</v>
      </c>
      <c r="S821" s="202">
        <f t="shared" si="90"/>
        <v>3.0303030303030304E-2</v>
      </c>
    </row>
    <row r="822" spans="1:19" x14ac:dyDescent="0.2">
      <c r="A822" s="201" t="s">
        <v>412</v>
      </c>
      <c r="B822" s="188" t="s">
        <v>10</v>
      </c>
      <c r="C822" s="189" t="s">
        <v>11</v>
      </c>
      <c r="D822" s="175"/>
      <c r="E822" s="176"/>
      <c r="F822" s="176"/>
      <c r="G822" s="176"/>
      <c r="H822" s="210" t="str">
        <f t="shared" si="84"/>
        <v/>
      </c>
      <c r="I822" s="221">
        <v>21</v>
      </c>
      <c r="J822" s="27">
        <v>21</v>
      </c>
      <c r="K822" s="27">
        <v>12</v>
      </c>
      <c r="L822" s="193">
        <f t="shared" si="85"/>
        <v>0.5714285714285714</v>
      </c>
      <c r="M822" s="225"/>
      <c r="N822" s="27"/>
      <c r="O822" s="214">
        <f t="shared" si="86"/>
        <v>0</v>
      </c>
      <c r="P822" s="177">
        <f t="shared" si="87"/>
        <v>21</v>
      </c>
      <c r="Q822" s="178">
        <f t="shared" si="88"/>
        <v>21</v>
      </c>
      <c r="R822" s="178" t="str">
        <f t="shared" si="89"/>
        <v/>
      </c>
      <c r="S822" s="202" t="str">
        <f t="shared" si="90"/>
        <v/>
      </c>
    </row>
    <row r="823" spans="1:19" x14ac:dyDescent="0.2">
      <c r="A823" s="201" t="s">
        <v>412</v>
      </c>
      <c r="B823" s="188" t="s">
        <v>10</v>
      </c>
      <c r="C823" s="189" t="s">
        <v>261</v>
      </c>
      <c r="D823" s="175"/>
      <c r="E823" s="176"/>
      <c r="F823" s="176"/>
      <c r="G823" s="176"/>
      <c r="H823" s="210" t="str">
        <f t="shared" si="84"/>
        <v/>
      </c>
      <c r="I823" s="221">
        <v>146</v>
      </c>
      <c r="J823" s="27">
        <v>144</v>
      </c>
      <c r="K823" s="27">
        <v>13</v>
      </c>
      <c r="L823" s="193">
        <f t="shared" si="85"/>
        <v>9.0277777777777776E-2</v>
      </c>
      <c r="M823" s="225"/>
      <c r="N823" s="27">
        <v>2</v>
      </c>
      <c r="O823" s="214">
        <f t="shared" si="86"/>
        <v>1.3698630136986301E-2</v>
      </c>
      <c r="P823" s="177">
        <f t="shared" si="87"/>
        <v>146</v>
      </c>
      <c r="Q823" s="178">
        <f t="shared" si="88"/>
        <v>144</v>
      </c>
      <c r="R823" s="178">
        <f t="shared" si="89"/>
        <v>2</v>
      </c>
      <c r="S823" s="202">
        <f t="shared" si="90"/>
        <v>1.3698630136986301E-2</v>
      </c>
    </row>
    <row r="824" spans="1:19" x14ac:dyDescent="0.2">
      <c r="A824" s="201" t="s">
        <v>412</v>
      </c>
      <c r="B824" s="188" t="s">
        <v>10</v>
      </c>
      <c r="C824" s="189" t="s">
        <v>416</v>
      </c>
      <c r="D824" s="175"/>
      <c r="E824" s="176"/>
      <c r="F824" s="176"/>
      <c r="G824" s="176"/>
      <c r="H824" s="210" t="str">
        <f t="shared" si="84"/>
        <v/>
      </c>
      <c r="I824" s="221">
        <v>53</v>
      </c>
      <c r="J824" s="27">
        <v>44</v>
      </c>
      <c r="K824" s="27">
        <v>9</v>
      </c>
      <c r="L824" s="193">
        <f t="shared" si="85"/>
        <v>0.20454545454545456</v>
      </c>
      <c r="M824" s="225"/>
      <c r="N824" s="27">
        <v>9</v>
      </c>
      <c r="O824" s="214">
        <f t="shared" si="86"/>
        <v>0.16981132075471697</v>
      </c>
      <c r="P824" s="177">
        <f t="shared" si="87"/>
        <v>53</v>
      </c>
      <c r="Q824" s="178">
        <f t="shared" si="88"/>
        <v>44</v>
      </c>
      <c r="R824" s="178">
        <f t="shared" si="89"/>
        <v>9</v>
      </c>
      <c r="S824" s="202">
        <f t="shared" si="90"/>
        <v>0.16981132075471697</v>
      </c>
    </row>
    <row r="825" spans="1:19" x14ac:dyDescent="0.2">
      <c r="A825" s="201" t="s">
        <v>412</v>
      </c>
      <c r="B825" s="188" t="s">
        <v>10</v>
      </c>
      <c r="C825" s="189" t="s">
        <v>12</v>
      </c>
      <c r="D825" s="175"/>
      <c r="E825" s="176"/>
      <c r="F825" s="176"/>
      <c r="G825" s="176"/>
      <c r="H825" s="210" t="str">
        <f t="shared" si="84"/>
        <v/>
      </c>
      <c r="I825" s="221">
        <v>229</v>
      </c>
      <c r="J825" s="27">
        <v>217</v>
      </c>
      <c r="K825" s="27">
        <v>40</v>
      </c>
      <c r="L825" s="193">
        <f t="shared" si="85"/>
        <v>0.18433179723502305</v>
      </c>
      <c r="M825" s="225"/>
      <c r="N825" s="27">
        <v>12</v>
      </c>
      <c r="O825" s="214">
        <f t="shared" si="86"/>
        <v>5.2401746724890827E-2</v>
      </c>
      <c r="P825" s="177">
        <f t="shared" si="87"/>
        <v>229</v>
      </c>
      <c r="Q825" s="178">
        <f t="shared" si="88"/>
        <v>217</v>
      </c>
      <c r="R825" s="178">
        <f t="shared" si="89"/>
        <v>12</v>
      </c>
      <c r="S825" s="202">
        <f t="shared" si="90"/>
        <v>5.2401746724890827E-2</v>
      </c>
    </row>
    <row r="826" spans="1:19" x14ac:dyDescent="0.2">
      <c r="A826" s="201" t="s">
        <v>412</v>
      </c>
      <c r="B826" s="188" t="s">
        <v>13</v>
      </c>
      <c r="C826" s="189" t="s">
        <v>14</v>
      </c>
      <c r="D826" s="175"/>
      <c r="E826" s="176"/>
      <c r="F826" s="176"/>
      <c r="G826" s="176"/>
      <c r="H826" s="210" t="str">
        <f t="shared" si="84"/>
        <v/>
      </c>
      <c r="I826" s="221">
        <v>6</v>
      </c>
      <c r="J826" s="27">
        <v>6</v>
      </c>
      <c r="K826" s="27">
        <v>1</v>
      </c>
      <c r="L826" s="193">
        <f t="shared" si="85"/>
        <v>0.16666666666666666</v>
      </c>
      <c r="M826" s="225"/>
      <c r="N826" s="27"/>
      <c r="O826" s="214">
        <f t="shared" si="86"/>
        <v>0</v>
      </c>
      <c r="P826" s="177">
        <f t="shared" si="87"/>
        <v>6</v>
      </c>
      <c r="Q826" s="178">
        <f t="shared" si="88"/>
        <v>6</v>
      </c>
      <c r="R826" s="178" t="str">
        <f t="shared" si="89"/>
        <v/>
      </c>
      <c r="S826" s="202" t="str">
        <f t="shared" si="90"/>
        <v/>
      </c>
    </row>
    <row r="827" spans="1:19" x14ac:dyDescent="0.2">
      <c r="A827" s="201" t="s">
        <v>412</v>
      </c>
      <c r="B827" s="188" t="s">
        <v>15</v>
      </c>
      <c r="C827" s="189" t="s">
        <v>16</v>
      </c>
      <c r="D827" s="175"/>
      <c r="E827" s="176"/>
      <c r="F827" s="176"/>
      <c r="G827" s="176"/>
      <c r="H827" s="210" t="str">
        <f t="shared" si="84"/>
        <v/>
      </c>
      <c r="I827" s="221">
        <v>1537</v>
      </c>
      <c r="J827" s="27">
        <v>1338</v>
      </c>
      <c r="K827" s="27">
        <v>553</v>
      </c>
      <c r="L827" s="193">
        <f t="shared" si="85"/>
        <v>0.41330343796711511</v>
      </c>
      <c r="M827" s="225">
        <v>1</v>
      </c>
      <c r="N827" s="27">
        <v>198</v>
      </c>
      <c r="O827" s="214">
        <f t="shared" si="86"/>
        <v>0.12882238126219908</v>
      </c>
      <c r="P827" s="177">
        <f t="shared" si="87"/>
        <v>1537</v>
      </c>
      <c r="Q827" s="178">
        <f t="shared" si="88"/>
        <v>1339</v>
      </c>
      <c r="R827" s="178">
        <f t="shared" si="89"/>
        <v>198</v>
      </c>
      <c r="S827" s="202">
        <f t="shared" si="90"/>
        <v>0.12882238126219908</v>
      </c>
    </row>
    <row r="828" spans="1:19" x14ac:dyDescent="0.2">
      <c r="A828" s="201" t="s">
        <v>412</v>
      </c>
      <c r="B828" s="188" t="s">
        <v>314</v>
      </c>
      <c r="C828" s="189" t="s">
        <v>315</v>
      </c>
      <c r="D828" s="175"/>
      <c r="E828" s="176"/>
      <c r="F828" s="176"/>
      <c r="G828" s="176"/>
      <c r="H828" s="210" t="str">
        <f t="shared" si="84"/>
        <v/>
      </c>
      <c r="I828" s="221">
        <v>883</v>
      </c>
      <c r="J828" s="27">
        <v>812</v>
      </c>
      <c r="K828" s="27">
        <v>803</v>
      </c>
      <c r="L828" s="193">
        <f t="shared" si="85"/>
        <v>0.98891625615763545</v>
      </c>
      <c r="M828" s="225"/>
      <c r="N828" s="27">
        <v>71</v>
      </c>
      <c r="O828" s="214">
        <f t="shared" si="86"/>
        <v>8.0407701019252542E-2</v>
      </c>
      <c r="P828" s="177">
        <f t="shared" si="87"/>
        <v>883</v>
      </c>
      <c r="Q828" s="178">
        <f t="shared" si="88"/>
        <v>812</v>
      </c>
      <c r="R828" s="178">
        <f t="shared" si="89"/>
        <v>71</v>
      </c>
      <c r="S828" s="202">
        <f t="shared" si="90"/>
        <v>8.0407701019252542E-2</v>
      </c>
    </row>
    <row r="829" spans="1:19" x14ac:dyDescent="0.2">
      <c r="A829" s="201" t="s">
        <v>412</v>
      </c>
      <c r="B829" s="188" t="s">
        <v>17</v>
      </c>
      <c r="C829" s="189" t="s">
        <v>18</v>
      </c>
      <c r="D829" s="175"/>
      <c r="E829" s="176"/>
      <c r="F829" s="176"/>
      <c r="G829" s="176"/>
      <c r="H829" s="210" t="str">
        <f t="shared" si="84"/>
        <v/>
      </c>
      <c r="I829" s="221">
        <v>2665</v>
      </c>
      <c r="J829" s="27">
        <v>1045</v>
      </c>
      <c r="K829" s="27">
        <v>941</v>
      </c>
      <c r="L829" s="193">
        <f t="shared" si="85"/>
        <v>0.90047846889952154</v>
      </c>
      <c r="M829" s="225">
        <v>26</v>
      </c>
      <c r="N829" s="27">
        <v>1594</v>
      </c>
      <c r="O829" s="214">
        <f t="shared" si="86"/>
        <v>0.59812382739212011</v>
      </c>
      <c r="P829" s="177">
        <f t="shared" si="87"/>
        <v>2665</v>
      </c>
      <c r="Q829" s="178">
        <f t="shared" si="88"/>
        <v>1071</v>
      </c>
      <c r="R829" s="178">
        <f t="shared" si="89"/>
        <v>1594</v>
      </c>
      <c r="S829" s="202">
        <f t="shared" si="90"/>
        <v>0.59812382739212011</v>
      </c>
    </row>
    <row r="830" spans="1:19" x14ac:dyDescent="0.2">
      <c r="A830" s="201" t="s">
        <v>412</v>
      </c>
      <c r="B830" s="188" t="s">
        <v>19</v>
      </c>
      <c r="C830" s="189" t="s">
        <v>20</v>
      </c>
      <c r="D830" s="175"/>
      <c r="E830" s="176"/>
      <c r="F830" s="176"/>
      <c r="G830" s="176"/>
      <c r="H830" s="210" t="str">
        <f t="shared" si="84"/>
        <v/>
      </c>
      <c r="I830" s="221">
        <v>3160</v>
      </c>
      <c r="J830" s="27">
        <v>3133</v>
      </c>
      <c r="K830" s="27">
        <v>3029</v>
      </c>
      <c r="L830" s="193">
        <f t="shared" si="85"/>
        <v>0.96680497925311204</v>
      </c>
      <c r="M830" s="225"/>
      <c r="N830" s="27">
        <v>27</v>
      </c>
      <c r="O830" s="214">
        <f t="shared" si="86"/>
        <v>8.5443037974683549E-3</v>
      </c>
      <c r="P830" s="177">
        <f t="shared" si="87"/>
        <v>3160</v>
      </c>
      <c r="Q830" s="178">
        <f t="shared" si="88"/>
        <v>3133</v>
      </c>
      <c r="R830" s="178">
        <f t="shared" si="89"/>
        <v>27</v>
      </c>
      <c r="S830" s="202">
        <f t="shared" si="90"/>
        <v>8.5443037974683549E-3</v>
      </c>
    </row>
    <row r="831" spans="1:19" x14ac:dyDescent="0.2">
      <c r="A831" s="201" t="s">
        <v>412</v>
      </c>
      <c r="B831" s="188" t="s">
        <v>21</v>
      </c>
      <c r="C831" s="189" t="s">
        <v>22</v>
      </c>
      <c r="D831" s="175"/>
      <c r="E831" s="176"/>
      <c r="F831" s="176"/>
      <c r="G831" s="176"/>
      <c r="H831" s="210" t="str">
        <f t="shared" si="84"/>
        <v/>
      </c>
      <c r="I831" s="221">
        <v>7</v>
      </c>
      <c r="J831" s="27">
        <v>7</v>
      </c>
      <c r="K831" s="27">
        <v>4</v>
      </c>
      <c r="L831" s="193">
        <f t="shared" si="85"/>
        <v>0.5714285714285714</v>
      </c>
      <c r="M831" s="225"/>
      <c r="N831" s="27"/>
      <c r="O831" s="214">
        <f t="shared" si="86"/>
        <v>0</v>
      </c>
      <c r="P831" s="177">
        <f t="shared" si="87"/>
        <v>7</v>
      </c>
      <c r="Q831" s="178">
        <f t="shared" si="88"/>
        <v>7</v>
      </c>
      <c r="R831" s="178" t="str">
        <f t="shared" si="89"/>
        <v/>
      </c>
      <c r="S831" s="202" t="str">
        <f t="shared" si="90"/>
        <v/>
      </c>
    </row>
    <row r="832" spans="1:19" x14ac:dyDescent="0.2">
      <c r="A832" s="201" t="s">
        <v>412</v>
      </c>
      <c r="B832" s="188" t="s">
        <v>25</v>
      </c>
      <c r="C832" s="189" t="s">
        <v>262</v>
      </c>
      <c r="D832" s="175"/>
      <c r="E832" s="176"/>
      <c r="F832" s="176"/>
      <c r="G832" s="176"/>
      <c r="H832" s="210" t="str">
        <f t="shared" si="84"/>
        <v/>
      </c>
      <c r="I832" s="221">
        <v>183</v>
      </c>
      <c r="J832" s="27">
        <v>90</v>
      </c>
      <c r="K832" s="27">
        <v>24</v>
      </c>
      <c r="L832" s="193">
        <f t="shared" si="85"/>
        <v>0.26666666666666666</v>
      </c>
      <c r="M832" s="225"/>
      <c r="N832" s="27">
        <v>93</v>
      </c>
      <c r="O832" s="214">
        <f t="shared" si="86"/>
        <v>0.50819672131147542</v>
      </c>
      <c r="P832" s="177">
        <f t="shared" si="87"/>
        <v>183</v>
      </c>
      <c r="Q832" s="178">
        <f t="shared" si="88"/>
        <v>90</v>
      </c>
      <c r="R832" s="178">
        <f t="shared" si="89"/>
        <v>93</v>
      </c>
      <c r="S832" s="202">
        <f t="shared" si="90"/>
        <v>0.50819672131147542</v>
      </c>
    </row>
    <row r="833" spans="1:19" ht="29" x14ac:dyDescent="0.2">
      <c r="A833" s="201" t="s">
        <v>412</v>
      </c>
      <c r="B833" s="188" t="s">
        <v>26</v>
      </c>
      <c r="C833" s="189" t="s">
        <v>27</v>
      </c>
      <c r="D833" s="175"/>
      <c r="E833" s="176"/>
      <c r="F833" s="176"/>
      <c r="G833" s="176"/>
      <c r="H833" s="210" t="str">
        <f t="shared" si="84"/>
        <v/>
      </c>
      <c r="I833" s="221">
        <v>22</v>
      </c>
      <c r="J833" s="27">
        <v>19</v>
      </c>
      <c r="K833" s="27">
        <v>18</v>
      </c>
      <c r="L833" s="193">
        <f t="shared" si="85"/>
        <v>0.94736842105263153</v>
      </c>
      <c r="M833" s="225"/>
      <c r="N833" s="27">
        <v>3</v>
      </c>
      <c r="O833" s="214">
        <f t="shared" si="86"/>
        <v>0.13636363636363635</v>
      </c>
      <c r="P833" s="177">
        <f t="shared" si="87"/>
        <v>22</v>
      </c>
      <c r="Q833" s="178">
        <f t="shared" si="88"/>
        <v>19</v>
      </c>
      <c r="R833" s="178">
        <f t="shared" si="89"/>
        <v>3</v>
      </c>
      <c r="S833" s="202">
        <f t="shared" si="90"/>
        <v>0.13636363636363635</v>
      </c>
    </row>
    <row r="834" spans="1:19" x14ac:dyDescent="0.2">
      <c r="A834" s="201" t="s">
        <v>412</v>
      </c>
      <c r="B834" s="188" t="s">
        <v>28</v>
      </c>
      <c r="C834" s="189" t="s">
        <v>367</v>
      </c>
      <c r="D834" s="175"/>
      <c r="E834" s="176"/>
      <c r="F834" s="176"/>
      <c r="G834" s="176"/>
      <c r="H834" s="210" t="str">
        <f t="shared" ref="H834:H897" si="91">IF((E834+G834)&lt;&gt;0,G834/(E834+G834),"")</f>
        <v/>
      </c>
      <c r="I834" s="221">
        <v>5</v>
      </c>
      <c r="J834" s="27">
        <v>5</v>
      </c>
      <c r="K834" s="27">
        <v>4</v>
      </c>
      <c r="L834" s="193">
        <f t="shared" ref="L834:L897" si="92">IF(J834&lt;&gt;0,K834/J834,"")</f>
        <v>0.8</v>
      </c>
      <c r="M834" s="225"/>
      <c r="N834" s="27"/>
      <c r="O834" s="214">
        <f t="shared" ref="O834:O897" si="93">IF((J834+M834+N834)&lt;&gt;0,N834/(J834+M834+N834),"")</f>
        <v>0</v>
      </c>
      <c r="P834" s="177">
        <f t="shared" ref="P834:P897" si="94">IF(SUM(D834,I834)&gt;0,SUM(D834,I834),"")</f>
        <v>5</v>
      </c>
      <c r="Q834" s="178">
        <f t="shared" ref="Q834:Q897" si="95">IF(SUM(E834,J834, M834)&gt;0,SUM(E834,J834, M834),"")</f>
        <v>5</v>
      </c>
      <c r="R834" s="178" t="str">
        <f t="shared" ref="R834:R897" si="96">IF(SUM(G834,N834)&gt;0,SUM(G834,N834),"")</f>
        <v/>
      </c>
      <c r="S834" s="202" t="str">
        <f t="shared" ref="S834:S897" si="97">IFERROR(IF((Q834+R834)&lt;&gt;0,R834/(Q834+R834),""),"")</f>
        <v/>
      </c>
    </row>
    <row r="835" spans="1:19" x14ac:dyDescent="0.2">
      <c r="A835" s="201" t="s">
        <v>412</v>
      </c>
      <c r="B835" s="188" t="s">
        <v>28</v>
      </c>
      <c r="C835" s="189" t="s">
        <v>29</v>
      </c>
      <c r="D835" s="175"/>
      <c r="E835" s="176"/>
      <c r="F835" s="176"/>
      <c r="G835" s="176"/>
      <c r="H835" s="210" t="str">
        <f t="shared" si="91"/>
        <v/>
      </c>
      <c r="I835" s="221">
        <v>2</v>
      </c>
      <c r="J835" s="27">
        <v>2</v>
      </c>
      <c r="K835" s="27"/>
      <c r="L835" s="193">
        <f t="shared" si="92"/>
        <v>0</v>
      </c>
      <c r="M835" s="225"/>
      <c r="N835" s="27"/>
      <c r="O835" s="214">
        <f t="shared" si="93"/>
        <v>0</v>
      </c>
      <c r="P835" s="177">
        <f t="shared" si="94"/>
        <v>2</v>
      </c>
      <c r="Q835" s="178">
        <f t="shared" si="95"/>
        <v>2</v>
      </c>
      <c r="R835" s="178" t="str">
        <f t="shared" si="96"/>
        <v/>
      </c>
      <c r="S835" s="202" t="str">
        <f t="shared" si="97"/>
        <v/>
      </c>
    </row>
    <row r="836" spans="1:19" x14ac:dyDescent="0.2">
      <c r="A836" s="201" t="s">
        <v>412</v>
      </c>
      <c r="B836" s="188" t="s">
        <v>28</v>
      </c>
      <c r="C836" s="189" t="s">
        <v>264</v>
      </c>
      <c r="D836" s="175"/>
      <c r="E836" s="176"/>
      <c r="F836" s="176"/>
      <c r="G836" s="176"/>
      <c r="H836" s="210" t="str">
        <f t="shared" si="91"/>
        <v/>
      </c>
      <c r="I836" s="221">
        <v>1</v>
      </c>
      <c r="J836" s="27">
        <v>1</v>
      </c>
      <c r="K836" s="27"/>
      <c r="L836" s="193">
        <f t="shared" si="92"/>
        <v>0</v>
      </c>
      <c r="M836" s="225"/>
      <c r="N836" s="27"/>
      <c r="O836" s="214">
        <f t="shared" si="93"/>
        <v>0</v>
      </c>
      <c r="P836" s="177">
        <f t="shared" si="94"/>
        <v>1</v>
      </c>
      <c r="Q836" s="178">
        <f t="shared" si="95"/>
        <v>1</v>
      </c>
      <c r="R836" s="178" t="str">
        <f t="shared" si="96"/>
        <v/>
      </c>
      <c r="S836" s="202" t="str">
        <f t="shared" si="97"/>
        <v/>
      </c>
    </row>
    <row r="837" spans="1:19" x14ac:dyDescent="0.2">
      <c r="A837" s="201" t="s">
        <v>412</v>
      </c>
      <c r="B837" s="188" t="s">
        <v>28</v>
      </c>
      <c r="C837" s="189" t="s">
        <v>377</v>
      </c>
      <c r="D837" s="175"/>
      <c r="E837" s="176"/>
      <c r="F837" s="176"/>
      <c r="G837" s="176"/>
      <c r="H837" s="210" t="str">
        <f t="shared" si="91"/>
        <v/>
      </c>
      <c r="I837" s="221">
        <v>5</v>
      </c>
      <c r="J837" s="27">
        <v>4</v>
      </c>
      <c r="K837" s="27">
        <v>3</v>
      </c>
      <c r="L837" s="193">
        <f t="shared" si="92"/>
        <v>0.75</v>
      </c>
      <c r="M837" s="225"/>
      <c r="N837" s="27">
        <v>1</v>
      </c>
      <c r="O837" s="214">
        <f t="shared" si="93"/>
        <v>0.2</v>
      </c>
      <c r="P837" s="177">
        <f t="shared" si="94"/>
        <v>5</v>
      </c>
      <c r="Q837" s="178">
        <f t="shared" si="95"/>
        <v>4</v>
      </c>
      <c r="R837" s="178">
        <f t="shared" si="96"/>
        <v>1</v>
      </c>
      <c r="S837" s="202">
        <f t="shared" si="97"/>
        <v>0.2</v>
      </c>
    </row>
    <row r="838" spans="1:19" x14ac:dyDescent="0.2">
      <c r="A838" s="201" t="s">
        <v>412</v>
      </c>
      <c r="B838" s="188" t="s">
        <v>28</v>
      </c>
      <c r="C838" s="189" t="s">
        <v>30</v>
      </c>
      <c r="D838" s="175"/>
      <c r="E838" s="176"/>
      <c r="F838" s="176"/>
      <c r="G838" s="176"/>
      <c r="H838" s="210" t="str">
        <f t="shared" si="91"/>
        <v/>
      </c>
      <c r="I838" s="221">
        <v>8</v>
      </c>
      <c r="J838" s="27">
        <v>8</v>
      </c>
      <c r="K838" s="27">
        <v>6</v>
      </c>
      <c r="L838" s="193">
        <f t="shared" si="92"/>
        <v>0.75</v>
      </c>
      <c r="M838" s="225"/>
      <c r="N838" s="27"/>
      <c r="O838" s="214">
        <f t="shared" si="93"/>
        <v>0</v>
      </c>
      <c r="P838" s="177">
        <f t="shared" si="94"/>
        <v>8</v>
      </c>
      <c r="Q838" s="178">
        <f t="shared" si="95"/>
        <v>8</v>
      </c>
      <c r="R838" s="178" t="str">
        <f t="shared" si="96"/>
        <v/>
      </c>
      <c r="S838" s="202" t="str">
        <f t="shared" si="97"/>
        <v/>
      </c>
    </row>
    <row r="839" spans="1:19" x14ac:dyDescent="0.2">
      <c r="A839" s="201" t="s">
        <v>412</v>
      </c>
      <c r="B839" s="188" t="s">
        <v>28</v>
      </c>
      <c r="C839" s="189" t="s">
        <v>31</v>
      </c>
      <c r="D839" s="175"/>
      <c r="E839" s="176"/>
      <c r="F839" s="176"/>
      <c r="G839" s="176"/>
      <c r="H839" s="210" t="str">
        <f t="shared" si="91"/>
        <v/>
      </c>
      <c r="I839" s="221">
        <v>44</v>
      </c>
      <c r="J839" s="27">
        <v>21</v>
      </c>
      <c r="K839" s="27">
        <v>11</v>
      </c>
      <c r="L839" s="193">
        <f t="shared" si="92"/>
        <v>0.52380952380952384</v>
      </c>
      <c r="M839" s="225"/>
      <c r="N839" s="27">
        <v>23</v>
      </c>
      <c r="O839" s="214">
        <f t="shared" si="93"/>
        <v>0.52272727272727271</v>
      </c>
      <c r="P839" s="177">
        <f t="shared" si="94"/>
        <v>44</v>
      </c>
      <c r="Q839" s="178">
        <f t="shared" si="95"/>
        <v>21</v>
      </c>
      <c r="R839" s="178">
        <f t="shared" si="96"/>
        <v>23</v>
      </c>
      <c r="S839" s="202">
        <f t="shared" si="97"/>
        <v>0.52272727272727271</v>
      </c>
    </row>
    <row r="840" spans="1:19" x14ac:dyDescent="0.2">
      <c r="A840" s="201" t="s">
        <v>412</v>
      </c>
      <c r="B840" s="188" t="s">
        <v>32</v>
      </c>
      <c r="C840" s="189" t="s">
        <v>33</v>
      </c>
      <c r="D840" s="175"/>
      <c r="E840" s="176"/>
      <c r="F840" s="176"/>
      <c r="G840" s="176"/>
      <c r="H840" s="210" t="str">
        <f t="shared" si="91"/>
        <v/>
      </c>
      <c r="I840" s="221">
        <v>65</v>
      </c>
      <c r="J840" s="27">
        <v>65</v>
      </c>
      <c r="K840" s="27">
        <v>34</v>
      </c>
      <c r="L840" s="193">
        <f t="shared" si="92"/>
        <v>0.52307692307692311</v>
      </c>
      <c r="M840" s="225"/>
      <c r="N840" s="27"/>
      <c r="O840" s="214">
        <f t="shared" si="93"/>
        <v>0</v>
      </c>
      <c r="P840" s="177">
        <f t="shared" si="94"/>
        <v>65</v>
      </c>
      <c r="Q840" s="178">
        <f t="shared" si="95"/>
        <v>65</v>
      </c>
      <c r="R840" s="178" t="str">
        <f t="shared" si="96"/>
        <v/>
      </c>
      <c r="S840" s="202" t="str">
        <f t="shared" si="97"/>
        <v/>
      </c>
    </row>
    <row r="841" spans="1:19" x14ac:dyDescent="0.2">
      <c r="A841" s="201" t="s">
        <v>412</v>
      </c>
      <c r="B841" s="188" t="s">
        <v>34</v>
      </c>
      <c r="C841" s="189" t="s">
        <v>266</v>
      </c>
      <c r="D841" s="175"/>
      <c r="E841" s="176"/>
      <c r="F841" s="176"/>
      <c r="G841" s="176"/>
      <c r="H841" s="210" t="str">
        <f t="shared" si="91"/>
        <v/>
      </c>
      <c r="I841" s="221">
        <v>572</v>
      </c>
      <c r="J841" s="27">
        <v>187</v>
      </c>
      <c r="K841" s="27">
        <v>104</v>
      </c>
      <c r="L841" s="193">
        <f t="shared" si="92"/>
        <v>0.55614973262032086</v>
      </c>
      <c r="M841" s="225"/>
      <c r="N841" s="27">
        <v>385</v>
      </c>
      <c r="O841" s="214">
        <f t="shared" si="93"/>
        <v>0.67307692307692313</v>
      </c>
      <c r="P841" s="177">
        <f t="shared" si="94"/>
        <v>572</v>
      </c>
      <c r="Q841" s="178">
        <f t="shared" si="95"/>
        <v>187</v>
      </c>
      <c r="R841" s="178">
        <f t="shared" si="96"/>
        <v>385</v>
      </c>
      <c r="S841" s="202">
        <f t="shared" si="97"/>
        <v>0.67307692307692313</v>
      </c>
    </row>
    <row r="842" spans="1:19" x14ac:dyDescent="0.2">
      <c r="A842" s="201" t="s">
        <v>412</v>
      </c>
      <c r="B842" s="188" t="s">
        <v>35</v>
      </c>
      <c r="C842" s="189" t="s">
        <v>267</v>
      </c>
      <c r="D842" s="175"/>
      <c r="E842" s="176"/>
      <c r="F842" s="176"/>
      <c r="G842" s="176"/>
      <c r="H842" s="210" t="str">
        <f t="shared" si="91"/>
        <v/>
      </c>
      <c r="I842" s="221">
        <v>131</v>
      </c>
      <c r="J842" s="27">
        <v>119</v>
      </c>
      <c r="K842" s="27">
        <v>119</v>
      </c>
      <c r="L842" s="193">
        <f t="shared" si="92"/>
        <v>1</v>
      </c>
      <c r="M842" s="225">
        <v>1</v>
      </c>
      <c r="N842" s="27">
        <v>11</v>
      </c>
      <c r="O842" s="214">
        <f t="shared" si="93"/>
        <v>8.3969465648854963E-2</v>
      </c>
      <c r="P842" s="177">
        <f t="shared" si="94"/>
        <v>131</v>
      </c>
      <c r="Q842" s="178">
        <f t="shared" si="95"/>
        <v>120</v>
      </c>
      <c r="R842" s="178">
        <f t="shared" si="96"/>
        <v>11</v>
      </c>
      <c r="S842" s="202">
        <f t="shared" si="97"/>
        <v>8.3969465648854963E-2</v>
      </c>
    </row>
    <row r="843" spans="1:19" x14ac:dyDescent="0.2">
      <c r="A843" s="201" t="s">
        <v>412</v>
      </c>
      <c r="B843" s="188" t="s">
        <v>35</v>
      </c>
      <c r="C843" s="189" t="s">
        <v>36</v>
      </c>
      <c r="D843" s="175"/>
      <c r="E843" s="176"/>
      <c r="F843" s="176"/>
      <c r="G843" s="176"/>
      <c r="H843" s="210" t="str">
        <f t="shared" si="91"/>
        <v/>
      </c>
      <c r="I843" s="221">
        <v>15</v>
      </c>
      <c r="J843" s="27">
        <v>14</v>
      </c>
      <c r="K843" s="27">
        <v>14</v>
      </c>
      <c r="L843" s="193">
        <f t="shared" si="92"/>
        <v>1</v>
      </c>
      <c r="M843" s="225"/>
      <c r="N843" s="27">
        <v>1</v>
      </c>
      <c r="O843" s="214">
        <f t="shared" si="93"/>
        <v>6.6666666666666666E-2</v>
      </c>
      <c r="P843" s="177">
        <f t="shared" si="94"/>
        <v>15</v>
      </c>
      <c r="Q843" s="178">
        <f t="shared" si="95"/>
        <v>14</v>
      </c>
      <c r="R843" s="178">
        <f t="shared" si="96"/>
        <v>1</v>
      </c>
      <c r="S843" s="202">
        <f t="shared" si="97"/>
        <v>6.6666666666666666E-2</v>
      </c>
    </row>
    <row r="844" spans="1:19" x14ac:dyDescent="0.2">
      <c r="A844" s="201" t="s">
        <v>412</v>
      </c>
      <c r="B844" s="188" t="s">
        <v>35</v>
      </c>
      <c r="C844" s="189" t="s">
        <v>37</v>
      </c>
      <c r="D844" s="175"/>
      <c r="E844" s="176"/>
      <c r="F844" s="176"/>
      <c r="G844" s="176"/>
      <c r="H844" s="210" t="str">
        <f t="shared" si="91"/>
        <v/>
      </c>
      <c r="I844" s="221">
        <v>245</v>
      </c>
      <c r="J844" s="27">
        <v>242</v>
      </c>
      <c r="K844" s="27">
        <v>242</v>
      </c>
      <c r="L844" s="193">
        <f t="shared" si="92"/>
        <v>1</v>
      </c>
      <c r="M844" s="225"/>
      <c r="N844" s="27">
        <v>3</v>
      </c>
      <c r="O844" s="214">
        <f t="shared" si="93"/>
        <v>1.2244897959183673E-2</v>
      </c>
      <c r="P844" s="177">
        <f t="shared" si="94"/>
        <v>245</v>
      </c>
      <c r="Q844" s="178">
        <f t="shared" si="95"/>
        <v>242</v>
      </c>
      <c r="R844" s="178">
        <f t="shared" si="96"/>
        <v>3</v>
      </c>
      <c r="S844" s="202">
        <f t="shared" si="97"/>
        <v>1.2244897959183673E-2</v>
      </c>
    </row>
    <row r="845" spans="1:19" x14ac:dyDescent="0.2">
      <c r="A845" s="201" t="s">
        <v>412</v>
      </c>
      <c r="B845" s="188" t="s">
        <v>35</v>
      </c>
      <c r="C845" s="189" t="s">
        <v>38</v>
      </c>
      <c r="D845" s="175"/>
      <c r="E845" s="176"/>
      <c r="F845" s="176"/>
      <c r="G845" s="176"/>
      <c r="H845" s="210" t="str">
        <f t="shared" si="91"/>
        <v/>
      </c>
      <c r="I845" s="221">
        <v>166</v>
      </c>
      <c r="J845" s="27">
        <v>164</v>
      </c>
      <c r="K845" s="27">
        <v>68</v>
      </c>
      <c r="L845" s="193">
        <f t="shared" si="92"/>
        <v>0.41463414634146339</v>
      </c>
      <c r="M845" s="225"/>
      <c r="N845" s="27">
        <v>2</v>
      </c>
      <c r="O845" s="214">
        <f t="shared" si="93"/>
        <v>1.2048192771084338E-2</v>
      </c>
      <c r="P845" s="177">
        <f t="shared" si="94"/>
        <v>166</v>
      </c>
      <c r="Q845" s="178">
        <f t="shared" si="95"/>
        <v>164</v>
      </c>
      <c r="R845" s="178">
        <f t="shared" si="96"/>
        <v>2</v>
      </c>
      <c r="S845" s="202">
        <f t="shared" si="97"/>
        <v>1.2048192771084338E-2</v>
      </c>
    </row>
    <row r="846" spans="1:19" ht="29" x14ac:dyDescent="0.2">
      <c r="A846" s="201" t="s">
        <v>412</v>
      </c>
      <c r="B846" s="188" t="s">
        <v>40</v>
      </c>
      <c r="C846" s="189" t="s">
        <v>41</v>
      </c>
      <c r="D846" s="175"/>
      <c r="E846" s="176"/>
      <c r="F846" s="176"/>
      <c r="G846" s="176"/>
      <c r="H846" s="210" t="str">
        <f t="shared" si="91"/>
        <v/>
      </c>
      <c r="I846" s="221">
        <v>50</v>
      </c>
      <c r="J846" s="27">
        <v>48</v>
      </c>
      <c r="K846" s="27">
        <v>39</v>
      </c>
      <c r="L846" s="193">
        <f t="shared" si="92"/>
        <v>0.8125</v>
      </c>
      <c r="M846" s="225"/>
      <c r="N846" s="27">
        <v>2</v>
      </c>
      <c r="O846" s="214">
        <f t="shared" si="93"/>
        <v>0.04</v>
      </c>
      <c r="P846" s="177">
        <f t="shared" si="94"/>
        <v>50</v>
      </c>
      <c r="Q846" s="178">
        <f t="shared" si="95"/>
        <v>48</v>
      </c>
      <c r="R846" s="178">
        <f t="shared" si="96"/>
        <v>2</v>
      </c>
      <c r="S846" s="202">
        <f t="shared" si="97"/>
        <v>0.04</v>
      </c>
    </row>
    <row r="847" spans="1:19" x14ac:dyDescent="0.2">
      <c r="A847" s="201" t="s">
        <v>412</v>
      </c>
      <c r="B847" s="188" t="s">
        <v>42</v>
      </c>
      <c r="C847" s="189" t="s">
        <v>43</v>
      </c>
      <c r="D847" s="175"/>
      <c r="E847" s="176"/>
      <c r="F847" s="176"/>
      <c r="G847" s="176"/>
      <c r="H847" s="210" t="str">
        <f t="shared" si="91"/>
        <v/>
      </c>
      <c r="I847" s="221">
        <v>15712</v>
      </c>
      <c r="J847" s="27">
        <v>15190</v>
      </c>
      <c r="K847" s="27">
        <v>5189</v>
      </c>
      <c r="L847" s="193">
        <f t="shared" si="92"/>
        <v>0.34160631994733376</v>
      </c>
      <c r="M847" s="225"/>
      <c r="N847" s="27">
        <v>522</v>
      </c>
      <c r="O847" s="214">
        <f t="shared" si="93"/>
        <v>3.3223014256619145E-2</v>
      </c>
      <c r="P847" s="177">
        <f t="shared" si="94"/>
        <v>15712</v>
      </c>
      <c r="Q847" s="178">
        <f t="shared" si="95"/>
        <v>15190</v>
      </c>
      <c r="R847" s="178">
        <f t="shared" si="96"/>
        <v>522</v>
      </c>
      <c r="S847" s="202">
        <f t="shared" si="97"/>
        <v>3.3223014256619145E-2</v>
      </c>
    </row>
    <row r="848" spans="1:19" x14ac:dyDescent="0.2">
      <c r="A848" s="201" t="s">
        <v>412</v>
      </c>
      <c r="B848" s="188" t="s">
        <v>42</v>
      </c>
      <c r="C848" s="189" t="s">
        <v>44</v>
      </c>
      <c r="D848" s="175"/>
      <c r="E848" s="176"/>
      <c r="F848" s="176"/>
      <c r="G848" s="176"/>
      <c r="H848" s="210" t="str">
        <f t="shared" si="91"/>
        <v/>
      </c>
      <c r="I848" s="221">
        <v>3456</v>
      </c>
      <c r="J848" s="27">
        <v>3338</v>
      </c>
      <c r="K848" s="27">
        <v>599</v>
      </c>
      <c r="L848" s="193">
        <f t="shared" si="92"/>
        <v>0.17944877171959256</v>
      </c>
      <c r="M848" s="225"/>
      <c r="N848" s="27">
        <v>118</v>
      </c>
      <c r="O848" s="214">
        <f t="shared" si="93"/>
        <v>3.4143518518518517E-2</v>
      </c>
      <c r="P848" s="177">
        <f t="shared" si="94"/>
        <v>3456</v>
      </c>
      <c r="Q848" s="178">
        <f t="shared" si="95"/>
        <v>3338</v>
      </c>
      <c r="R848" s="178">
        <f t="shared" si="96"/>
        <v>118</v>
      </c>
      <c r="S848" s="202">
        <f t="shared" si="97"/>
        <v>3.4143518518518517E-2</v>
      </c>
    </row>
    <row r="849" spans="1:19" ht="29" x14ac:dyDescent="0.2">
      <c r="A849" s="201" t="s">
        <v>412</v>
      </c>
      <c r="B849" s="188" t="s">
        <v>42</v>
      </c>
      <c r="C849" s="189" t="s">
        <v>45</v>
      </c>
      <c r="D849" s="175"/>
      <c r="E849" s="176"/>
      <c r="F849" s="176"/>
      <c r="G849" s="176"/>
      <c r="H849" s="210" t="str">
        <f t="shared" si="91"/>
        <v/>
      </c>
      <c r="I849" s="221">
        <v>6220</v>
      </c>
      <c r="J849" s="27">
        <v>5882</v>
      </c>
      <c r="K849" s="27">
        <v>5847</v>
      </c>
      <c r="L849" s="193">
        <f t="shared" si="92"/>
        <v>0.99404964297857867</v>
      </c>
      <c r="M849" s="225">
        <v>11</v>
      </c>
      <c r="N849" s="27">
        <v>327</v>
      </c>
      <c r="O849" s="214">
        <f t="shared" si="93"/>
        <v>5.257234726688103E-2</v>
      </c>
      <c r="P849" s="177">
        <f t="shared" si="94"/>
        <v>6220</v>
      </c>
      <c r="Q849" s="178">
        <f t="shared" si="95"/>
        <v>5893</v>
      </c>
      <c r="R849" s="178">
        <f t="shared" si="96"/>
        <v>327</v>
      </c>
      <c r="S849" s="202">
        <f t="shared" si="97"/>
        <v>5.257234726688103E-2</v>
      </c>
    </row>
    <row r="850" spans="1:19" x14ac:dyDescent="0.2">
      <c r="A850" s="201" t="s">
        <v>412</v>
      </c>
      <c r="B850" s="188" t="s">
        <v>42</v>
      </c>
      <c r="C850" s="189" t="s">
        <v>46</v>
      </c>
      <c r="D850" s="175"/>
      <c r="E850" s="176"/>
      <c r="F850" s="176"/>
      <c r="G850" s="176"/>
      <c r="H850" s="210" t="str">
        <f t="shared" si="91"/>
        <v/>
      </c>
      <c r="I850" s="221">
        <v>9209</v>
      </c>
      <c r="J850" s="27">
        <v>9022</v>
      </c>
      <c r="K850" s="27">
        <v>5752</v>
      </c>
      <c r="L850" s="193">
        <f t="shared" si="92"/>
        <v>0.63755264908002662</v>
      </c>
      <c r="M850" s="225"/>
      <c r="N850" s="27">
        <v>187</v>
      </c>
      <c r="O850" s="214">
        <f t="shared" si="93"/>
        <v>2.0306222173960255E-2</v>
      </c>
      <c r="P850" s="177">
        <f t="shared" si="94"/>
        <v>9209</v>
      </c>
      <c r="Q850" s="178">
        <f t="shared" si="95"/>
        <v>9022</v>
      </c>
      <c r="R850" s="178">
        <f t="shared" si="96"/>
        <v>187</v>
      </c>
      <c r="S850" s="202">
        <f t="shared" si="97"/>
        <v>2.0306222173960255E-2</v>
      </c>
    </row>
    <row r="851" spans="1:19" x14ac:dyDescent="0.2">
      <c r="A851" s="201" t="s">
        <v>412</v>
      </c>
      <c r="B851" s="188" t="s">
        <v>47</v>
      </c>
      <c r="C851" s="189" t="s">
        <v>48</v>
      </c>
      <c r="D851" s="175"/>
      <c r="E851" s="176"/>
      <c r="F851" s="176"/>
      <c r="G851" s="176"/>
      <c r="H851" s="210" t="str">
        <f t="shared" si="91"/>
        <v/>
      </c>
      <c r="I851" s="221">
        <v>10</v>
      </c>
      <c r="J851" s="27">
        <v>10</v>
      </c>
      <c r="K851" s="27">
        <v>10</v>
      </c>
      <c r="L851" s="193">
        <f t="shared" si="92"/>
        <v>1</v>
      </c>
      <c r="M851" s="225"/>
      <c r="N851" s="27"/>
      <c r="O851" s="214">
        <f t="shared" si="93"/>
        <v>0</v>
      </c>
      <c r="P851" s="177">
        <f t="shared" si="94"/>
        <v>10</v>
      </c>
      <c r="Q851" s="178">
        <f t="shared" si="95"/>
        <v>10</v>
      </c>
      <c r="R851" s="178" t="str">
        <f t="shared" si="96"/>
        <v/>
      </c>
      <c r="S851" s="202" t="str">
        <f t="shared" si="97"/>
        <v/>
      </c>
    </row>
    <row r="852" spans="1:19" ht="29" x14ac:dyDescent="0.2">
      <c r="A852" s="201" t="s">
        <v>412</v>
      </c>
      <c r="B852" s="188" t="s">
        <v>560</v>
      </c>
      <c r="C852" s="189" t="s">
        <v>334</v>
      </c>
      <c r="D852" s="175"/>
      <c r="E852" s="176"/>
      <c r="F852" s="176"/>
      <c r="G852" s="176"/>
      <c r="H852" s="210" t="str">
        <f t="shared" si="91"/>
        <v/>
      </c>
      <c r="I852" s="221">
        <v>160</v>
      </c>
      <c r="J852" s="27">
        <v>81</v>
      </c>
      <c r="K852" s="27">
        <v>58</v>
      </c>
      <c r="L852" s="193">
        <f t="shared" si="92"/>
        <v>0.71604938271604934</v>
      </c>
      <c r="M852" s="225"/>
      <c r="N852" s="27">
        <v>79</v>
      </c>
      <c r="O852" s="214">
        <f t="shared" si="93"/>
        <v>0.49375000000000002</v>
      </c>
      <c r="P852" s="177">
        <f t="shared" si="94"/>
        <v>160</v>
      </c>
      <c r="Q852" s="178">
        <f t="shared" si="95"/>
        <v>81</v>
      </c>
      <c r="R852" s="178">
        <f t="shared" si="96"/>
        <v>79</v>
      </c>
      <c r="S852" s="202">
        <f t="shared" si="97"/>
        <v>0.49375000000000002</v>
      </c>
    </row>
    <row r="853" spans="1:19" ht="43" x14ac:dyDescent="0.2">
      <c r="A853" s="201" t="s">
        <v>412</v>
      </c>
      <c r="B853" s="188" t="s">
        <v>559</v>
      </c>
      <c r="C853" s="189" t="s">
        <v>49</v>
      </c>
      <c r="D853" s="175"/>
      <c r="E853" s="176"/>
      <c r="F853" s="176"/>
      <c r="G853" s="176"/>
      <c r="H853" s="210" t="str">
        <f t="shared" si="91"/>
        <v/>
      </c>
      <c r="I853" s="221">
        <v>119</v>
      </c>
      <c r="J853" s="27">
        <v>83</v>
      </c>
      <c r="K853" s="27">
        <v>61</v>
      </c>
      <c r="L853" s="193">
        <f t="shared" si="92"/>
        <v>0.73493975903614461</v>
      </c>
      <c r="M853" s="225">
        <v>7</v>
      </c>
      <c r="N853" s="27">
        <v>29</v>
      </c>
      <c r="O853" s="214">
        <f t="shared" si="93"/>
        <v>0.24369747899159663</v>
      </c>
      <c r="P853" s="177">
        <f t="shared" si="94"/>
        <v>119</v>
      </c>
      <c r="Q853" s="178">
        <f t="shared" si="95"/>
        <v>90</v>
      </c>
      <c r="R853" s="178">
        <f t="shared" si="96"/>
        <v>29</v>
      </c>
      <c r="S853" s="202">
        <f t="shared" si="97"/>
        <v>0.24369747899159663</v>
      </c>
    </row>
    <row r="854" spans="1:19" x14ac:dyDescent="0.2">
      <c r="A854" s="201" t="s">
        <v>412</v>
      </c>
      <c r="B854" s="188" t="s">
        <v>50</v>
      </c>
      <c r="C854" s="189" t="s">
        <v>51</v>
      </c>
      <c r="D854" s="175"/>
      <c r="E854" s="176"/>
      <c r="F854" s="176"/>
      <c r="G854" s="176"/>
      <c r="H854" s="210" t="str">
        <f t="shared" si="91"/>
        <v/>
      </c>
      <c r="I854" s="221">
        <v>3</v>
      </c>
      <c r="J854" s="27">
        <v>2</v>
      </c>
      <c r="K854" s="27">
        <v>2</v>
      </c>
      <c r="L854" s="193">
        <f t="shared" si="92"/>
        <v>1</v>
      </c>
      <c r="M854" s="225"/>
      <c r="N854" s="27">
        <v>1</v>
      </c>
      <c r="O854" s="214">
        <f t="shared" si="93"/>
        <v>0.33333333333333331</v>
      </c>
      <c r="P854" s="177">
        <f t="shared" si="94"/>
        <v>3</v>
      </c>
      <c r="Q854" s="178">
        <f t="shared" si="95"/>
        <v>2</v>
      </c>
      <c r="R854" s="178">
        <f t="shared" si="96"/>
        <v>1</v>
      </c>
      <c r="S854" s="202">
        <f t="shared" si="97"/>
        <v>0.33333333333333331</v>
      </c>
    </row>
    <row r="855" spans="1:19" x14ac:dyDescent="0.2">
      <c r="A855" s="201" t="s">
        <v>412</v>
      </c>
      <c r="B855" s="188" t="s">
        <v>52</v>
      </c>
      <c r="C855" s="189" t="s">
        <v>404</v>
      </c>
      <c r="D855" s="175"/>
      <c r="E855" s="176"/>
      <c r="F855" s="176"/>
      <c r="G855" s="176"/>
      <c r="H855" s="210" t="str">
        <f t="shared" si="91"/>
        <v/>
      </c>
      <c r="I855" s="221">
        <v>647</v>
      </c>
      <c r="J855" s="27">
        <v>376</v>
      </c>
      <c r="K855" s="27">
        <v>322</v>
      </c>
      <c r="L855" s="193">
        <f t="shared" si="92"/>
        <v>0.8563829787234043</v>
      </c>
      <c r="M855" s="225">
        <v>1</v>
      </c>
      <c r="N855" s="27">
        <v>270</v>
      </c>
      <c r="O855" s="214">
        <f t="shared" si="93"/>
        <v>0.41731066460587324</v>
      </c>
      <c r="P855" s="177">
        <f t="shared" si="94"/>
        <v>647</v>
      </c>
      <c r="Q855" s="178">
        <f t="shared" si="95"/>
        <v>377</v>
      </c>
      <c r="R855" s="178">
        <f t="shared" si="96"/>
        <v>270</v>
      </c>
      <c r="S855" s="202">
        <f t="shared" si="97"/>
        <v>0.41731066460587324</v>
      </c>
    </row>
    <row r="856" spans="1:19" x14ac:dyDescent="0.2">
      <c r="A856" s="201" t="s">
        <v>412</v>
      </c>
      <c r="B856" s="188" t="s">
        <v>53</v>
      </c>
      <c r="C856" s="189" t="s">
        <v>54</v>
      </c>
      <c r="D856" s="175"/>
      <c r="E856" s="176"/>
      <c r="F856" s="176"/>
      <c r="G856" s="176"/>
      <c r="H856" s="210" t="str">
        <f t="shared" si="91"/>
        <v/>
      </c>
      <c r="I856" s="221">
        <v>251</v>
      </c>
      <c r="J856" s="27">
        <v>243</v>
      </c>
      <c r="K856" s="27">
        <v>233</v>
      </c>
      <c r="L856" s="193">
        <f t="shared" si="92"/>
        <v>0.95884773662551437</v>
      </c>
      <c r="M856" s="225"/>
      <c r="N856" s="27">
        <v>8</v>
      </c>
      <c r="O856" s="214">
        <f t="shared" si="93"/>
        <v>3.1872509960159362E-2</v>
      </c>
      <c r="P856" s="177">
        <f t="shared" si="94"/>
        <v>251</v>
      </c>
      <c r="Q856" s="178">
        <f t="shared" si="95"/>
        <v>243</v>
      </c>
      <c r="R856" s="178">
        <f t="shared" si="96"/>
        <v>8</v>
      </c>
      <c r="S856" s="202">
        <f t="shared" si="97"/>
        <v>3.1872509960159362E-2</v>
      </c>
    </row>
    <row r="857" spans="1:19" x14ac:dyDescent="0.2">
      <c r="A857" s="201" t="s">
        <v>412</v>
      </c>
      <c r="B857" s="188" t="s">
        <v>55</v>
      </c>
      <c r="C857" s="189" t="s">
        <v>56</v>
      </c>
      <c r="D857" s="175"/>
      <c r="E857" s="176"/>
      <c r="F857" s="176"/>
      <c r="G857" s="176"/>
      <c r="H857" s="210" t="str">
        <f t="shared" si="91"/>
        <v/>
      </c>
      <c r="I857" s="221">
        <v>2988</v>
      </c>
      <c r="J857" s="27">
        <v>2298</v>
      </c>
      <c r="K857" s="27">
        <v>1182</v>
      </c>
      <c r="L857" s="193">
        <f t="shared" si="92"/>
        <v>0.51436031331592691</v>
      </c>
      <c r="M857" s="225"/>
      <c r="N857" s="27">
        <v>690</v>
      </c>
      <c r="O857" s="214">
        <f t="shared" si="93"/>
        <v>0.23092369477911648</v>
      </c>
      <c r="P857" s="177">
        <f t="shared" si="94"/>
        <v>2988</v>
      </c>
      <c r="Q857" s="178">
        <f t="shared" si="95"/>
        <v>2298</v>
      </c>
      <c r="R857" s="178">
        <f t="shared" si="96"/>
        <v>690</v>
      </c>
      <c r="S857" s="202">
        <f t="shared" si="97"/>
        <v>0.23092369477911648</v>
      </c>
    </row>
    <row r="858" spans="1:19" x14ac:dyDescent="0.2">
      <c r="A858" s="201" t="s">
        <v>412</v>
      </c>
      <c r="B858" s="188" t="s">
        <v>57</v>
      </c>
      <c r="C858" s="189" t="s">
        <v>58</v>
      </c>
      <c r="D858" s="175"/>
      <c r="E858" s="176"/>
      <c r="F858" s="176"/>
      <c r="G858" s="176"/>
      <c r="H858" s="210" t="str">
        <f t="shared" si="91"/>
        <v/>
      </c>
      <c r="I858" s="221">
        <v>278</v>
      </c>
      <c r="J858" s="27">
        <v>260</v>
      </c>
      <c r="K858" s="27">
        <v>200</v>
      </c>
      <c r="L858" s="193">
        <f t="shared" si="92"/>
        <v>0.76923076923076927</v>
      </c>
      <c r="M858" s="225"/>
      <c r="N858" s="27">
        <v>18</v>
      </c>
      <c r="O858" s="214">
        <f t="shared" si="93"/>
        <v>6.4748201438848921E-2</v>
      </c>
      <c r="P858" s="177">
        <f t="shared" si="94"/>
        <v>278</v>
      </c>
      <c r="Q858" s="178">
        <f t="shared" si="95"/>
        <v>260</v>
      </c>
      <c r="R858" s="178">
        <f t="shared" si="96"/>
        <v>18</v>
      </c>
      <c r="S858" s="202">
        <f t="shared" si="97"/>
        <v>6.4748201438848921E-2</v>
      </c>
    </row>
    <row r="859" spans="1:19" x14ac:dyDescent="0.2">
      <c r="A859" s="201" t="s">
        <v>412</v>
      </c>
      <c r="B859" s="188" t="s">
        <v>61</v>
      </c>
      <c r="C859" s="189" t="s">
        <v>269</v>
      </c>
      <c r="D859" s="175"/>
      <c r="E859" s="176"/>
      <c r="F859" s="176"/>
      <c r="G859" s="176"/>
      <c r="H859" s="210" t="str">
        <f t="shared" si="91"/>
        <v/>
      </c>
      <c r="I859" s="221">
        <v>1</v>
      </c>
      <c r="J859" s="27">
        <v>1</v>
      </c>
      <c r="K859" s="27">
        <v>1</v>
      </c>
      <c r="L859" s="193">
        <f t="shared" si="92"/>
        <v>1</v>
      </c>
      <c r="M859" s="225"/>
      <c r="N859" s="27"/>
      <c r="O859" s="214">
        <f t="shared" si="93"/>
        <v>0</v>
      </c>
      <c r="P859" s="177">
        <f t="shared" si="94"/>
        <v>1</v>
      </c>
      <c r="Q859" s="178">
        <f t="shared" si="95"/>
        <v>1</v>
      </c>
      <c r="R859" s="178" t="str">
        <f t="shared" si="96"/>
        <v/>
      </c>
      <c r="S859" s="202" t="str">
        <f t="shared" si="97"/>
        <v/>
      </c>
    </row>
    <row r="860" spans="1:19" x14ac:dyDescent="0.2">
      <c r="A860" s="201" t="s">
        <v>412</v>
      </c>
      <c r="B860" s="188" t="s">
        <v>64</v>
      </c>
      <c r="C860" s="189" t="s">
        <v>270</v>
      </c>
      <c r="D860" s="175"/>
      <c r="E860" s="176"/>
      <c r="F860" s="176"/>
      <c r="G860" s="176"/>
      <c r="H860" s="210" t="str">
        <f t="shared" si="91"/>
        <v/>
      </c>
      <c r="I860" s="221">
        <v>1591</v>
      </c>
      <c r="J860" s="27">
        <v>1137</v>
      </c>
      <c r="K860" s="27">
        <v>1137</v>
      </c>
      <c r="L860" s="193">
        <f t="shared" si="92"/>
        <v>1</v>
      </c>
      <c r="M860" s="225"/>
      <c r="N860" s="27">
        <v>454</v>
      </c>
      <c r="O860" s="214">
        <f t="shared" si="93"/>
        <v>0.28535512256442491</v>
      </c>
      <c r="P860" s="177">
        <f t="shared" si="94"/>
        <v>1591</v>
      </c>
      <c r="Q860" s="178">
        <f t="shared" si="95"/>
        <v>1137</v>
      </c>
      <c r="R860" s="178">
        <f t="shared" si="96"/>
        <v>454</v>
      </c>
      <c r="S860" s="202">
        <f t="shared" si="97"/>
        <v>0.28535512256442491</v>
      </c>
    </row>
    <row r="861" spans="1:19" x14ac:dyDescent="0.2">
      <c r="A861" s="201" t="s">
        <v>412</v>
      </c>
      <c r="B861" s="188" t="s">
        <v>65</v>
      </c>
      <c r="C861" s="189" t="s">
        <v>66</v>
      </c>
      <c r="D861" s="175">
        <v>2</v>
      </c>
      <c r="E861" s="176"/>
      <c r="F861" s="176"/>
      <c r="G861" s="176">
        <v>2</v>
      </c>
      <c r="H861" s="210">
        <f t="shared" si="91"/>
        <v>1</v>
      </c>
      <c r="I861" s="221">
        <v>5008</v>
      </c>
      <c r="J861" s="27">
        <v>4131</v>
      </c>
      <c r="K861" s="27">
        <v>3194</v>
      </c>
      <c r="L861" s="193">
        <f t="shared" si="92"/>
        <v>0.77317840716533526</v>
      </c>
      <c r="M861" s="225">
        <v>40</v>
      </c>
      <c r="N861" s="27">
        <v>837</v>
      </c>
      <c r="O861" s="214">
        <f t="shared" si="93"/>
        <v>0.16713258785942492</v>
      </c>
      <c r="P861" s="177">
        <f t="shared" si="94"/>
        <v>5010</v>
      </c>
      <c r="Q861" s="178">
        <f t="shared" si="95"/>
        <v>4171</v>
      </c>
      <c r="R861" s="178">
        <f t="shared" si="96"/>
        <v>839</v>
      </c>
      <c r="S861" s="202">
        <f t="shared" si="97"/>
        <v>0.16746506986027945</v>
      </c>
    </row>
    <row r="862" spans="1:19" x14ac:dyDescent="0.2">
      <c r="A862" s="201" t="s">
        <v>412</v>
      </c>
      <c r="B862" s="188" t="s">
        <v>67</v>
      </c>
      <c r="C862" s="189" t="s">
        <v>273</v>
      </c>
      <c r="D862" s="175"/>
      <c r="E862" s="176"/>
      <c r="F862" s="176"/>
      <c r="G862" s="176"/>
      <c r="H862" s="210" t="str">
        <f t="shared" si="91"/>
        <v/>
      </c>
      <c r="I862" s="221">
        <v>3</v>
      </c>
      <c r="J862" s="27">
        <v>3</v>
      </c>
      <c r="K862" s="27">
        <v>3</v>
      </c>
      <c r="L862" s="193">
        <f t="shared" si="92"/>
        <v>1</v>
      </c>
      <c r="M862" s="225"/>
      <c r="N862" s="27"/>
      <c r="O862" s="214">
        <f t="shared" si="93"/>
        <v>0</v>
      </c>
      <c r="P862" s="177">
        <f t="shared" si="94"/>
        <v>3</v>
      </c>
      <c r="Q862" s="178">
        <f t="shared" si="95"/>
        <v>3</v>
      </c>
      <c r="R862" s="178" t="str">
        <f t="shared" si="96"/>
        <v/>
      </c>
      <c r="S862" s="202" t="str">
        <f t="shared" si="97"/>
        <v/>
      </c>
    </row>
    <row r="863" spans="1:19" x14ac:dyDescent="0.2">
      <c r="A863" s="201" t="s">
        <v>412</v>
      </c>
      <c r="B863" s="188" t="s">
        <v>418</v>
      </c>
      <c r="C863" s="189" t="s">
        <v>419</v>
      </c>
      <c r="D863" s="175"/>
      <c r="E863" s="176"/>
      <c r="F863" s="176"/>
      <c r="G863" s="176"/>
      <c r="H863" s="210" t="str">
        <f t="shared" si="91"/>
        <v/>
      </c>
      <c r="I863" s="221">
        <v>404</v>
      </c>
      <c r="J863" s="27">
        <v>220</v>
      </c>
      <c r="K863" s="27">
        <v>129</v>
      </c>
      <c r="L863" s="193">
        <f t="shared" si="92"/>
        <v>0.58636363636363631</v>
      </c>
      <c r="M863" s="225">
        <v>3</v>
      </c>
      <c r="N863" s="27">
        <v>181</v>
      </c>
      <c r="O863" s="214">
        <f t="shared" si="93"/>
        <v>0.44801980198019803</v>
      </c>
      <c r="P863" s="177">
        <f t="shared" si="94"/>
        <v>404</v>
      </c>
      <c r="Q863" s="178">
        <f t="shared" si="95"/>
        <v>223</v>
      </c>
      <c r="R863" s="178">
        <f t="shared" si="96"/>
        <v>181</v>
      </c>
      <c r="S863" s="202">
        <f t="shared" si="97"/>
        <v>0.44801980198019803</v>
      </c>
    </row>
    <row r="864" spans="1:19" x14ac:dyDescent="0.2">
      <c r="A864" s="201" t="s">
        <v>412</v>
      </c>
      <c r="B864" s="188" t="s">
        <v>69</v>
      </c>
      <c r="C864" s="189" t="s">
        <v>70</v>
      </c>
      <c r="D864" s="175"/>
      <c r="E864" s="176"/>
      <c r="F864" s="176"/>
      <c r="G864" s="176"/>
      <c r="H864" s="210" t="str">
        <f t="shared" si="91"/>
        <v/>
      </c>
      <c r="I864" s="221">
        <v>1278</v>
      </c>
      <c r="J864" s="27">
        <v>840</v>
      </c>
      <c r="K864" s="27">
        <v>411</v>
      </c>
      <c r="L864" s="193">
        <f t="shared" si="92"/>
        <v>0.48928571428571427</v>
      </c>
      <c r="M864" s="225">
        <v>94</v>
      </c>
      <c r="N864" s="27">
        <v>344</v>
      </c>
      <c r="O864" s="214">
        <f t="shared" si="93"/>
        <v>0.26917057902973396</v>
      </c>
      <c r="P864" s="177">
        <f t="shared" si="94"/>
        <v>1278</v>
      </c>
      <c r="Q864" s="178">
        <f t="shared" si="95"/>
        <v>934</v>
      </c>
      <c r="R864" s="178">
        <f t="shared" si="96"/>
        <v>344</v>
      </c>
      <c r="S864" s="202">
        <f t="shared" si="97"/>
        <v>0.26917057902973396</v>
      </c>
    </row>
    <row r="865" spans="1:19" x14ac:dyDescent="0.2">
      <c r="A865" s="201" t="s">
        <v>412</v>
      </c>
      <c r="B865" s="188" t="s">
        <v>71</v>
      </c>
      <c r="C865" s="189" t="s">
        <v>72</v>
      </c>
      <c r="D865" s="175"/>
      <c r="E865" s="176"/>
      <c r="F865" s="176"/>
      <c r="G865" s="176"/>
      <c r="H865" s="210" t="str">
        <f t="shared" si="91"/>
        <v/>
      </c>
      <c r="I865" s="221">
        <v>6</v>
      </c>
      <c r="J865" s="27">
        <v>6</v>
      </c>
      <c r="K865" s="27">
        <v>6</v>
      </c>
      <c r="L865" s="193">
        <f t="shared" si="92"/>
        <v>1</v>
      </c>
      <c r="M865" s="225"/>
      <c r="N865" s="27"/>
      <c r="O865" s="214">
        <f t="shared" si="93"/>
        <v>0</v>
      </c>
      <c r="P865" s="177">
        <f t="shared" si="94"/>
        <v>6</v>
      </c>
      <c r="Q865" s="178">
        <f t="shared" si="95"/>
        <v>6</v>
      </c>
      <c r="R865" s="178" t="str">
        <f t="shared" si="96"/>
        <v/>
      </c>
      <c r="S865" s="202" t="str">
        <f t="shared" si="97"/>
        <v/>
      </c>
    </row>
    <row r="866" spans="1:19" x14ac:dyDescent="0.2">
      <c r="A866" s="201" t="s">
        <v>412</v>
      </c>
      <c r="B866" s="188" t="s">
        <v>74</v>
      </c>
      <c r="C866" s="189" t="s">
        <v>247</v>
      </c>
      <c r="D866" s="175"/>
      <c r="E866" s="176"/>
      <c r="F866" s="176"/>
      <c r="G866" s="176"/>
      <c r="H866" s="210" t="str">
        <f t="shared" si="91"/>
        <v/>
      </c>
      <c r="I866" s="221">
        <v>14</v>
      </c>
      <c r="J866" s="27">
        <v>14</v>
      </c>
      <c r="K866" s="27">
        <v>13</v>
      </c>
      <c r="L866" s="193">
        <f t="shared" si="92"/>
        <v>0.9285714285714286</v>
      </c>
      <c r="M866" s="225"/>
      <c r="N866" s="27"/>
      <c r="O866" s="214">
        <f t="shared" si="93"/>
        <v>0</v>
      </c>
      <c r="P866" s="177">
        <f t="shared" si="94"/>
        <v>14</v>
      </c>
      <c r="Q866" s="178">
        <f t="shared" si="95"/>
        <v>14</v>
      </c>
      <c r="R866" s="178" t="str">
        <f t="shared" si="96"/>
        <v/>
      </c>
      <c r="S866" s="202" t="str">
        <f t="shared" si="97"/>
        <v/>
      </c>
    </row>
    <row r="867" spans="1:19" x14ac:dyDescent="0.2">
      <c r="A867" s="201" t="s">
        <v>412</v>
      </c>
      <c r="B867" s="188" t="s">
        <v>75</v>
      </c>
      <c r="C867" s="189" t="s">
        <v>278</v>
      </c>
      <c r="D867" s="175"/>
      <c r="E867" s="176"/>
      <c r="F867" s="176"/>
      <c r="G867" s="176"/>
      <c r="H867" s="210" t="str">
        <f t="shared" si="91"/>
        <v/>
      </c>
      <c r="I867" s="221">
        <v>99</v>
      </c>
      <c r="J867" s="27">
        <v>62</v>
      </c>
      <c r="K867" s="27">
        <v>50</v>
      </c>
      <c r="L867" s="193">
        <f t="shared" si="92"/>
        <v>0.80645161290322576</v>
      </c>
      <c r="M867" s="225"/>
      <c r="N867" s="27">
        <v>37</v>
      </c>
      <c r="O867" s="214">
        <f t="shared" si="93"/>
        <v>0.37373737373737376</v>
      </c>
      <c r="P867" s="177">
        <f t="shared" si="94"/>
        <v>99</v>
      </c>
      <c r="Q867" s="178">
        <f t="shared" si="95"/>
        <v>62</v>
      </c>
      <c r="R867" s="178">
        <f t="shared" si="96"/>
        <v>37</v>
      </c>
      <c r="S867" s="202">
        <f t="shared" si="97"/>
        <v>0.37373737373737376</v>
      </c>
    </row>
    <row r="868" spans="1:19" x14ac:dyDescent="0.2">
      <c r="A868" s="201" t="s">
        <v>412</v>
      </c>
      <c r="B868" s="188" t="s">
        <v>76</v>
      </c>
      <c r="C868" s="189" t="s">
        <v>77</v>
      </c>
      <c r="D868" s="175"/>
      <c r="E868" s="176"/>
      <c r="F868" s="176"/>
      <c r="G868" s="176"/>
      <c r="H868" s="210" t="str">
        <f t="shared" si="91"/>
        <v/>
      </c>
      <c r="I868" s="221">
        <v>49</v>
      </c>
      <c r="J868" s="27">
        <v>32</v>
      </c>
      <c r="K868" s="27">
        <v>19</v>
      </c>
      <c r="L868" s="193">
        <f t="shared" si="92"/>
        <v>0.59375</v>
      </c>
      <c r="M868" s="225">
        <v>1</v>
      </c>
      <c r="N868" s="27">
        <v>16</v>
      </c>
      <c r="O868" s="214">
        <f t="shared" si="93"/>
        <v>0.32653061224489793</v>
      </c>
      <c r="P868" s="177">
        <f t="shared" si="94"/>
        <v>49</v>
      </c>
      <c r="Q868" s="178">
        <f t="shared" si="95"/>
        <v>33</v>
      </c>
      <c r="R868" s="178">
        <f t="shared" si="96"/>
        <v>16</v>
      </c>
      <c r="S868" s="202">
        <f t="shared" si="97"/>
        <v>0.32653061224489793</v>
      </c>
    </row>
    <row r="869" spans="1:19" x14ac:dyDescent="0.2">
      <c r="A869" s="201" t="s">
        <v>412</v>
      </c>
      <c r="B869" s="188" t="s">
        <v>78</v>
      </c>
      <c r="C869" s="189" t="s">
        <v>279</v>
      </c>
      <c r="D869" s="175"/>
      <c r="E869" s="176"/>
      <c r="F869" s="176"/>
      <c r="G869" s="176"/>
      <c r="H869" s="210" t="str">
        <f t="shared" si="91"/>
        <v/>
      </c>
      <c r="I869" s="221">
        <v>28</v>
      </c>
      <c r="J869" s="27">
        <v>26</v>
      </c>
      <c r="K869" s="27">
        <v>23</v>
      </c>
      <c r="L869" s="193">
        <f t="shared" si="92"/>
        <v>0.88461538461538458</v>
      </c>
      <c r="M869" s="225">
        <v>1</v>
      </c>
      <c r="N869" s="27">
        <v>1</v>
      </c>
      <c r="O869" s="214">
        <f t="shared" si="93"/>
        <v>3.5714285714285712E-2</v>
      </c>
      <c r="P869" s="177">
        <f t="shared" si="94"/>
        <v>28</v>
      </c>
      <c r="Q869" s="178">
        <f t="shared" si="95"/>
        <v>27</v>
      </c>
      <c r="R869" s="178">
        <f t="shared" si="96"/>
        <v>1</v>
      </c>
      <c r="S869" s="202">
        <f t="shared" si="97"/>
        <v>3.5714285714285712E-2</v>
      </c>
    </row>
    <row r="870" spans="1:19" x14ac:dyDescent="0.2">
      <c r="A870" s="201" t="s">
        <v>412</v>
      </c>
      <c r="B870" s="188" t="s">
        <v>81</v>
      </c>
      <c r="C870" s="189" t="s">
        <v>82</v>
      </c>
      <c r="D870" s="175"/>
      <c r="E870" s="176"/>
      <c r="F870" s="176"/>
      <c r="G870" s="176"/>
      <c r="H870" s="210" t="str">
        <f t="shared" si="91"/>
        <v/>
      </c>
      <c r="I870" s="221">
        <v>1286</v>
      </c>
      <c r="J870" s="27">
        <v>636</v>
      </c>
      <c r="K870" s="27">
        <v>376</v>
      </c>
      <c r="L870" s="193">
        <f t="shared" si="92"/>
        <v>0.5911949685534591</v>
      </c>
      <c r="M870" s="225">
        <v>3</v>
      </c>
      <c r="N870" s="27">
        <v>647</v>
      </c>
      <c r="O870" s="214">
        <f t="shared" si="93"/>
        <v>0.50311041990668737</v>
      </c>
      <c r="P870" s="177">
        <f t="shared" si="94"/>
        <v>1286</v>
      </c>
      <c r="Q870" s="178">
        <f t="shared" si="95"/>
        <v>639</v>
      </c>
      <c r="R870" s="178">
        <f t="shared" si="96"/>
        <v>647</v>
      </c>
      <c r="S870" s="202">
        <f t="shared" si="97"/>
        <v>0.50311041990668737</v>
      </c>
    </row>
    <row r="871" spans="1:19" x14ac:dyDescent="0.2">
      <c r="A871" s="201" t="s">
        <v>412</v>
      </c>
      <c r="B871" s="188" t="s">
        <v>83</v>
      </c>
      <c r="C871" s="189" t="s">
        <v>84</v>
      </c>
      <c r="D871" s="175"/>
      <c r="E871" s="176"/>
      <c r="F871" s="176"/>
      <c r="G871" s="176"/>
      <c r="H871" s="210" t="str">
        <f t="shared" si="91"/>
        <v/>
      </c>
      <c r="I871" s="221">
        <v>13</v>
      </c>
      <c r="J871" s="27">
        <v>13</v>
      </c>
      <c r="K871" s="27"/>
      <c r="L871" s="193">
        <f t="shared" si="92"/>
        <v>0</v>
      </c>
      <c r="M871" s="225"/>
      <c r="N871" s="27"/>
      <c r="O871" s="214">
        <f t="shared" si="93"/>
        <v>0</v>
      </c>
      <c r="P871" s="177">
        <f t="shared" si="94"/>
        <v>13</v>
      </c>
      <c r="Q871" s="178">
        <f t="shared" si="95"/>
        <v>13</v>
      </c>
      <c r="R871" s="178" t="str">
        <f t="shared" si="96"/>
        <v/>
      </c>
      <c r="S871" s="202" t="str">
        <f t="shared" si="97"/>
        <v/>
      </c>
    </row>
    <row r="872" spans="1:19" x14ac:dyDescent="0.2">
      <c r="A872" s="201" t="s">
        <v>412</v>
      </c>
      <c r="B872" s="188" t="s">
        <v>85</v>
      </c>
      <c r="C872" s="189" t="s">
        <v>282</v>
      </c>
      <c r="D872" s="175"/>
      <c r="E872" s="176"/>
      <c r="F872" s="176"/>
      <c r="G872" s="176"/>
      <c r="H872" s="210" t="str">
        <f t="shared" si="91"/>
        <v/>
      </c>
      <c r="I872" s="221">
        <v>4</v>
      </c>
      <c r="J872" s="27">
        <v>4</v>
      </c>
      <c r="K872" s="27">
        <v>4</v>
      </c>
      <c r="L872" s="193">
        <f t="shared" si="92"/>
        <v>1</v>
      </c>
      <c r="M872" s="225"/>
      <c r="N872" s="27"/>
      <c r="O872" s="214">
        <f t="shared" si="93"/>
        <v>0</v>
      </c>
      <c r="P872" s="177">
        <f t="shared" si="94"/>
        <v>4</v>
      </c>
      <c r="Q872" s="178">
        <f t="shared" si="95"/>
        <v>4</v>
      </c>
      <c r="R872" s="178" t="str">
        <f t="shared" si="96"/>
        <v/>
      </c>
      <c r="S872" s="202" t="str">
        <f t="shared" si="97"/>
        <v/>
      </c>
    </row>
    <row r="873" spans="1:19" x14ac:dyDescent="0.2">
      <c r="A873" s="201" t="s">
        <v>412</v>
      </c>
      <c r="B873" s="262" t="s">
        <v>556</v>
      </c>
      <c r="C873" s="189" t="s">
        <v>89</v>
      </c>
      <c r="D873" s="175"/>
      <c r="E873" s="176"/>
      <c r="F873" s="176"/>
      <c r="G873" s="176"/>
      <c r="H873" s="210" t="str">
        <f t="shared" si="91"/>
        <v/>
      </c>
      <c r="I873" s="221">
        <v>80</v>
      </c>
      <c r="J873" s="27">
        <v>76</v>
      </c>
      <c r="K873" s="27">
        <v>36</v>
      </c>
      <c r="L873" s="193">
        <f t="shared" si="92"/>
        <v>0.47368421052631576</v>
      </c>
      <c r="M873" s="225"/>
      <c r="N873" s="27">
        <v>4</v>
      </c>
      <c r="O873" s="214">
        <f t="shared" si="93"/>
        <v>0.05</v>
      </c>
      <c r="P873" s="177">
        <f t="shared" si="94"/>
        <v>80</v>
      </c>
      <c r="Q873" s="178">
        <f t="shared" si="95"/>
        <v>76</v>
      </c>
      <c r="R873" s="178">
        <f t="shared" si="96"/>
        <v>4</v>
      </c>
      <c r="S873" s="202">
        <f t="shared" si="97"/>
        <v>0.05</v>
      </c>
    </row>
    <row r="874" spans="1:19" x14ac:dyDescent="0.2">
      <c r="A874" s="201" t="s">
        <v>412</v>
      </c>
      <c r="B874" s="188" t="s">
        <v>90</v>
      </c>
      <c r="C874" s="189" t="s">
        <v>91</v>
      </c>
      <c r="D874" s="175"/>
      <c r="E874" s="176"/>
      <c r="F874" s="176"/>
      <c r="G874" s="176"/>
      <c r="H874" s="210" t="str">
        <f t="shared" si="91"/>
        <v/>
      </c>
      <c r="I874" s="221">
        <v>1</v>
      </c>
      <c r="J874" s="27">
        <v>1</v>
      </c>
      <c r="K874" s="27">
        <v>1</v>
      </c>
      <c r="L874" s="193">
        <f t="shared" si="92"/>
        <v>1</v>
      </c>
      <c r="M874" s="225"/>
      <c r="N874" s="27"/>
      <c r="O874" s="214">
        <f t="shared" si="93"/>
        <v>0</v>
      </c>
      <c r="P874" s="177">
        <f t="shared" si="94"/>
        <v>1</v>
      </c>
      <c r="Q874" s="178">
        <f t="shared" si="95"/>
        <v>1</v>
      </c>
      <c r="R874" s="178" t="str">
        <f t="shared" si="96"/>
        <v/>
      </c>
      <c r="S874" s="202" t="str">
        <f t="shared" si="97"/>
        <v/>
      </c>
    </row>
    <row r="875" spans="1:19" x14ac:dyDescent="0.2">
      <c r="A875" s="201" t="s">
        <v>412</v>
      </c>
      <c r="B875" s="188" t="s">
        <v>92</v>
      </c>
      <c r="C875" s="189" t="s">
        <v>94</v>
      </c>
      <c r="D875" s="175"/>
      <c r="E875" s="176"/>
      <c r="F875" s="176"/>
      <c r="G875" s="176"/>
      <c r="H875" s="210" t="str">
        <f t="shared" si="91"/>
        <v/>
      </c>
      <c r="I875" s="221">
        <v>957</v>
      </c>
      <c r="J875" s="27">
        <v>574</v>
      </c>
      <c r="K875" s="27">
        <v>571</v>
      </c>
      <c r="L875" s="193">
        <f t="shared" si="92"/>
        <v>0.99477351916376311</v>
      </c>
      <c r="M875" s="225"/>
      <c r="N875" s="27">
        <v>383</v>
      </c>
      <c r="O875" s="214">
        <f t="shared" si="93"/>
        <v>0.40020898641588298</v>
      </c>
      <c r="P875" s="177">
        <f t="shared" si="94"/>
        <v>957</v>
      </c>
      <c r="Q875" s="178">
        <f t="shared" si="95"/>
        <v>574</v>
      </c>
      <c r="R875" s="178">
        <f t="shared" si="96"/>
        <v>383</v>
      </c>
      <c r="S875" s="202">
        <f t="shared" si="97"/>
        <v>0.40020898641588298</v>
      </c>
    </row>
    <row r="876" spans="1:19" x14ac:dyDescent="0.2">
      <c r="A876" s="201" t="s">
        <v>412</v>
      </c>
      <c r="B876" s="188" t="s">
        <v>92</v>
      </c>
      <c r="C876" s="189" t="s">
        <v>96</v>
      </c>
      <c r="D876" s="175"/>
      <c r="E876" s="176"/>
      <c r="F876" s="176"/>
      <c r="G876" s="176"/>
      <c r="H876" s="210" t="str">
        <f t="shared" si="91"/>
        <v/>
      </c>
      <c r="I876" s="221">
        <v>9257</v>
      </c>
      <c r="J876" s="27">
        <v>8266</v>
      </c>
      <c r="K876" s="27">
        <v>8006</v>
      </c>
      <c r="L876" s="193">
        <f t="shared" si="92"/>
        <v>0.9685458504718123</v>
      </c>
      <c r="M876" s="225"/>
      <c r="N876" s="27">
        <v>990</v>
      </c>
      <c r="O876" s="214">
        <f t="shared" si="93"/>
        <v>0.10695764909248055</v>
      </c>
      <c r="P876" s="177">
        <f t="shared" si="94"/>
        <v>9257</v>
      </c>
      <c r="Q876" s="178">
        <f t="shared" si="95"/>
        <v>8266</v>
      </c>
      <c r="R876" s="178">
        <f t="shared" si="96"/>
        <v>990</v>
      </c>
      <c r="S876" s="202">
        <f t="shared" si="97"/>
        <v>0.10695764909248055</v>
      </c>
    </row>
    <row r="877" spans="1:19" x14ac:dyDescent="0.2">
      <c r="A877" s="201" t="s">
        <v>412</v>
      </c>
      <c r="B877" s="188" t="s">
        <v>92</v>
      </c>
      <c r="C877" s="189" t="s">
        <v>93</v>
      </c>
      <c r="D877" s="175"/>
      <c r="E877" s="176"/>
      <c r="F877" s="176"/>
      <c r="G877" s="176"/>
      <c r="H877" s="210" t="str">
        <f t="shared" si="91"/>
        <v/>
      </c>
      <c r="I877" s="221">
        <v>4982</v>
      </c>
      <c r="J877" s="27">
        <v>3173</v>
      </c>
      <c r="K877" s="27">
        <v>2884</v>
      </c>
      <c r="L877" s="193">
        <f t="shared" si="92"/>
        <v>0.90891900409706905</v>
      </c>
      <c r="M877" s="225">
        <v>38</v>
      </c>
      <c r="N877" s="27">
        <v>1771</v>
      </c>
      <c r="O877" s="214">
        <f t="shared" si="93"/>
        <v>0.35547972701726216</v>
      </c>
      <c r="P877" s="177">
        <f t="shared" si="94"/>
        <v>4982</v>
      </c>
      <c r="Q877" s="178">
        <f t="shared" si="95"/>
        <v>3211</v>
      </c>
      <c r="R877" s="178">
        <f t="shared" si="96"/>
        <v>1771</v>
      </c>
      <c r="S877" s="202">
        <f t="shared" si="97"/>
        <v>0.35547972701726216</v>
      </c>
    </row>
    <row r="878" spans="1:19" x14ac:dyDescent="0.2">
      <c r="A878" s="201" t="s">
        <v>412</v>
      </c>
      <c r="B878" s="188" t="s">
        <v>98</v>
      </c>
      <c r="C878" s="189" t="s">
        <v>99</v>
      </c>
      <c r="D878" s="175"/>
      <c r="E878" s="176"/>
      <c r="F878" s="176"/>
      <c r="G878" s="176"/>
      <c r="H878" s="210" t="str">
        <f t="shared" si="91"/>
        <v/>
      </c>
      <c r="I878" s="221">
        <v>5738</v>
      </c>
      <c r="J878" s="27">
        <v>5603</v>
      </c>
      <c r="K878" s="27">
        <v>1723</v>
      </c>
      <c r="L878" s="193">
        <f t="shared" si="92"/>
        <v>0.30751383187578085</v>
      </c>
      <c r="M878" s="225"/>
      <c r="N878" s="27">
        <v>135</v>
      </c>
      <c r="O878" s="214">
        <f t="shared" si="93"/>
        <v>2.3527361449982572E-2</v>
      </c>
      <c r="P878" s="177">
        <f t="shared" si="94"/>
        <v>5738</v>
      </c>
      <c r="Q878" s="178">
        <f t="shared" si="95"/>
        <v>5603</v>
      </c>
      <c r="R878" s="178">
        <f t="shared" si="96"/>
        <v>135</v>
      </c>
      <c r="S878" s="202">
        <f t="shared" si="97"/>
        <v>2.3527361449982572E-2</v>
      </c>
    </row>
    <row r="879" spans="1:19" x14ac:dyDescent="0.2">
      <c r="A879" s="201" t="s">
        <v>412</v>
      </c>
      <c r="B879" s="188" t="s">
        <v>558</v>
      </c>
      <c r="C879" s="189" t="s">
        <v>100</v>
      </c>
      <c r="D879" s="175"/>
      <c r="E879" s="176"/>
      <c r="F879" s="176"/>
      <c r="G879" s="176"/>
      <c r="H879" s="210" t="str">
        <f t="shared" si="91"/>
        <v/>
      </c>
      <c r="I879" s="221">
        <v>7647</v>
      </c>
      <c r="J879" s="27">
        <v>4691</v>
      </c>
      <c r="K879" s="27">
        <v>1097</v>
      </c>
      <c r="L879" s="193">
        <f t="shared" si="92"/>
        <v>0.23385205713067575</v>
      </c>
      <c r="M879" s="225">
        <v>1</v>
      </c>
      <c r="N879" s="27">
        <v>2955</v>
      </c>
      <c r="O879" s="214">
        <f t="shared" si="93"/>
        <v>0.38642604943114944</v>
      </c>
      <c r="P879" s="177">
        <f t="shared" si="94"/>
        <v>7647</v>
      </c>
      <c r="Q879" s="178">
        <f t="shared" si="95"/>
        <v>4692</v>
      </c>
      <c r="R879" s="178">
        <f t="shared" si="96"/>
        <v>2955</v>
      </c>
      <c r="S879" s="202">
        <f t="shared" si="97"/>
        <v>0.38642604943114944</v>
      </c>
    </row>
    <row r="880" spans="1:19" x14ac:dyDescent="0.2">
      <c r="A880" s="201" t="s">
        <v>412</v>
      </c>
      <c r="B880" s="188" t="s">
        <v>101</v>
      </c>
      <c r="C880" s="189" t="s">
        <v>511</v>
      </c>
      <c r="D880" s="175">
        <v>2</v>
      </c>
      <c r="E880" s="176"/>
      <c r="F880" s="176"/>
      <c r="G880" s="176">
        <v>2</v>
      </c>
      <c r="H880" s="210">
        <f t="shared" si="91"/>
        <v>1</v>
      </c>
      <c r="I880" s="221">
        <v>657</v>
      </c>
      <c r="J880" s="27">
        <v>438</v>
      </c>
      <c r="K880" s="27">
        <v>156</v>
      </c>
      <c r="L880" s="193">
        <f t="shared" si="92"/>
        <v>0.35616438356164382</v>
      </c>
      <c r="M880" s="225"/>
      <c r="N880" s="27">
        <v>219</v>
      </c>
      <c r="O880" s="214">
        <f t="shared" si="93"/>
        <v>0.33333333333333331</v>
      </c>
      <c r="P880" s="177">
        <f t="shared" si="94"/>
        <v>659</v>
      </c>
      <c r="Q880" s="178">
        <f t="shared" si="95"/>
        <v>438</v>
      </c>
      <c r="R880" s="178">
        <f t="shared" si="96"/>
        <v>221</v>
      </c>
      <c r="S880" s="202">
        <f t="shared" si="97"/>
        <v>0.33535660091047043</v>
      </c>
    </row>
    <row r="881" spans="1:19" x14ac:dyDescent="0.2">
      <c r="A881" s="201" t="s">
        <v>412</v>
      </c>
      <c r="B881" s="188" t="s">
        <v>101</v>
      </c>
      <c r="C881" s="189" t="s">
        <v>102</v>
      </c>
      <c r="D881" s="175"/>
      <c r="E881" s="176"/>
      <c r="F881" s="176"/>
      <c r="G881" s="176"/>
      <c r="H881" s="210" t="str">
        <f t="shared" si="91"/>
        <v/>
      </c>
      <c r="I881" s="221">
        <v>416</v>
      </c>
      <c r="J881" s="27">
        <v>157</v>
      </c>
      <c r="K881" s="27">
        <v>74</v>
      </c>
      <c r="L881" s="193">
        <f t="shared" si="92"/>
        <v>0.4713375796178344</v>
      </c>
      <c r="M881" s="225">
        <v>14</v>
      </c>
      <c r="N881" s="27">
        <v>245</v>
      </c>
      <c r="O881" s="214">
        <f t="shared" si="93"/>
        <v>0.58894230769230771</v>
      </c>
      <c r="P881" s="177">
        <f t="shared" si="94"/>
        <v>416</v>
      </c>
      <c r="Q881" s="178">
        <f t="shared" si="95"/>
        <v>171</v>
      </c>
      <c r="R881" s="178">
        <f t="shared" si="96"/>
        <v>245</v>
      </c>
      <c r="S881" s="202">
        <f t="shared" si="97"/>
        <v>0.58894230769230771</v>
      </c>
    </row>
    <row r="882" spans="1:19" x14ac:dyDescent="0.2">
      <c r="A882" s="201" t="s">
        <v>412</v>
      </c>
      <c r="B882" s="188" t="s">
        <v>103</v>
      </c>
      <c r="C882" s="189" t="s">
        <v>104</v>
      </c>
      <c r="D882" s="175"/>
      <c r="E882" s="176"/>
      <c r="F882" s="176"/>
      <c r="G882" s="176"/>
      <c r="H882" s="210" t="str">
        <f t="shared" si="91"/>
        <v/>
      </c>
      <c r="I882" s="221">
        <v>454</v>
      </c>
      <c r="J882" s="27">
        <v>451</v>
      </c>
      <c r="K882" s="27">
        <v>204</v>
      </c>
      <c r="L882" s="193">
        <f t="shared" si="92"/>
        <v>0.45232815964523282</v>
      </c>
      <c r="M882" s="225"/>
      <c r="N882" s="27">
        <v>3</v>
      </c>
      <c r="O882" s="214">
        <f t="shared" si="93"/>
        <v>6.6079295154185024E-3</v>
      </c>
      <c r="P882" s="177">
        <f t="shared" si="94"/>
        <v>454</v>
      </c>
      <c r="Q882" s="178">
        <f t="shared" si="95"/>
        <v>451</v>
      </c>
      <c r="R882" s="178">
        <f t="shared" si="96"/>
        <v>3</v>
      </c>
      <c r="S882" s="202">
        <f t="shared" si="97"/>
        <v>6.6079295154185024E-3</v>
      </c>
    </row>
    <row r="883" spans="1:19" x14ac:dyDescent="0.2">
      <c r="A883" s="201" t="s">
        <v>412</v>
      </c>
      <c r="B883" s="188" t="s">
        <v>105</v>
      </c>
      <c r="C883" s="189" t="s">
        <v>287</v>
      </c>
      <c r="D883" s="175"/>
      <c r="E883" s="176"/>
      <c r="F883" s="176"/>
      <c r="G883" s="176"/>
      <c r="H883" s="210" t="str">
        <f t="shared" si="91"/>
        <v/>
      </c>
      <c r="I883" s="221">
        <v>321</v>
      </c>
      <c r="J883" s="27">
        <v>223</v>
      </c>
      <c r="K883" s="27">
        <v>48</v>
      </c>
      <c r="L883" s="193">
        <f t="shared" si="92"/>
        <v>0.21524663677130046</v>
      </c>
      <c r="M883" s="225"/>
      <c r="N883" s="27">
        <v>98</v>
      </c>
      <c r="O883" s="214">
        <f t="shared" si="93"/>
        <v>0.30529595015576322</v>
      </c>
      <c r="P883" s="177">
        <f t="shared" si="94"/>
        <v>321</v>
      </c>
      <c r="Q883" s="178">
        <f t="shared" si="95"/>
        <v>223</v>
      </c>
      <c r="R883" s="178">
        <f t="shared" si="96"/>
        <v>98</v>
      </c>
      <c r="S883" s="202">
        <f t="shared" si="97"/>
        <v>0.30529595015576322</v>
      </c>
    </row>
    <row r="884" spans="1:19" x14ac:dyDescent="0.2">
      <c r="A884" s="201" t="s">
        <v>412</v>
      </c>
      <c r="B884" s="188" t="s">
        <v>105</v>
      </c>
      <c r="C884" s="189" t="s">
        <v>106</v>
      </c>
      <c r="D884" s="175"/>
      <c r="E884" s="176"/>
      <c r="F884" s="176"/>
      <c r="G884" s="176"/>
      <c r="H884" s="210" t="str">
        <f t="shared" si="91"/>
        <v/>
      </c>
      <c r="I884" s="221">
        <v>138</v>
      </c>
      <c r="J884" s="27">
        <v>125</v>
      </c>
      <c r="K884" s="27">
        <v>122</v>
      </c>
      <c r="L884" s="193">
        <f t="shared" si="92"/>
        <v>0.97599999999999998</v>
      </c>
      <c r="M884" s="225">
        <v>7</v>
      </c>
      <c r="N884" s="27">
        <v>6</v>
      </c>
      <c r="O884" s="214">
        <f t="shared" si="93"/>
        <v>4.3478260869565216E-2</v>
      </c>
      <c r="P884" s="177">
        <f t="shared" si="94"/>
        <v>138</v>
      </c>
      <c r="Q884" s="178">
        <f t="shared" si="95"/>
        <v>132</v>
      </c>
      <c r="R884" s="178">
        <f t="shared" si="96"/>
        <v>6</v>
      </c>
      <c r="S884" s="202">
        <f t="shared" si="97"/>
        <v>4.3478260869565216E-2</v>
      </c>
    </row>
    <row r="885" spans="1:19" x14ac:dyDescent="0.2">
      <c r="A885" s="201" t="s">
        <v>412</v>
      </c>
      <c r="B885" s="188" t="s">
        <v>110</v>
      </c>
      <c r="C885" s="189" t="s">
        <v>380</v>
      </c>
      <c r="D885" s="175"/>
      <c r="E885" s="176"/>
      <c r="F885" s="176"/>
      <c r="G885" s="176"/>
      <c r="H885" s="210" t="str">
        <f t="shared" si="91"/>
        <v/>
      </c>
      <c r="I885" s="221">
        <v>111</v>
      </c>
      <c r="J885" s="27">
        <v>108</v>
      </c>
      <c r="K885" s="27">
        <v>108</v>
      </c>
      <c r="L885" s="193">
        <f t="shared" si="92"/>
        <v>1</v>
      </c>
      <c r="M885" s="225"/>
      <c r="N885" s="27">
        <v>3</v>
      </c>
      <c r="O885" s="214">
        <f t="shared" si="93"/>
        <v>2.7027027027027029E-2</v>
      </c>
      <c r="P885" s="177">
        <f t="shared" si="94"/>
        <v>111</v>
      </c>
      <c r="Q885" s="178">
        <f t="shared" si="95"/>
        <v>108</v>
      </c>
      <c r="R885" s="178">
        <f t="shared" si="96"/>
        <v>3</v>
      </c>
      <c r="S885" s="202">
        <f t="shared" si="97"/>
        <v>2.7027027027027029E-2</v>
      </c>
    </row>
    <row r="886" spans="1:19" x14ac:dyDescent="0.2">
      <c r="A886" s="201" t="s">
        <v>412</v>
      </c>
      <c r="B886" s="188" t="s">
        <v>110</v>
      </c>
      <c r="C886" s="189" t="s">
        <v>111</v>
      </c>
      <c r="D886" s="175"/>
      <c r="E886" s="176"/>
      <c r="F886" s="176"/>
      <c r="G886" s="176"/>
      <c r="H886" s="210" t="str">
        <f t="shared" si="91"/>
        <v/>
      </c>
      <c r="I886" s="221">
        <v>285</v>
      </c>
      <c r="J886" s="27">
        <v>284</v>
      </c>
      <c r="K886" s="27">
        <v>284</v>
      </c>
      <c r="L886" s="193">
        <f t="shared" si="92"/>
        <v>1</v>
      </c>
      <c r="M886" s="225"/>
      <c r="N886" s="27">
        <v>1</v>
      </c>
      <c r="O886" s="214">
        <f t="shared" si="93"/>
        <v>3.5087719298245615E-3</v>
      </c>
      <c r="P886" s="177">
        <f t="shared" si="94"/>
        <v>285</v>
      </c>
      <c r="Q886" s="178">
        <f t="shared" si="95"/>
        <v>284</v>
      </c>
      <c r="R886" s="178">
        <f t="shared" si="96"/>
        <v>1</v>
      </c>
      <c r="S886" s="202">
        <f t="shared" si="97"/>
        <v>3.5087719298245615E-3</v>
      </c>
    </row>
    <row r="887" spans="1:19" x14ac:dyDescent="0.2">
      <c r="A887" s="201" t="s">
        <v>412</v>
      </c>
      <c r="B887" s="188" t="s">
        <v>112</v>
      </c>
      <c r="C887" s="189" t="s">
        <v>113</v>
      </c>
      <c r="D887" s="175"/>
      <c r="E887" s="176"/>
      <c r="F887" s="176"/>
      <c r="G887" s="176"/>
      <c r="H887" s="210" t="str">
        <f t="shared" si="91"/>
        <v/>
      </c>
      <c r="I887" s="221">
        <v>1252</v>
      </c>
      <c r="J887" s="27">
        <v>948</v>
      </c>
      <c r="K887" s="27">
        <v>279</v>
      </c>
      <c r="L887" s="193">
        <f t="shared" si="92"/>
        <v>0.29430379746835444</v>
      </c>
      <c r="M887" s="225">
        <v>5</v>
      </c>
      <c r="N887" s="27">
        <v>299</v>
      </c>
      <c r="O887" s="214">
        <f t="shared" si="93"/>
        <v>0.23881789137380191</v>
      </c>
      <c r="P887" s="177">
        <f t="shared" si="94"/>
        <v>1252</v>
      </c>
      <c r="Q887" s="178">
        <f t="shared" si="95"/>
        <v>953</v>
      </c>
      <c r="R887" s="178">
        <f t="shared" si="96"/>
        <v>299</v>
      </c>
      <c r="S887" s="202">
        <f t="shared" si="97"/>
        <v>0.23881789137380191</v>
      </c>
    </row>
    <row r="888" spans="1:19" x14ac:dyDescent="0.2">
      <c r="A888" s="201" t="s">
        <v>412</v>
      </c>
      <c r="B888" s="188" t="s">
        <v>114</v>
      </c>
      <c r="C888" s="189" t="s">
        <v>542</v>
      </c>
      <c r="D888" s="175"/>
      <c r="E888" s="176"/>
      <c r="F888" s="176"/>
      <c r="G888" s="176"/>
      <c r="H888" s="210" t="str">
        <f t="shared" si="91"/>
        <v/>
      </c>
      <c r="I888" s="221">
        <v>3794</v>
      </c>
      <c r="J888" s="27">
        <v>3528</v>
      </c>
      <c r="K888" s="27">
        <v>1125</v>
      </c>
      <c r="L888" s="193">
        <f t="shared" si="92"/>
        <v>0.31887755102040816</v>
      </c>
      <c r="M888" s="225"/>
      <c r="N888" s="27">
        <v>266</v>
      </c>
      <c r="O888" s="214">
        <f t="shared" si="93"/>
        <v>7.0110701107011064E-2</v>
      </c>
      <c r="P888" s="177">
        <f t="shared" si="94"/>
        <v>3794</v>
      </c>
      <c r="Q888" s="178">
        <f t="shared" si="95"/>
        <v>3528</v>
      </c>
      <c r="R888" s="178">
        <f t="shared" si="96"/>
        <v>266</v>
      </c>
      <c r="S888" s="202">
        <f t="shared" si="97"/>
        <v>7.0110701107011064E-2</v>
      </c>
    </row>
    <row r="889" spans="1:19" x14ac:dyDescent="0.2">
      <c r="A889" s="201" t="s">
        <v>412</v>
      </c>
      <c r="B889" s="188" t="s">
        <v>116</v>
      </c>
      <c r="C889" s="189" t="s">
        <v>117</v>
      </c>
      <c r="D889" s="175"/>
      <c r="E889" s="176"/>
      <c r="F889" s="176"/>
      <c r="G889" s="176"/>
      <c r="H889" s="210" t="str">
        <f t="shared" si="91"/>
        <v/>
      </c>
      <c r="I889" s="221">
        <v>958</v>
      </c>
      <c r="J889" s="27">
        <v>842</v>
      </c>
      <c r="K889" s="27">
        <v>397</v>
      </c>
      <c r="L889" s="193">
        <f t="shared" si="92"/>
        <v>0.47149643705463185</v>
      </c>
      <c r="M889" s="225"/>
      <c r="N889" s="27">
        <v>116</v>
      </c>
      <c r="O889" s="214">
        <f t="shared" si="93"/>
        <v>0.12108559498956159</v>
      </c>
      <c r="P889" s="177">
        <f t="shared" si="94"/>
        <v>958</v>
      </c>
      <c r="Q889" s="178">
        <f t="shared" si="95"/>
        <v>842</v>
      </c>
      <c r="R889" s="178">
        <f t="shared" si="96"/>
        <v>116</v>
      </c>
      <c r="S889" s="202">
        <f t="shared" si="97"/>
        <v>0.12108559498956159</v>
      </c>
    </row>
    <row r="890" spans="1:19" x14ac:dyDescent="0.2">
      <c r="A890" s="201" t="s">
        <v>412</v>
      </c>
      <c r="B890" s="188" t="s">
        <v>119</v>
      </c>
      <c r="C890" s="189" t="s">
        <v>120</v>
      </c>
      <c r="D890" s="175"/>
      <c r="E890" s="176"/>
      <c r="F890" s="176"/>
      <c r="G890" s="176"/>
      <c r="H890" s="210" t="str">
        <f t="shared" si="91"/>
        <v/>
      </c>
      <c r="I890" s="221">
        <v>1331</v>
      </c>
      <c r="J890" s="27">
        <v>917</v>
      </c>
      <c r="K890" s="27">
        <v>900</v>
      </c>
      <c r="L890" s="193">
        <f t="shared" si="92"/>
        <v>0.98146128680479827</v>
      </c>
      <c r="M890" s="225">
        <v>2</v>
      </c>
      <c r="N890" s="27">
        <v>412</v>
      </c>
      <c r="O890" s="214">
        <f t="shared" si="93"/>
        <v>0.30954169797145004</v>
      </c>
      <c r="P890" s="177">
        <f t="shared" si="94"/>
        <v>1331</v>
      </c>
      <c r="Q890" s="178">
        <f t="shared" si="95"/>
        <v>919</v>
      </c>
      <c r="R890" s="178">
        <f t="shared" si="96"/>
        <v>412</v>
      </c>
      <c r="S890" s="202">
        <f t="shared" si="97"/>
        <v>0.30954169797145004</v>
      </c>
    </row>
    <row r="891" spans="1:19" x14ac:dyDescent="0.2">
      <c r="A891" s="201" t="s">
        <v>412</v>
      </c>
      <c r="B891" s="188" t="s">
        <v>121</v>
      </c>
      <c r="C891" s="189" t="s">
        <v>121</v>
      </c>
      <c r="D891" s="175"/>
      <c r="E891" s="176"/>
      <c r="F891" s="176"/>
      <c r="G891" s="176"/>
      <c r="H891" s="210" t="str">
        <f t="shared" si="91"/>
        <v/>
      </c>
      <c r="I891" s="221">
        <v>2045</v>
      </c>
      <c r="J891" s="27">
        <v>1994</v>
      </c>
      <c r="K891" s="27">
        <v>1872</v>
      </c>
      <c r="L891" s="193">
        <f t="shared" si="92"/>
        <v>0.93881644934804409</v>
      </c>
      <c r="M891" s="225"/>
      <c r="N891" s="27">
        <v>51</v>
      </c>
      <c r="O891" s="214">
        <f t="shared" si="93"/>
        <v>2.493887530562347E-2</v>
      </c>
      <c r="P891" s="177">
        <f t="shared" si="94"/>
        <v>2045</v>
      </c>
      <c r="Q891" s="178">
        <f t="shared" si="95"/>
        <v>1994</v>
      </c>
      <c r="R891" s="178">
        <f t="shared" si="96"/>
        <v>51</v>
      </c>
      <c r="S891" s="202">
        <f t="shared" si="97"/>
        <v>2.493887530562347E-2</v>
      </c>
    </row>
    <row r="892" spans="1:19" x14ac:dyDescent="0.2">
      <c r="A892" s="201" t="s">
        <v>412</v>
      </c>
      <c r="B892" s="188" t="s">
        <v>122</v>
      </c>
      <c r="C892" s="189" t="s">
        <v>123</v>
      </c>
      <c r="D892" s="175"/>
      <c r="E892" s="176"/>
      <c r="F892" s="176"/>
      <c r="G892" s="176"/>
      <c r="H892" s="210" t="str">
        <f t="shared" si="91"/>
        <v/>
      </c>
      <c r="I892" s="221">
        <v>2583</v>
      </c>
      <c r="J892" s="27">
        <v>1730</v>
      </c>
      <c r="K892" s="27">
        <v>1416</v>
      </c>
      <c r="L892" s="193">
        <f t="shared" si="92"/>
        <v>0.81849710982658963</v>
      </c>
      <c r="M892" s="225">
        <v>373</v>
      </c>
      <c r="N892" s="27">
        <v>480</v>
      </c>
      <c r="O892" s="214">
        <f t="shared" si="93"/>
        <v>0.18583042973286876</v>
      </c>
      <c r="P892" s="177">
        <f t="shared" si="94"/>
        <v>2583</v>
      </c>
      <c r="Q892" s="178">
        <f t="shared" si="95"/>
        <v>2103</v>
      </c>
      <c r="R892" s="178">
        <f t="shared" si="96"/>
        <v>480</v>
      </c>
      <c r="S892" s="202">
        <f t="shared" si="97"/>
        <v>0.18583042973286876</v>
      </c>
    </row>
    <row r="893" spans="1:19" x14ac:dyDescent="0.2">
      <c r="A893" s="201" t="s">
        <v>412</v>
      </c>
      <c r="B893" s="188" t="s">
        <v>531</v>
      </c>
      <c r="C893" s="189" t="s">
        <v>532</v>
      </c>
      <c r="D893" s="175"/>
      <c r="E893" s="176"/>
      <c r="F893" s="176"/>
      <c r="G893" s="176"/>
      <c r="H893" s="210" t="str">
        <f t="shared" si="91"/>
        <v/>
      </c>
      <c r="I893" s="221">
        <v>2694</v>
      </c>
      <c r="J893" s="27">
        <v>1994</v>
      </c>
      <c r="K893" s="27">
        <v>1822</v>
      </c>
      <c r="L893" s="193">
        <f t="shared" si="92"/>
        <v>0.91374122367101307</v>
      </c>
      <c r="M893" s="225">
        <v>58</v>
      </c>
      <c r="N893" s="27">
        <v>642</v>
      </c>
      <c r="O893" s="214">
        <f t="shared" si="93"/>
        <v>0.23830734966592429</v>
      </c>
      <c r="P893" s="177">
        <f t="shared" si="94"/>
        <v>2694</v>
      </c>
      <c r="Q893" s="178">
        <f t="shared" si="95"/>
        <v>2052</v>
      </c>
      <c r="R893" s="178">
        <f t="shared" si="96"/>
        <v>642</v>
      </c>
      <c r="S893" s="202">
        <f t="shared" si="97"/>
        <v>0.23830734966592429</v>
      </c>
    </row>
    <row r="894" spans="1:19" x14ac:dyDescent="0.2">
      <c r="A894" s="201" t="s">
        <v>412</v>
      </c>
      <c r="B894" s="188" t="s">
        <v>529</v>
      </c>
      <c r="C894" s="189" t="s">
        <v>530</v>
      </c>
      <c r="D894" s="175"/>
      <c r="E894" s="176"/>
      <c r="F894" s="176"/>
      <c r="G894" s="176"/>
      <c r="H894" s="210" t="str">
        <f t="shared" si="91"/>
        <v/>
      </c>
      <c r="I894" s="221">
        <v>1</v>
      </c>
      <c r="J894" s="27"/>
      <c r="K894" s="27"/>
      <c r="L894" s="193" t="str">
        <f t="shared" si="92"/>
        <v/>
      </c>
      <c r="M894" s="225">
        <v>1</v>
      </c>
      <c r="N894" s="27"/>
      <c r="O894" s="214">
        <f t="shared" si="93"/>
        <v>0</v>
      </c>
      <c r="P894" s="177">
        <f t="shared" si="94"/>
        <v>1</v>
      </c>
      <c r="Q894" s="178">
        <f t="shared" si="95"/>
        <v>1</v>
      </c>
      <c r="R894" s="178" t="str">
        <f t="shared" si="96"/>
        <v/>
      </c>
      <c r="S894" s="202" t="str">
        <f t="shared" si="97"/>
        <v/>
      </c>
    </row>
    <row r="895" spans="1:19" x14ac:dyDescent="0.2">
      <c r="A895" s="201" t="s">
        <v>412</v>
      </c>
      <c r="B895" s="188" t="s">
        <v>125</v>
      </c>
      <c r="C895" s="189" t="s">
        <v>126</v>
      </c>
      <c r="D895" s="175"/>
      <c r="E895" s="176"/>
      <c r="F895" s="176"/>
      <c r="G895" s="176"/>
      <c r="H895" s="210" t="str">
        <f t="shared" si="91"/>
        <v/>
      </c>
      <c r="I895" s="221">
        <v>93</v>
      </c>
      <c r="J895" s="27">
        <v>65</v>
      </c>
      <c r="K895" s="27">
        <v>45</v>
      </c>
      <c r="L895" s="193">
        <f t="shared" si="92"/>
        <v>0.69230769230769229</v>
      </c>
      <c r="M895" s="225"/>
      <c r="N895" s="27">
        <v>28</v>
      </c>
      <c r="O895" s="214">
        <f t="shared" si="93"/>
        <v>0.30107526881720431</v>
      </c>
      <c r="P895" s="177">
        <f t="shared" si="94"/>
        <v>93</v>
      </c>
      <c r="Q895" s="178">
        <f t="shared" si="95"/>
        <v>65</v>
      </c>
      <c r="R895" s="178">
        <f t="shared" si="96"/>
        <v>28</v>
      </c>
      <c r="S895" s="202">
        <f t="shared" si="97"/>
        <v>0.30107526881720431</v>
      </c>
    </row>
    <row r="896" spans="1:19" x14ac:dyDescent="0.2">
      <c r="A896" s="201" t="s">
        <v>412</v>
      </c>
      <c r="B896" s="188" t="s">
        <v>129</v>
      </c>
      <c r="C896" s="189" t="s">
        <v>290</v>
      </c>
      <c r="D896" s="175">
        <v>9</v>
      </c>
      <c r="E896" s="176">
        <v>8</v>
      </c>
      <c r="F896" s="176"/>
      <c r="G896" s="176">
        <v>1</v>
      </c>
      <c r="H896" s="210">
        <f t="shared" si="91"/>
        <v>0.1111111111111111</v>
      </c>
      <c r="I896" s="221">
        <v>29</v>
      </c>
      <c r="J896" s="27">
        <v>10</v>
      </c>
      <c r="K896" s="27">
        <v>9</v>
      </c>
      <c r="L896" s="193">
        <f t="shared" si="92"/>
        <v>0.9</v>
      </c>
      <c r="M896" s="225">
        <v>18</v>
      </c>
      <c r="N896" s="27">
        <v>1</v>
      </c>
      <c r="O896" s="214">
        <f t="shared" si="93"/>
        <v>3.4482758620689655E-2</v>
      </c>
      <c r="P896" s="177">
        <f t="shared" si="94"/>
        <v>38</v>
      </c>
      <c r="Q896" s="178">
        <f t="shared" si="95"/>
        <v>36</v>
      </c>
      <c r="R896" s="178">
        <f t="shared" si="96"/>
        <v>2</v>
      </c>
      <c r="S896" s="202">
        <f t="shared" si="97"/>
        <v>5.2631578947368418E-2</v>
      </c>
    </row>
    <row r="897" spans="1:19" x14ac:dyDescent="0.2">
      <c r="A897" s="201" t="s">
        <v>412</v>
      </c>
      <c r="B897" s="188" t="s">
        <v>130</v>
      </c>
      <c r="C897" s="189" t="s">
        <v>131</v>
      </c>
      <c r="D897" s="175"/>
      <c r="E897" s="176"/>
      <c r="F897" s="176"/>
      <c r="G897" s="176"/>
      <c r="H897" s="210" t="str">
        <f t="shared" si="91"/>
        <v/>
      </c>
      <c r="I897" s="221">
        <v>38</v>
      </c>
      <c r="J897" s="27">
        <v>37</v>
      </c>
      <c r="K897" s="27">
        <v>37</v>
      </c>
      <c r="L897" s="193">
        <f t="shared" si="92"/>
        <v>1</v>
      </c>
      <c r="M897" s="225"/>
      <c r="N897" s="27">
        <v>1</v>
      </c>
      <c r="O897" s="214">
        <f t="shared" si="93"/>
        <v>2.6315789473684209E-2</v>
      </c>
      <c r="P897" s="177">
        <f t="shared" si="94"/>
        <v>38</v>
      </c>
      <c r="Q897" s="178">
        <f t="shared" si="95"/>
        <v>37</v>
      </c>
      <c r="R897" s="178">
        <f t="shared" si="96"/>
        <v>1</v>
      </c>
      <c r="S897" s="202">
        <f t="shared" si="97"/>
        <v>2.6315789473684209E-2</v>
      </c>
    </row>
    <row r="898" spans="1:19" x14ac:dyDescent="0.2">
      <c r="A898" s="201" t="s">
        <v>412</v>
      </c>
      <c r="B898" s="188" t="s">
        <v>498</v>
      </c>
      <c r="C898" s="189" t="s">
        <v>132</v>
      </c>
      <c r="D898" s="175"/>
      <c r="E898" s="176"/>
      <c r="F898" s="176"/>
      <c r="G898" s="176"/>
      <c r="H898" s="210" t="str">
        <f t="shared" ref="H898:H961" si="98">IF((E898+G898)&lt;&gt;0,G898/(E898+G898),"")</f>
        <v/>
      </c>
      <c r="I898" s="221">
        <v>24</v>
      </c>
      <c r="J898" s="27">
        <v>21</v>
      </c>
      <c r="K898" s="27">
        <v>19</v>
      </c>
      <c r="L898" s="193">
        <f t="shared" ref="L898:L961" si="99">IF(J898&lt;&gt;0,K898/J898,"")</f>
        <v>0.90476190476190477</v>
      </c>
      <c r="M898" s="225"/>
      <c r="N898" s="27">
        <v>3</v>
      </c>
      <c r="O898" s="214">
        <f t="shared" ref="O898:O961" si="100">IF((J898+M898+N898)&lt;&gt;0,N898/(J898+M898+N898),"")</f>
        <v>0.125</v>
      </c>
      <c r="P898" s="177">
        <f t="shared" ref="P898:P961" si="101">IF(SUM(D898,I898)&gt;0,SUM(D898,I898),"")</f>
        <v>24</v>
      </c>
      <c r="Q898" s="178">
        <f t="shared" ref="Q898:Q961" si="102">IF(SUM(E898,J898, M898)&gt;0,SUM(E898,J898, M898),"")</f>
        <v>21</v>
      </c>
      <c r="R898" s="178">
        <f t="shared" ref="R898:R961" si="103">IF(SUM(G898,N898)&gt;0,SUM(G898,N898),"")</f>
        <v>3</v>
      </c>
      <c r="S898" s="202">
        <f t="shared" ref="S898:S961" si="104">IFERROR(IF((Q898+R898)&lt;&gt;0,R898/(Q898+R898),""),"")</f>
        <v>0.125</v>
      </c>
    </row>
    <row r="899" spans="1:19" x14ac:dyDescent="0.2">
      <c r="A899" s="201" t="s">
        <v>412</v>
      </c>
      <c r="B899" s="188" t="s">
        <v>343</v>
      </c>
      <c r="C899" s="189" t="s">
        <v>344</v>
      </c>
      <c r="D899" s="175"/>
      <c r="E899" s="176"/>
      <c r="F899" s="176"/>
      <c r="G899" s="176"/>
      <c r="H899" s="210" t="str">
        <f t="shared" si="98"/>
        <v/>
      </c>
      <c r="I899" s="221">
        <v>267</v>
      </c>
      <c r="J899" s="27">
        <v>259</v>
      </c>
      <c r="K899" s="27">
        <v>64</v>
      </c>
      <c r="L899" s="193">
        <f t="shared" si="99"/>
        <v>0.24710424710424711</v>
      </c>
      <c r="M899" s="225"/>
      <c r="N899" s="27">
        <v>8</v>
      </c>
      <c r="O899" s="214">
        <f t="shared" si="100"/>
        <v>2.9962546816479401E-2</v>
      </c>
      <c r="P899" s="177">
        <f t="shared" si="101"/>
        <v>267</v>
      </c>
      <c r="Q899" s="178">
        <f t="shared" si="102"/>
        <v>259</v>
      </c>
      <c r="R899" s="178">
        <f t="shared" si="103"/>
        <v>8</v>
      </c>
      <c r="S899" s="202">
        <f t="shared" si="104"/>
        <v>2.9962546816479401E-2</v>
      </c>
    </row>
    <row r="900" spans="1:19" x14ac:dyDescent="0.2">
      <c r="A900" s="201" t="s">
        <v>412</v>
      </c>
      <c r="B900" s="188" t="s">
        <v>384</v>
      </c>
      <c r="C900" s="189" t="s">
        <v>385</v>
      </c>
      <c r="D900" s="175"/>
      <c r="E900" s="176"/>
      <c r="F900" s="176"/>
      <c r="G900" s="176"/>
      <c r="H900" s="210" t="str">
        <f t="shared" si="98"/>
        <v/>
      </c>
      <c r="I900" s="221">
        <v>45</v>
      </c>
      <c r="J900" s="27">
        <v>42</v>
      </c>
      <c r="K900" s="27">
        <v>41</v>
      </c>
      <c r="L900" s="193">
        <f t="shared" si="99"/>
        <v>0.97619047619047616</v>
      </c>
      <c r="M900" s="225"/>
      <c r="N900" s="27">
        <v>3</v>
      </c>
      <c r="O900" s="214">
        <f t="shared" si="100"/>
        <v>6.6666666666666666E-2</v>
      </c>
      <c r="P900" s="177">
        <f t="shared" si="101"/>
        <v>45</v>
      </c>
      <c r="Q900" s="178">
        <f t="shared" si="102"/>
        <v>42</v>
      </c>
      <c r="R900" s="178">
        <f t="shared" si="103"/>
        <v>3</v>
      </c>
      <c r="S900" s="202">
        <f t="shared" si="104"/>
        <v>6.6666666666666666E-2</v>
      </c>
    </row>
    <row r="901" spans="1:19" x14ac:dyDescent="0.2">
      <c r="A901" s="201" t="s">
        <v>412</v>
      </c>
      <c r="B901" s="188" t="s">
        <v>133</v>
      </c>
      <c r="C901" s="189" t="s">
        <v>295</v>
      </c>
      <c r="D901" s="175"/>
      <c r="E901" s="176"/>
      <c r="F901" s="176"/>
      <c r="G901" s="176"/>
      <c r="H901" s="210" t="str">
        <f t="shared" si="98"/>
        <v/>
      </c>
      <c r="I901" s="221">
        <v>4919</v>
      </c>
      <c r="J901" s="27">
        <v>3330</v>
      </c>
      <c r="K901" s="27">
        <v>2492</v>
      </c>
      <c r="L901" s="193">
        <f t="shared" si="99"/>
        <v>0.7483483483483484</v>
      </c>
      <c r="M901" s="225">
        <v>6</v>
      </c>
      <c r="N901" s="27">
        <v>1583</v>
      </c>
      <c r="O901" s="214">
        <f t="shared" si="100"/>
        <v>0.32181337670258181</v>
      </c>
      <c r="P901" s="177">
        <f t="shared" si="101"/>
        <v>4919</v>
      </c>
      <c r="Q901" s="178">
        <f t="shared" si="102"/>
        <v>3336</v>
      </c>
      <c r="R901" s="178">
        <f t="shared" si="103"/>
        <v>1583</v>
      </c>
      <c r="S901" s="202">
        <f t="shared" si="104"/>
        <v>0.32181337670258181</v>
      </c>
    </row>
    <row r="902" spans="1:19" x14ac:dyDescent="0.2">
      <c r="A902" s="201" t="s">
        <v>412</v>
      </c>
      <c r="B902" s="188" t="s">
        <v>133</v>
      </c>
      <c r="C902" s="189" t="s">
        <v>134</v>
      </c>
      <c r="D902" s="175"/>
      <c r="E902" s="176"/>
      <c r="F902" s="176"/>
      <c r="G902" s="176"/>
      <c r="H902" s="210" t="str">
        <f t="shared" si="98"/>
        <v/>
      </c>
      <c r="I902" s="221">
        <v>930</v>
      </c>
      <c r="J902" s="27">
        <v>771</v>
      </c>
      <c r="K902" s="27">
        <v>567</v>
      </c>
      <c r="L902" s="193">
        <f t="shared" si="99"/>
        <v>0.7354085603112841</v>
      </c>
      <c r="M902" s="225"/>
      <c r="N902" s="27">
        <v>159</v>
      </c>
      <c r="O902" s="214">
        <f t="shared" si="100"/>
        <v>0.17096774193548386</v>
      </c>
      <c r="P902" s="177">
        <f t="shared" si="101"/>
        <v>930</v>
      </c>
      <c r="Q902" s="178">
        <f t="shared" si="102"/>
        <v>771</v>
      </c>
      <c r="R902" s="178">
        <f t="shared" si="103"/>
        <v>159</v>
      </c>
      <c r="S902" s="202">
        <f t="shared" si="104"/>
        <v>0.17096774193548386</v>
      </c>
    </row>
    <row r="903" spans="1:19" x14ac:dyDescent="0.2">
      <c r="A903" s="201" t="s">
        <v>412</v>
      </c>
      <c r="B903" s="188" t="s">
        <v>135</v>
      </c>
      <c r="C903" s="189" t="s">
        <v>136</v>
      </c>
      <c r="D903" s="175"/>
      <c r="E903" s="176"/>
      <c r="F903" s="176"/>
      <c r="G903" s="176"/>
      <c r="H903" s="210" t="str">
        <f t="shared" si="98"/>
        <v/>
      </c>
      <c r="I903" s="221">
        <v>166</v>
      </c>
      <c r="J903" s="27">
        <v>144</v>
      </c>
      <c r="K903" s="27">
        <v>47</v>
      </c>
      <c r="L903" s="193">
        <f t="shared" si="99"/>
        <v>0.3263888888888889</v>
      </c>
      <c r="M903" s="225"/>
      <c r="N903" s="27">
        <v>22</v>
      </c>
      <c r="O903" s="214">
        <f t="shared" si="100"/>
        <v>0.13253012048192772</v>
      </c>
      <c r="P903" s="177">
        <f t="shared" si="101"/>
        <v>166</v>
      </c>
      <c r="Q903" s="178">
        <f t="shared" si="102"/>
        <v>144</v>
      </c>
      <c r="R903" s="178">
        <f t="shared" si="103"/>
        <v>22</v>
      </c>
      <c r="S903" s="202">
        <f t="shared" si="104"/>
        <v>0.13253012048192772</v>
      </c>
    </row>
    <row r="904" spans="1:19" x14ac:dyDescent="0.2">
      <c r="A904" s="201" t="s">
        <v>412</v>
      </c>
      <c r="B904" s="188" t="s">
        <v>347</v>
      </c>
      <c r="C904" s="189" t="s">
        <v>348</v>
      </c>
      <c r="D904" s="175"/>
      <c r="E904" s="176"/>
      <c r="F904" s="176"/>
      <c r="G904" s="176"/>
      <c r="H904" s="210" t="str">
        <f t="shared" si="98"/>
        <v/>
      </c>
      <c r="I904" s="221">
        <v>449</v>
      </c>
      <c r="J904" s="27">
        <v>448</v>
      </c>
      <c r="K904" s="27">
        <v>125</v>
      </c>
      <c r="L904" s="193">
        <f t="shared" si="99"/>
        <v>0.27901785714285715</v>
      </c>
      <c r="M904" s="225"/>
      <c r="N904" s="27">
        <v>1</v>
      </c>
      <c r="O904" s="214">
        <f t="shared" si="100"/>
        <v>2.2271714922048997E-3</v>
      </c>
      <c r="P904" s="177">
        <f t="shared" si="101"/>
        <v>449</v>
      </c>
      <c r="Q904" s="178">
        <f t="shared" si="102"/>
        <v>448</v>
      </c>
      <c r="R904" s="178">
        <f t="shared" si="103"/>
        <v>1</v>
      </c>
      <c r="S904" s="202">
        <f t="shared" si="104"/>
        <v>2.2271714922048997E-3</v>
      </c>
    </row>
    <row r="905" spans="1:19" x14ac:dyDescent="0.2">
      <c r="A905" s="201" t="s">
        <v>412</v>
      </c>
      <c r="B905" s="188" t="s">
        <v>140</v>
      </c>
      <c r="C905" s="189" t="s">
        <v>299</v>
      </c>
      <c r="D905" s="175"/>
      <c r="E905" s="176"/>
      <c r="F905" s="176"/>
      <c r="G905" s="176"/>
      <c r="H905" s="210" t="str">
        <f t="shared" si="98"/>
        <v/>
      </c>
      <c r="I905" s="221">
        <v>4</v>
      </c>
      <c r="J905" s="27">
        <v>4</v>
      </c>
      <c r="K905" s="27">
        <v>4</v>
      </c>
      <c r="L905" s="193">
        <f t="shared" si="99"/>
        <v>1</v>
      </c>
      <c r="M905" s="225"/>
      <c r="N905" s="27"/>
      <c r="O905" s="214">
        <f t="shared" si="100"/>
        <v>0</v>
      </c>
      <c r="P905" s="177">
        <f t="shared" si="101"/>
        <v>4</v>
      </c>
      <c r="Q905" s="178">
        <f t="shared" si="102"/>
        <v>4</v>
      </c>
      <c r="R905" s="178" t="str">
        <f t="shared" si="103"/>
        <v/>
      </c>
      <c r="S905" s="202" t="str">
        <f t="shared" si="104"/>
        <v/>
      </c>
    </row>
    <row r="906" spans="1:19" x14ac:dyDescent="0.2">
      <c r="A906" s="201" t="s">
        <v>412</v>
      </c>
      <c r="B906" s="188" t="s">
        <v>144</v>
      </c>
      <c r="C906" s="189" t="s">
        <v>145</v>
      </c>
      <c r="D906" s="175"/>
      <c r="E906" s="176"/>
      <c r="F906" s="176"/>
      <c r="G906" s="176"/>
      <c r="H906" s="210" t="str">
        <f t="shared" si="98"/>
        <v/>
      </c>
      <c r="I906" s="221">
        <v>83</v>
      </c>
      <c r="J906" s="27">
        <v>82</v>
      </c>
      <c r="K906" s="27">
        <v>27</v>
      </c>
      <c r="L906" s="193">
        <f t="shared" si="99"/>
        <v>0.32926829268292684</v>
      </c>
      <c r="M906" s="225"/>
      <c r="N906" s="27">
        <v>1</v>
      </c>
      <c r="O906" s="214">
        <f t="shared" si="100"/>
        <v>1.2048192771084338E-2</v>
      </c>
      <c r="P906" s="177">
        <f t="shared" si="101"/>
        <v>83</v>
      </c>
      <c r="Q906" s="178">
        <f t="shared" si="102"/>
        <v>82</v>
      </c>
      <c r="R906" s="178">
        <f t="shared" si="103"/>
        <v>1</v>
      </c>
      <c r="S906" s="202">
        <f t="shared" si="104"/>
        <v>1.2048192771084338E-2</v>
      </c>
    </row>
    <row r="907" spans="1:19" x14ac:dyDescent="0.2">
      <c r="A907" s="201" t="s">
        <v>412</v>
      </c>
      <c r="B907" s="188" t="s">
        <v>147</v>
      </c>
      <c r="C907" s="189" t="s">
        <v>148</v>
      </c>
      <c r="D907" s="175"/>
      <c r="E907" s="176"/>
      <c r="F907" s="176"/>
      <c r="G907" s="176"/>
      <c r="H907" s="210" t="str">
        <f t="shared" si="98"/>
        <v/>
      </c>
      <c r="I907" s="221">
        <v>260</v>
      </c>
      <c r="J907" s="27">
        <v>209</v>
      </c>
      <c r="K907" s="27">
        <v>178</v>
      </c>
      <c r="L907" s="193">
        <f t="shared" si="99"/>
        <v>0.85167464114832536</v>
      </c>
      <c r="M907" s="225">
        <v>33</v>
      </c>
      <c r="N907" s="27">
        <v>18</v>
      </c>
      <c r="O907" s="214">
        <f t="shared" si="100"/>
        <v>6.9230769230769235E-2</v>
      </c>
      <c r="P907" s="177">
        <f t="shared" si="101"/>
        <v>260</v>
      </c>
      <c r="Q907" s="178">
        <f t="shared" si="102"/>
        <v>242</v>
      </c>
      <c r="R907" s="178">
        <f t="shared" si="103"/>
        <v>18</v>
      </c>
      <c r="S907" s="202">
        <f t="shared" si="104"/>
        <v>6.9230769230769235E-2</v>
      </c>
    </row>
    <row r="908" spans="1:19" x14ac:dyDescent="0.2">
      <c r="A908" s="201" t="s">
        <v>412</v>
      </c>
      <c r="B908" s="188" t="s">
        <v>147</v>
      </c>
      <c r="C908" s="189" t="s">
        <v>302</v>
      </c>
      <c r="D908" s="175">
        <v>2</v>
      </c>
      <c r="E908" s="176">
        <v>1</v>
      </c>
      <c r="F908" s="176"/>
      <c r="G908" s="176">
        <v>1</v>
      </c>
      <c r="H908" s="210">
        <f t="shared" si="98"/>
        <v>0.5</v>
      </c>
      <c r="I908" s="221">
        <v>2539</v>
      </c>
      <c r="J908" s="27">
        <v>1428</v>
      </c>
      <c r="K908" s="27">
        <v>1321</v>
      </c>
      <c r="L908" s="193">
        <f t="shared" si="99"/>
        <v>0.92507002801120453</v>
      </c>
      <c r="M908" s="225">
        <v>18</v>
      </c>
      <c r="N908" s="27">
        <v>1093</v>
      </c>
      <c r="O908" s="214">
        <f t="shared" si="100"/>
        <v>0.43048444269397401</v>
      </c>
      <c r="P908" s="177">
        <f t="shared" si="101"/>
        <v>2541</v>
      </c>
      <c r="Q908" s="178">
        <f t="shared" si="102"/>
        <v>1447</v>
      </c>
      <c r="R908" s="178">
        <f t="shared" si="103"/>
        <v>1094</v>
      </c>
      <c r="S908" s="202">
        <f t="shared" si="104"/>
        <v>0.43053915781188506</v>
      </c>
    </row>
    <row r="909" spans="1:19" x14ac:dyDescent="0.2">
      <c r="A909" s="201" t="s">
        <v>412</v>
      </c>
      <c r="B909" s="188" t="s">
        <v>550</v>
      </c>
      <c r="C909" s="189" t="s">
        <v>73</v>
      </c>
      <c r="D909" s="175"/>
      <c r="E909" s="176"/>
      <c r="F909" s="176"/>
      <c r="G909" s="176"/>
      <c r="H909" s="210" t="str">
        <f t="shared" si="98"/>
        <v/>
      </c>
      <c r="I909" s="221">
        <v>26</v>
      </c>
      <c r="J909" s="27">
        <v>26</v>
      </c>
      <c r="K909" s="27">
        <v>18</v>
      </c>
      <c r="L909" s="193">
        <f t="shared" si="99"/>
        <v>0.69230769230769229</v>
      </c>
      <c r="M909" s="225"/>
      <c r="N909" s="27"/>
      <c r="O909" s="214">
        <f t="shared" si="100"/>
        <v>0</v>
      </c>
      <c r="P909" s="177">
        <f t="shared" si="101"/>
        <v>26</v>
      </c>
      <c r="Q909" s="178">
        <f t="shared" si="102"/>
        <v>26</v>
      </c>
      <c r="R909" s="178" t="str">
        <f t="shared" si="103"/>
        <v/>
      </c>
      <c r="S909" s="202" t="str">
        <f t="shared" si="104"/>
        <v/>
      </c>
    </row>
    <row r="910" spans="1:19" x14ac:dyDescent="0.2">
      <c r="A910" s="201" t="s">
        <v>412</v>
      </c>
      <c r="B910" s="188" t="s">
        <v>149</v>
      </c>
      <c r="C910" s="189" t="s">
        <v>150</v>
      </c>
      <c r="D910" s="175"/>
      <c r="E910" s="176"/>
      <c r="F910" s="176"/>
      <c r="G910" s="176"/>
      <c r="H910" s="210" t="str">
        <f t="shared" si="98"/>
        <v/>
      </c>
      <c r="I910" s="221">
        <v>2</v>
      </c>
      <c r="J910" s="27">
        <v>1</v>
      </c>
      <c r="K910" s="27"/>
      <c r="L910" s="193">
        <f t="shared" si="99"/>
        <v>0</v>
      </c>
      <c r="M910" s="225"/>
      <c r="N910" s="27">
        <v>1</v>
      </c>
      <c r="O910" s="214">
        <f t="shared" si="100"/>
        <v>0.5</v>
      </c>
      <c r="P910" s="177">
        <f t="shared" si="101"/>
        <v>2</v>
      </c>
      <c r="Q910" s="178">
        <f t="shared" si="102"/>
        <v>1</v>
      </c>
      <c r="R910" s="178">
        <f t="shared" si="103"/>
        <v>1</v>
      </c>
      <c r="S910" s="202">
        <f t="shared" si="104"/>
        <v>0.5</v>
      </c>
    </row>
    <row r="911" spans="1:19" x14ac:dyDescent="0.2">
      <c r="A911" s="201" t="s">
        <v>412</v>
      </c>
      <c r="B911" s="188" t="s">
        <v>151</v>
      </c>
      <c r="C911" s="189" t="s">
        <v>152</v>
      </c>
      <c r="D911" s="175"/>
      <c r="E911" s="176"/>
      <c r="F911" s="176"/>
      <c r="G911" s="176"/>
      <c r="H911" s="210" t="str">
        <f t="shared" si="98"/>
        <v/>
      </c>
      <c r="I911" s="221">
        <v>467</v>
      </c>
      <c r="J911" s="27">
        <v>428</v>
      </c>
      <c r="K911" s="27">
        <v>372</v>
      </c>
      <c r="L911" s="193">
        <f t="shared" si="99"/>
        <v>0.86915887850467288</v>
      </c>
      <c r="M911" s="225"/>
      <c r="N911" s="27">
        <v>39</v>
      </c>
      <c r="O911" s="214">
        <f t="shared" si="100"/>
        <v>8.3511777301927201E-2</v>
      </c>
      <c r="P911" s="177">
        <f t="shared" si="101"/>
        <v>467</v>
      </c>
      <c r="Q911" s="178">
        <f t="shared" si="102"/>
        <v>428</v>
      </c>
      <c r="R911" s="178">
        <f t="shared" si="103"/>
        <v>39</v>
      </c>
      <c r="S911" s="202">
        <f t="shared" si="104"/>
        <v>8.3511777301927201E-2</v>
      </c>
    </row>
    <row r="912" spans="1:19" x14ac:dyDescent="0.2">
      <c r="A912" s="201" t="s">
        <v>412</v>
      </c>
      <c r="B912" s="188" t="s">
        <v>153</v>
      </c>
      <c r="C912" s="189" t="s">
        <v>154</v>
      </c>
      <c r="D912" s="175"/>
      <c r="E912" s="176"/>
      <c r="F912" s="176"/>
      <c r="G912" s="176"/>
      <c r="H912" s="210" t="str">
        <f t="shared" si="98"/>
        <v/>
      </c>
      <c r="I912" s="221">
        <v>1762</v>
      </c>
      <c r="J912" s="27">
        <v>1218</v>
      </c>
      <c r="K912" s="27">
        <v>838</v>
      </c>
      <c r="L912" s="193">
        <f t="shared" si="99"/>
        <v>0.68801313628899841</v>
      </c>
      <c r="M912" s="225">
        <v>2</v>
      </c>
      <c r="N912" s="27">
        <v>542</v>
      </c>
      <c r="O912" s="214">
        <f t="shared" si="100"/>
        <v>0.30760499432463112</v>
      </c>
      <c r="P912" s="177">
        <f t="shared" si="101"/>
        <v>1762</v>
      </c>
      <c r="Q912" s="178">
        <f t="shared" si="102"/>
        <v>1220</v>
      </c>
      <c r="R912" s="178">
        <f t="shared" si="103"/>
        <v>542</v>
      </c>
      <c r="S912" s="202">
        <f t="shared" si="104"/>
        <v>0.30760499432463112</v>
      </c>
    </row>
    <row r="913" spans="1:19" x14ac:dyDescent="0.2">
      <c r="A913" s="201" t="s">
        <v>412</v>
      </c>
      <c r="B913" s="188" t="s">
        <v>153</v>
      </c>
      <c r="C913" s="189" t="s">
        <v>386</v>
      </c>
      <c r="D913" s="175"/>
      <c r="E913" s="176"/>
      <c r="F913" s="176"/>
      <c r="G913" s="176"/>
      <c r="H913" s="210" t="str">
        <f t="shared" si="98"/>
        <v/>
      </c>
      <c r="I913" s="221">
        <v>1736</v>
      </c>
      <c r="J913" s="27">
        <v>1220</v>
      </c>
      <c r="K913" s="27">
        <v>235</v>
      </c>
      <c r="L913" s="193">
        <f t="shared" si="99"/>
        <v>0.19262295081967212</v>
      </c>
      <c r="M913" s="225"/>
      <c r="N913" s="27">
        <v>516</v>
      </c>
      <c r="O913" s="214">
        <f t="shared" si="100"/>
        <v>0.29723502304147464</v>
      </c>
      <c r="P913" s="177">
        <f t="shared" si="101"/>
        <v>1736</v>
      </c>
      <c r="Q913" s="178">
        <f t="shared" si="102"/>
        <v>1220</v>
      </c>
      <c r="R913" s="178">
        <f t="shared" si="103"/>
        <v>516</v>
      </c>
      <c r="S913" s="202">
        <f t="shared" si="104"/>
        <v>0.29723502304147464</v>
      </c>
    </row>
    <row r="914" spans="1:19" x14ac:dyDescent="0.2">
      <c r="A914" s="201" t="s">
        <v>412</v>
      </c>
      <c r="B914" s="188" t="s">
        <v>156</v>
      </c>
      <c r="C914" s="189" t="s">
        <v>303</v>
      </c>
      <c r="D914" s="175"/>
      <c r="E914" s="176"/>
      <c r="F914" s="176"/>
      <c r="G914" s="176"/>
      <c r="H914" s="210" t="str">
        <f t="shared" si="98"/>
        <v/>
      </c>
      <c r="I914" s="221">
        <v>1563</v>
      </c>
      <c r="J914" s="27">
        <v>1095</v>
      </c>
      <c r="K914" s="27">
        <v>646</v>
      </c>
      <c r="L914" s="193">
        <f t="shared" si="99"/>
        <v>0.58995433789954332</v>
      </c>
      <c r="M914" s="225"/>
      <c r="N914" s="27">
        <v>468</v>
      </c>
      <c r="O914" s="214">
        <f t="shared" si="100"/>
        <v>0.29942418426103645</v>
      </c>
      <c r="P914" s="177">
        <f t="shared" si="101"/>
        <v>1563</v>
      </c>
      <c r="Q914" s="178">
        <f t="shared" si="102"/>
        <v>1095</v>
      </c>
      <c r="R914" s="178">
        <f t="shared" si="103"/>
        <v>468</v>
      </c>
      <c r="S914" s="202">
        <f t="shared" si="104"/>
        <v>0.29942418426103645</v>
      </c>
    </row>
    <row r="915" spans="1:19" x14ac:dyDescent="0.2">
      <c r="A915" s="201" t="s">
        <v>412</v>
      </c>
      <c r="B915" s="188" t="s">
        <v>157</v>
      </c>
      <c r="C915" s="189" t="s">
        <v>304</v>
      </c>
      <c r="D915" s="175"/>
      <c r="E915" s="176"/>
      <c r="F915" s="176"/>
      <c r="G915" s="176"/>
      <c r="H915" s="210" t="str">
        <f t="shared" si="98"/>
        <v/>
      </c>
      <c r="I915" s="221">
        <v>2</v>
      </c>
      <c r="J915" s="27">
        <v>3</v>
      </c>
      <c r="K915" s="27"/>
      <c r="L915" s="193">
        <f t="shared" si="99"/>
        <v>0</v>
      </c>
      <c r="M915" s="225"/>
      <c r="N915" s="27"/>
      <c r="O915" s="214">
        <f t="shared" si="100"/>
        <v>0</v>
      </c>
      <c r="P915" s="177">
        <f t="shared" si="101"/>
        <v>2</v>
      </c>
      <c r="Q915" s="178">
        <f t="shared" si="102"/>
        <v>3</v>
      </c>
      <c r="R915" s="178" t="str">
        <f t="shared" si="103"/>
        <v/>
      </c>
      <c r="S915" s="202" t="str">
        <f t="shared" si="104"/>
        <v/>
      </c>
    </row>
    <row r="916" spans="1:19" x14ac:dyDescent="0.2">
      <c r="A916" s="201" t="s">
        <v>412</v>
      </c>
      <c r="B916" s="188" t="s">
        <v>158</v>
      </c>
      <c r="C916" s="189" t="s">
        <v>159</v>
      </c>
      <c r="D916" s="175"/>
      <c r="E916" s="176"/>
      <c r="F916" s="176"/>
      <c r="G916" s="176"/>
      <c r="H916" s="210" t="str">
        <f t="shared" si="98"/>
        <v/>
      </c>
      <c r="I916" s="221">
        <v>9</v>
      </c>
      <c r="J916" s="27">
        <v>7</v>
      </c>
      <c r="K916" s="27">
        <v>7</v>
      </c>
      <c r="L916" s="193">
        <f t="shared" si="99"/>
        <v>1</v>
      </c>
      <c r="M916" s="225"/>
      <c r="N916" s="27">
        <v>2</v>
      </c>
      <c r="O916" s="214">
        <f t="shared" si="100"/>
        <v>0.22222222222222221</v>
      </c>
      <c r="P916" s="177">
        <f t="shared" si="101"/>
        <v>9</v>
      </c>
      <c r="Q916" s="178">
        <f t="shared" si="102"/>
        <v>7</v>
      </c>
      <c r="R916" s="178">
        <f t="shared" si="103"/>
        <v>2</v>
      </c>
      <c r="S916" s="202">
        <f t="shared" si="104"/>
        <v>0.22222222222222221</v>
      </c>
    </row>
    <row r="917" spans="1:19" x14ac:dyDescent="0.2">
      <c r="A917" s="201" t="s">
        <v>412</v>
      </c>
      <c r="B917" s="188" t="s">
        <v>160</v>
      </c>
      <c r="C917" s="189" t="s">
        <v>161</v>
      </c>
      <c r="D917" s="175"/>
      <c r="E917" s="176"/>
      <c r="F917" s="176"/>
      <c r="G917" s="176"/>
      <c r="H917" s="210" t="str">
        <f t="shared" si="98"/>
        <v/>
      </c>
      <c r="I917" s="221">
        <v>5247</v>
      </c>
      <c r="J917" s="27">
        <v>4968</v>
      </c>
      <c r="K917" s="27">
        <v>4217</v>
      </c>
      <c r="L917" s="193">
        <f t="shared" si="99"/>
        <v>0.84883252818035426</v>
      </c>
      <c r="M917" s="225"/>
      <c r="N917" s="27">
        <v>279</v>
      </c>
      <c r="O917" s="214">
        <f t="shared" si="100"/>
        <v>5.3173241852487133E-2</v>
      </c>
      <c r="P917" s="177">
        <f t="shared" si="101"/>
        <v>5247</v>
      </c>
      <c r="Q917" s="178">
        <f t="shared" si="102"/>
        <v>4968</v>
      </c>
      <c r="R917" s="178">
        <f t="shared" si="103"/>
        <v>279</v>
      </c>
      <c r="S917" s="202">
        <f t="shared" si="104"/>
        <v>5.3173241852487133E-2</v>
      </c>
    </row>
    <row r="918" spans="1:19" x14ac:dyDescent="0.2">
      <c r="A918" s="201" t="s">
        <v>412</v>
      </c>
      <c r="B918" s="188" t="s">
        <v>162</v>
      </c>
      <c r="C918" s="189" t="s">
        <v>249</v>
      </c>
      <c r="D918" s="175"/>
      <c r="E918" s="176"/>
      <c r="F918" s="176"/>
      <c r="G918" s="176"/>
      <c r="H918" s="210" t="str">
        <f t="shared" si="98"/>
        <v/>
      </c>
      <c r="I918" s="221">
        <v>2</v>
      </c>
      <c r="J918" s="27">
        <v>1</v>
      </c>
      <c r="K918" s="27">
        <v>1</v>
      </c>
      <c r="L918" s="193">
        <f t="shared" si="99"/>
        <v>1</v>
      </c>
      <c r="M918" s="225"/>
      <c r="N918" s="27">
        <v>1</v>
      </c>
      <c r="O918" s="214">
        <f t="shared" si="100"/>
        <v>0.5</v>
      </c>
      <c r="P918" s="177">
        <f t="shared" si="101"/>
        <v>2</v>
      </c>
      <c r="Q918" s="178">
        <f t="shared" si="102"/>
        <v>1</v>
      </c>
      <c r="R918" s="178">
        <f t="shared" si="103"/>
        <v>1</v>
      </c>
      <c r="S918" s="202">
        <f t="shared" si="104"/>
        <v>0.5</v>
      </c>
    </row>
    <row r="919" spans="1:19" x14ac:dyDescent="0.2">
      <c r="A919" s="201" t="s">
        <v>412</v>
      </c>
      <c r="B919" s="188" t="s">
        <v>163</v>
      </c>
      <c r="C919" s="189" t="s">
        <v>250</v>
      </c>
      <c r="D919" s="175"/>
      <c r="E919" s="176"/>
      <c r="F919" s="176"/>
      <c r="G919" s="176"/>
      <c r="H919" s="210" t="str">
        <f t="shared" si="98"/>
        <v/>
      </c>
      <c r="I919" s="221">
        <v>1</v>
      </c>
      <c r="J919" s="27"/>
      <c r="K919" s="27"/>
      <c r="L919" s="193" t="str">
        <f t="shared" si="99"/>
        <v/>
      </c>
      <c r="M919" s="225"/>
      <c r="N919" s="27">
        <v>1</v>
      </c>
      <c r="O919" s="214">
        <f t="shared" si="100"/>
        <v>1</v>
      </c>
      <c r="P919" s="177">
        <f t="shared" si="101"/>
        <v>1</v>
      </c>
      <c r="Q919" s="178" t="str">
        <f t="shared" si="102"/>
        <v/>
      </c>
      <c r="R919" s="178">
        <f t="shared" si="103"/>
        <v>1</v>
      </c>
      <c r="S919" s="202" t="str">
        <f t="shared" si="104"/>
        <v/>
      </c>
    </row>
    <row r="920" spans="1:19" x14ac:dyDescent="0.2">
      <c r="A920" s="201" t="s">
        <v>412</v>
      </c>
      <c r="B920" s="188" t="s">
        <v>164</v>
      </c>
      <c r="C920" s="189" t="s">
        <v>165</v>
      </c>
      <c r="D920" s="175"/>
      <c r="E920" s="176"/>
      <c r="F920" s="176"/>
      <c r="G920" s="176"/>
      <c r="H920" s="210" t="str">
        <f t="shared" si="98"/>
        <v/>
      </c>
      <c r="I920" s="221">
        <v>1206</v>
      </c>
      <c r="J920" s="27">
        <v>1084</v>
      </c>
      <c r="K920" s="27">
        <v>800</v>
      </c>
      <c r="L920" s="193">
        <f t="shared" si="99"/>
        <v>0.73800738007380073</v>
      </c>
      <c r="M920" s="225">
        <v>8</v>
      </c>
      <c r="N920" s="27">
        <v>114</v>
      </c>
      <c r="O920" s="214">
        <f t="shared" si="100"/>
        <v>9.4527363184079602E-2</v>
      </c>
      <c r="P920" s="177">
        <f t="shared" si="101"/>
        <v>1206</v>
      </c>
      <c r="Q920" s="178">
        <f t="shared" si="102"/>
        <v>1092</v>
      </c>
      <c r="R920" s="178">
        <f t="shared" si="103"/>
        <v>114</v>
      </c>
      <c r="S920" s="202">
        <f t="shared" si="104"/>
        <v>9.4527363184079602E-2</v>
      </c>
    </row>
    <row r="921" spans="1:19" x14ac:dyDescent="0.2">
      <c r="A921" s="201" t="s">
        <v>412</v>
      </c>
      <c r="B921" s="188" t="s">
        <v>166</v>
      </c>
      <c r="C921" s="189" t="s">
        <v>167</v>
      </c>
      <c r="D921" s="175"/>
      <c r="E921" s="176"/>
      <c r="F921" s="176"/>
      <c r="G921" s="176"/>
      <c r="H921" s="210" t="str">
        <f t="shared" si="98"/>
        <v/>
      </c>
      <c r="I921" s="221">
        <v>66</v>
      </c>
      <c r="J921" s="27">
        <v>53</v>
      </c>
      <c r="K921" s="27">
        <v>16</v>
      </c>
      <c r="L921" s="193">
        <f t="shared" si="99"/>
        <v>0.30188679245283018</v>
      </c>
      <c r="M921" s="225"/>
      <c r="N921" s="27">
        <v>13</v>
      </c>
      <c r="O921" s="214">
        <f t="shared" si="100"/>
        <v>0.19696969696969696</v>
      </c>
      <c r="P921" s="177">
        <f t="shared" si="101"/>
        <v>66</v>
      </c>
      <c r="Q921" s="178">
        <f t="shared" si="102"/>
        <v>53</v>
      </c>
      <c r="R921" s="178">
        <f t="shared" si="103"/>
        <v>13</v>
      </c>
      <c r="S921" s="202">
        <f t="shared" si="104"/>
        <v>0.19696969696969696</v>
      </c>
    </row>
    <row r="922" spans="1:19" ht="29" x14ac:dyDescent="0.2">
      <c r="A922" s="201" t="s">
        <v>412</v>
      </c>
      <c r="B922" s="188" t="s">
        <v>168</v>
      </c>
      <c r="C922" s="189" t="s">
        <v>170</v>
      </c>
      <c r="D922" s="175"/>
      <c r="E922" s="176"/>
      <c r="F922" s="176"/>
      <c r="G922" s="176"/>
      <c r="H922" s="210" t="str">
        <f t="shared" si="98"/>
        <v/>
      </c>
      <c r="I922" s="221">
        <v>84921</v>
      </c>
      <c r="J922" s="27">
        <v>83110</v>
      </c>
      <c r="K922" s="27">
        <v>80994</v>
      </c>
      <c r="L922" s="193">
        <f t="shared" si="99"/>
        <v>0.97453976657441943</v>
      </c>
      <c r="M922" s="225"/>
      <c r="N922" s="27">
        <v>1811</v>
      </c>
      <c r="O922" s="214">
        <f t="shared" si="100"/>
        <v>2.1325702711932265E-2</v>
      </c>
      <c r="P922" s="177">
        <f t="shared" si="101"/>
        <v>84921</v>
      </c>
      <c r="Q922" s="178">
        <f t="shared" si="102"/>
        <v>83110</v>
      </c>
      <c r="R922" s="178">
        <f t="shared" si="103"/>
        <v>1811</v>
      </c>
      <c r="S922" s="202">
        <f t="shared" si="104"/>
        <v>2.1325702711932265E-2</v>
      </c>
    </row>
    <row r="923" spans="1:19" ht="29" x14ac:dyDescent="0.2">
      <c r="A923" s="201" t="s">
        <v>412</v>
      </c>
      <c r="B923" s="188" t="s">
        <v>168</v>
      </c>
      <c r="C923" s="189" t="s">
        <v>169</v>
      </c>
      <c r="D923" s="175"/>
      <c r="E923" s="176"/>
      <c r="F923" s="176"/>
      <c r="G923" s="176"/>
      <c r="H923" s="210" t="str">
        <f t="shared" si="98"/>
        <v/>
      </c>
      <c r="I923" s="221">
        <v>6255</v>
      </c>
      <c r="J923" s="27">
        <v>6117</v>
      </c>
      <c r="K923" s="27">
        <v>5644</v>
      </c>
      <c r="L923" s="193">
        <f t="shared" si="99"/>
        <v>0.92267451365048225</v>
      </c>
      <c r="M923" s="225">
        <v>11</v>
      </c>
      <c r="N923" s="27">
        <v>127</v>
      </c>
      <c r="O923" s="214">
        <f t="shared" si="100"/>
        <v>2.0303756994404478E-2</v>
      </c>
      <c r="P923" s="177">
        <f t="shared" si="101"/>
        <v>6255</v>
      </c>
      <c r="Q923" s="178">
        <f t="shared" si="102"/>
        <v>6128</v>
      </c>
      <c r="R923" s="178">
        <f t="shared" si="103"/>
        <v>127</v>
      </c>
      <c r="S923" s="202">
        <f t="shared" si="104"/>
        <v>2.0303756994404478E-2</v>
      </c>
    </row>
    <row r="924" spans="1:19" x14ac:dyDescent="0.2">
      <c r="A924" s="201" t="s">
        <v>412</v>
      </c>
      <c r="B924" s="188" t="s">
        <v>420</v>
      </c>
      <c r="C924" s="189" t="s">
        <v>420</v>
      </c>
      <c r="D924" s="175"/>
      <c r="E924" s="176"/>
      <c r="F924" s="176"/>
      <c r="G924" s="176"/>
      <c r="H924" s="210" t="str">
        <f t="shared" si="98"/>
        <v/>
      </c>
      <c r="I924" s="221">
        <v>146</v>
      </c>
      <c r="J924" s="27">
        <v>145</v>
      </c>
      <c r="K924" s="27">
        <v>138</v>
      </c>
      <c r="L924" s="193">
        <f t="shared" si="99"/>
        <v>0.9517241379310345</v>
      </c>
      <c r="M924" s="225"/>
      <c r="N924" s="27">
        <v>1</v>
      </c>
      <c r="O924" s="214">
        <f t="shared" si="100"/>
        <v>6.8493150684931503E-3</v>
      </c>
      <c r="P924" s="177">
        <f t="shared" si="101"/>
        <v>146</v>
      </c>
      <c r="Q924" s="178">
        <f t="shared" si="102"/>
        <v>145</v>
      </c>
      <c r="R924" s="178">
        <f t="shared" si="103"/>
        <v>1</v>
      </c>
      <c r="S924" s="202">
        <f t="shared" si="104"/>
        <v>6.8493150684931503E-3</v>
      </c>
    </row>
    <row r="925" spans="1:19" x14ac:dyDescent="0.2">
      <c r="A925" s="201" t="s">
        <v>412</v>
      </c>
      <c r="B925" s="188" t="s">
        <v>174</v>
      </c>
      <c r="C925" s="189" t="s">
        <v>351</v>
      </c>
      <c r="D925" s="175"/>
      <c r="E925" s="176"/>
      <c r="F925" s="176"/>
      <c r="G925" s="176"/>
      <c r="H925" s="210" t="str">
        <f t="shared" si="98"/>
        <v/>
      </c>
      <c r="I925" s="221">
        <v>1529</v>
      </c>
      <c r="J925" s="27">
        <v>1374</v>
      </c>
      <c r="K925" s="27">
        <v>1337</v>
      </c>
      <c r="L925" s="193">
        <f t="shared" si="99"/>
        <v>0.97307132459970891</v>
      </c>
      <c r="M925" s="225"/>
      <c r="N925" s="27">
        <v>155</v>
      </c>
      <c r="O925" s="214">
        <f t="shared" si="100"/>
        <v>0.1013734466971877</v>
      </c>
      <c r="P925" s="177">
        <f t="shared" si="101"/>
        <v>1529</v>
      </c>
      <c r="Q925" s="178">
        <f t="shared" si="102"/>
        <v>1374</v>
      </c>
      <c r="R925" s="178">
        <f t="shared" si="103"/>
        <v>155</v>
      </c>
      <c r="S925" s="202">
        <f t="shared" si="104"/>
        <v>0.1013734466971877</v>
      </c>
    </row>
    <row r="926" spans="1:19" x14ac:dyDescent="0.2">
      <c r="A926" s="201" t="s">
        <v>412</v>
      </c>
      <c r="B926" s="188" t="s">
        <v>174</v>
      </c>
      <c r="C926" s="189" t="s">
        <v>175</v>
      </c>
      <c r="D926" s="175"/>
      <c r="E926" s="176"/>
      <c r="F926" s="176"/>
      <c r="G926" s="176"/>
      <c r="H926" s="210" t="str">
        <f t="shared" si="98"/>
        <v/>
      </c>
      <c r="I926" s="221">
        <v>2929</v>
      </c>
      <c r="J926" s="27">
        <v>2816</v>
      </c>
      <c r="K926" s="27">
        <v>2590</v>
      </c>
      <c r="L926" s="193">
        <f t="shared" si="99"/>
        <v>0.91974431818181823</v>
      </c>
      <c r="M926" s="225">
        <v>7</v>
      </c>
      <c r="N926" s="27">
        <v>106</v>
      </c>
      <c r="O926" s="214">
        <f t="shared" si="100"/>
        <v>3.6189825879139638E-2</v>
      </c>
      <c r="P926" s="177">
        <f t="shared" si="101"/>
        <v>2929</v>
      </c>
      <c r="Q926" s="178">
        <f t="shared" si="102"/>
        <v>2823</v>
      </c>
      <c r="R926" s="178">
        <f t="shared" si="103"/>
        <v>106</v>
      </c>
      <c r="S926" s="202">
        <f t="shared" si="104"/>
        <v>3.6189825879139638E-2</v>
      </c>
    </row>
    <row r="927" spans="1:19" x14ac:dyDescent="0.2">
      <c r="A927" s="201" t="s">
        <v>412</v>
      </c>
      <c r="B927" s="188" t="s">
        <v>176</v>
      </c>
      <c r="C927" s="189" t="s">
        <v>177</v>
      </c>
      <c r="D927" s="175"/>
      <c r="E927" s="176"/>
      <c r="F927" s="176"/>
      <c r="G927" s="176"/>
      <c r="H927" s="210" t="str">
        <f t="shared" si="98"/>
        <v/>
      </c>
      <c r="I927" s="221">
        <v>2237</v>
      </c>
      <c r="J927" s="27">
        <v>1591</v>
      </c>
      <c r="K927" s="27">
        <v>1182</v>
      </c>
      <c r="L927" s="193">
        <f t="shared" si="99"/>
        <v>0.74292897548711501</v>
      </c>
      <c r="M927" s="225"/>
      <c r="N927" s="27">
        <v>646</v>
      </c>
      <c r="O927" s="214">
        <f t="shared" si="100"/>
        <v>0.28877961555654896</v>
      </c>
      <c r="P927" s="177">
        <f t="shared" si="101"/>
        <v>2237</v>
      </c>
      <c r="Q927" s="178">
        <f t="shared" si="102"/>
        <v>1591</v>
      </c>
      <c r="R927" s="178">
        <f t="shared" si="103"/>
        <v>646</v>
      </c>
      <c r="S927" s="202">
        <f t="shared" si="104"/>
        <v>0.28877961555654896</v>
      </c>
    </row>
    <row r="928" spans="1:19" x14ac:dyDescent="0.2">
      <c r="A928" s="201" t="s">
        <v>412</v>
      </c>
      <c r="B928" s="188" t="s">
        <v>178</v>
      </c>
      <c r="C928" s="189" t="s">
        <v>506</v>
      </c>
      <c r="D928" s="175"/>
      <c r="E928" s="176"/>
      <c r="F928" s="176"/>
      <c r="G928" s="176"/>
      <c r="H928" s="210" t="str">
        <f t="shared" si="98"/>
        <v/>
      </c>
      <c r="I928" s="221">
        <v>58</v>
      </c>
      <c r="J928" s="27">
        <v>58</v>
      </c>
      <c r="K928" s="27">
        <v>40</v>
      </c>
      <c r="L928" s="193">
        <f t="shared" si="99"/>
        <v>0.68965517241379315</v>
      </c>
      <c r="M928" s="225"/>
      <c r="N928" s="27"/>
      <c r="O928" s="214">
        <f t="shared" si="100"/>
        <v>0</v>
      </c>
      <c r="P928" s="177">
        <f t="shared" si="101"/>
        <v>58</v>
      </c>
      <c r="Q928" s="178">
        <f t="shared" si="102"/>
        <v>58</v>
      </c>
      <c r="R928" s="178" t="str">
        <f t="shared" si="103"/>
        <v/>
      </c>
      <c r="S928" s="202" t="str">
        <f t="shared" si="104"/>
        <v/>
      </c>
    </row>
    <row r="929" spans="1:19" x14ac:dyDescent="0.2">
      <c r="A929" s="201" t="s">
        <v>412</v>
      </c>
      <c r="B929" s="188" t="s">
        <v>180</v>
      </c>
      <c r="C929" s="189" t="s">
        <v>180</v>
      </c>
      <c r="D929" s="175"/>
      <c r="E929" s="176"/>
      <c r="F929" s="176"/>
      <c r="G929" s="176"/>
      <c r="H929" s="210" t="str">
        <f t="shared" si="98"/>
        <v/>
      </c>
      <c r="I929" s="221">
        <v>455</v>
      </c>
      <c r="J929" s="27">
        <v>442</v>
      </c>
      <c r="K929" s="27">
        <v>442</v>
      </c>
      <c r="L929" s="193">
        <f t="shared" si="99"/>
        <v>1</v>
      </c>
      <c r="M929" s="225"/>
      <c r="N929" s="27">
        <v>13</v>
      </c>
      <c r="O929" s="214">
        <f t="shared" si="100"/>
        <v>2.8571428571428571E-2</v>
      </c>
      <c r="P929" s="177">
        <f t="shared" si="101"/>
        <v>455</v>
      </c>
      <c r="Q929" s="178">
        <f t="shared" si="102"/>
        <v>442</v>
      </c>
      <c r="R929" s="178">
        <f t="shared" si="103"/>
        <v>13</v>
      </c>
      <c r="S929" s="202">
        <f t="shared" si="104"/>
        <v>2.8571428571428571E-2</v>
      </c>
    </row>
    <row r="930" spans="1:19" x14ac:dyDescent="0.2">
      <c r="A930" s="201" t="s">
        <v>412</v>
      </c>
      <c r="B930" s="188" t="s">
        <v>182</v>
      </c>
      <c r="C930" s="189" t="s">
        <v>183</v>
      </c>
      <c r="D930" s="175"/>
      <c r="E930" s="176"/>
      <c r="F930" s="176"/>
      <c r="G930" s="176"/>
      <c r="H930" s="210" t="str">
        <f t="shared" si="98"/>
        <v/>
      </c>
      <c r="I930" s="221">
        <v>1845</v>
      </c>
      <c r="J930" s="27">
        <v>1694</v>
      </c>
      <c r="K930" s="27">
        <v>1694</v>
      </c>
      <c r="L930" s="193">
        <f t="shared" si="99"/>
        <v>1</v>
      </c>
      <c r="M930" s="225"/>
      <c r="N930" s="27">
        <v>151</v>
      </c>
      <c r="O930" s="214">
        <f t="shared" si="100"/>
        <v>8.1842818428184277E-2</v>
      </c>
      <c r="P930" s="177">
        <f t="shared" si="101"/>
        <v>1845</v>
      </c>
      <c r="Q930" s="178">
        <f t="shared" si="102"/>
        <v>1694</v>
      </c>
      <c r="R930" s="178">
        <f t="shared" si="103"/>
        <v>151</v>
      </c>
      <c r="S930" s="202">
        <f t="shared" si="104"/>
        <v>8.1842818428184277E-2</v>
      </c>
    </row>
    <row r="931" spans="1:19" x14ac:dyDescent="0.2">
      <c r="A931" s="201" t="s">
        <v>412</v>
      </c>
      <c r="B931" s="188" t="s">
        <v>182</v>
      </c>
      <c r="C931" s="189" t="s">
        <v>352</v>
      </c>
      <c r="D931" s="175"/>
      <c r="E931" s="176"/>
      <c r="F931" s="176"/>
      <c r="G931" s="176"/>
      <c r="H931" s="210" t="str">
        <f t="shared" si="98"/>
        <v/>
      </c>
      <c r="I931" s="221">
        <v>4167</v>
      </c>
      <c r="J931" s="27">
        <v>3559</v>
      </c>
      <c r="K931" s="27">
        <v>3538</v>
      </c>
      <c r="L931" s="193">
        <f t="shared" si="99"/>
        <v>0.99409946614217481</v>
      </c>
      <c r="M931" s="225"/>
      <c r="N931" s="27">
        <v>608</v>
      </c>
      <c r="O931" s="214">
        <f t="shared" si="100"/>
        <v>0.14590832733381329</v>
      </c>
      <c r="P931" s="177">
        <f t="shared" si="101"/>
        <v>4167</v>
      </c>
      <c r="Q931" s="178">
        <f t="shared" si="102"/>
        <v>3559</v>
      </c>
      <c r="R931" s="178">
        <f t="shared" si="103"/>
        <v>608</v>
      </c>
      <c r="S931" s="202">
        <f t="shared" si="104"/>
        <v>0.14590832733381329</v>
      </c>
    </row>
    <row r="932" spans="1:19" x14ac:dyDescent="0.2">
      <c r="A932" s="201" t="s">
        <v>412</v>
      </c>
      <c r="B932" s="188" t="s">
        <v>182</v>
      </c>
      <c r="C932" s="189" t="s">
        <v>184</v>
      </c>
      <c r="D932" s="175"/>
      <c r="E932" s="176"/>
      <c r="F932" s="176"/>
      <c r="G932" s="176"/>
      <c r="H932" s="210" t="str">
        <f t="shared" si="98"/>
        <v/>
      </c>
      <c r="I932" s="221">
        <v>208</v>
      </c>
      <c r="J932" s="27">
        <v>188</v>
      </c>
      <c r="K932" s="27">
        <v>172</v>
      </c>
      <c r="L932" s="193">
        <f t="shared" si="99"/>
        <v>0.91489361702127658</v>
      </c>
      <c r="M932" s="225"/>
      <c r="N932" s="27">
        <v>20</v>
      </c>
      <c r="O932" s="214">
        <f t="shared" si="100"/>
        <v>9.6153846153846159E-2</v>
      </c>
      <c r="P932" s="177">
        <f t="shared" si="101"/>
        <v>208</v>
      </c>
      <c r="Q932" s="178">
        <f t="shared" si="102"/>
        <v>188</v>
      </c>
      <c r="R932" s="178">
        <f t="shared" si="103"/>
        <v>20</v>
      </c>
      <c r="S932" s="202">
        <f t="shared" si="104"/>
        <v>9.6153846153846159E-2</v>
      </c>
    </row>
    <row r="933" spans="1:19" x14ac:dyDescent="0.2">
      <c r="A933" s="201" t="s">
        <v>412</v>
      </c>
      <c r="B933" s="188" t="s">
        <v>562</v>
      </c>
      <c r="C933" s="189" t="s">
        <v>118</v>
      </c>
      <c r="D933" s="175"/>
      <c r="E933" s="176"/>
      <c r="F933" s="176"/>
      <c r="G933" s="176"/>
      <c r="H933" s="210" t="str">
        <f t="shared" si="98"/>
        <v/>
      </c>
      <c r="I933" s="221">
        <v>99</v>
      </c>
      <c r="J933" s="27">
        <v>66</v>
      </c>
      <c r="K933" s="27">
        <v>6</v>
      </c>
      <c r="L933" s="193">
        <f t="shared" si="99"/>
        <v>9.0909090909090912E-2</v>
      </c>
      <c r="M933" s="225"/>
      <c r="N933" s="27">
        <v>33</v>
      </c>
      <c r="O933" s="214">
        <f t="shared" si="100"/>
        <v>0.33333333333333331</v>
      </c>
      <c r="P933" s="177">
        <f t="shared" si="101"/>
        <v>99</v>
      </c>
      <c r="Q933" s="178">
        <f t="shared" si="102"/>
        <v>66</v>
      </c>
      <c r="R933" s="178">
        <f t="shared" si="103"/>
        <v>33</v>
      </c>
      <c r="S933" s="202">
        <f t="shared" si="104"/>
        <v>0.33333333333333331</v>
      </c>
    </row>
    <row r="934" spans="1:19" x14ac:dyDescent="0.2">
      <c r="A934" s="201" t="s">
        <v>412</v>
      </c>
      <c r="B934" s="188" t="s">
        <v>185</v>
      </c>
      <c r="C934" s="189" t="s">
        <v>186</v>
      </c>
      <c r="D934" s="175"/>
      <c r="E934" s="176"/>
      <c r="F934" s="176"/>
      <c r="G934" s="176"/>
      <c r="H934" s="210" t="str">
        <f t="shared" si="98"/>
        <v/>
      </c>
      <c r="I934" s="221">
        <v>12</v>
      </c>
      <c r="J934" s="27">
        <v>11</v>
      </c>
      <c r="K934" s="27">
        <v>5</v>
      </c>
      <c r="L934" s="193">
        <f t="shared" si="99"/>
        <v>0.45454545454545453</v>
      </c>
      <c r="M934" s="225"/>
      <c r="N934" s="27">
        <v>1</v>
      </c>
      <c r="O934" s="214">
        <f t="shared" si="100"/>
        <v>8.3333333333333329E-2</v>
      </c>
      <c r="P934" s="177">
        <f t="shared" si="101"/>
        <v>12</v>
      </c>
      <c r="Q934" s="178">
        <f t="shared" si="102"/>
        <v>11</v>
      </c>
      <c r="R934" s="178">
        <f t="shared" si="103"/>
        <v>1</v>
      </c>
      <c r="S934" s="202">
        <f t="shared" si="104"/>
        <v>8.3333333333333329E-2</v>
      </c>
    </row>
    <row r="935" spans="1:19" x14ac:dyDescent="0.2">
      <c r="A935" s="201" t="s">
        <v>412</v>
      </c>
      <c r="B935" s="188" t="s">
        <v>187</v>
      </c>
      <c r="C935" s="189" t="s">
        <v>188</v>
      </c>
      <c r="D935" s="175"/>
      <c r="E935" s="176"/>
      <c r="F935" s="176"/>
      <c r="G935" s="176"/>
      <c r="H935" s="210" t="str">
        <f t="shared" si="98"/>
        <v/>
      </c>
      <c r="I935" s="221">
        <v>739</v>
      </c>
      <c r="J935" s="27">
        <v>230</v>
      </c>
      <c r="K935" s="27">
        <v>16</v>
      </c>
      <c r="L935" s="193">
        <f t="shared" si="99"/>
        <v>6.9565217391304349E-2</v>
      </c>
      <c r="M935" s="225"/>
      <c r="N935" s="27">
        <v>509</v>
      </c>
      <c r="O935" s="214">
        <f t="shared" si="100"/>
        <v>0.68876860622462788</v>
      </c>
      <c r="P935" s="177">
        <f t="shared" si="101"/>
        <v>739</v>
      </c>
      <c r="Q935" s="178">
        <f t="shared" si="102"/>
        <v>230</v>
      </c>
      <c r="R935" s="178">
        <f t="shared" si="103"/>
        <v>509</v>
      </c>
      <c r="S935" s="202">
        <f t="shared" si="104"/>
        <v>0.68876860622462788</v>
      </c>
    </row>
    <row r="936" spans="1:19" x14ac:dyDescent="0.2">
      <c r="A936" s="201" t="s">
        <v>412</v>
      </c>
      <c r="B936" s="188" t="s">
        <v>189</v>
      </c>
      <c r="C936" s="189" t="s">
        <v>190</v>
      </c>
      <c r="D936" s="175"/>
      <c r="E936" s="176"/>
      <c r="F936" s="176"/>
      <c r="G936" s="176"/>
      <c r="H936" s="210" t="str">
        <f t="shared" si="98"/>
        <v/>
      </c>
      <c r="I936" s="221">
        <v>314</v>
      </c>
      <c r="J936" s="27">
        <v>236</v>
      </c>
      <c r="K936" s="27">
        <v>52</v>
      </c>
      <c r="L936" s="193">
        <f t="shared" si="99"/>
        <v>0.22033898305084745</v>
      </c>
      <c r="M936" s="225">
        <v>3</v>
      </c>
      <c r="N936" s="27">
        <v>75</v>
      </c>
      <c r="O936" s="214">
        <f t="shared" si="100"/>
        <v>0.23885350318471338</v>
      </c>
      <c r="P936" s="177">
        <f t="shared" si="101"/>
        <v>314</v>
      </c>
      <c r="Q936" s="178">
        <f t="shared" si="102"/>
        <v>239</v>
      </c>
      <c r="R936" s="178">
        <f t="shared" si="103"/>
        <v>75</v>
      </c>
      <c r="S936" s="202">
        <f t="shared" si="104"/>
        <v>0.23885350318471338</v>
      </c>
    </row>
    <row r="937" spans="1:19" x14ac:dyDescent="0.2">
      <c r="A937" s="201" t="s">
        <v>412</v>
      </c>
      <c r="B937" s="188" t="s">
        <v>193</v>
      </c>
      <c r="C937" s="189" t="s">
        <v>194</v>
      </c>
      <c r="D937" s="175"/>
      <c r="E937" s="176"/>
      <c r="F937" s="176"/>
      <c r="G937" s="176"/>
      <c r="H937" s="210" t="str">
        <f t="shared" si="98"/>
        <v/>
      </c>
      <c r="I937" s="221">
        <v>5</v>
      </c>
      <c r="J937" s="27">
        <v>4</v>
      </c>
      <c r="K937" s="27">
        <v>4</v>
      </c>
      <c r="L937" s="193">
        <f t="shared" si="99"/>
        <v>1</v>
      </c>
      <c r="M937" s="225"/>
      <c r="N937" s="27">
        <v>1</v>
      </c>
      <c r="O937" s="214">
        <f t="shared" si="100"/>
        <v>0.2</v>
      </c>
      <c r="P937" s="177">
        <f t="shared" si="101"/>
        <v>5</v>
      </c>
      <c r="Q937" s="178">
        <f t="shared" si="102"/>
        <v>4</v>
      </c>
      <c r="R937" s="178">
        <f t="shared" si="103"/>
        <v>1</v>
      </c>
      <c r="S937" s="202">
        <f t="shared" si="104"/>
        <v>0.2</v>
      </c>
    </row>
    <row r="938" spans="1:19" x14ac:dyDescent="0.2">
      <c r="A938" s="201" t="s">
        <v>412</v>
      </c>
      <c r="B938" s="188" t="s">
        <v>195</v>
      </c>
      <c r="C938" s="189" t="s">
        <v>306</v>
      </c>
      <c r="D938" s="175"/>
      <c r="E938" s="176"/>
      <c r="F938" s="176"/>
      <c r="G938" s="176"/>
      <c r="H938" s="210" t="str">
        <f t="shared" si="98"/>
        <v/>
      </c>
      <c r="I938" s="221">
        <v>5</v>
      </c>
      <c r="J938" s="27">
        <v>4</v>
      </c>
      <c r="K938" s="27">
        <v>4</v>
      </c>
      <c r="L938" s="193">
        <f t="shared" si="99"/>
        <v>1</v>
      </c>
      <c r="M938" s="225">
        <v>1</v>
      </c>
      <c r="N938" s="27"/>
      <c r="O938" s="214">
        <f t="shared" si="100"/>
        <v>0</v>
      </c>
      <c r="P938" s="177">
        <f t="shared" si="101"/>
        <v>5</v>
      </c>
      <c r="Q938" s="178">
        <f t="shared" si="102"/>
        <v>5</v>
      </c>
      <c r="R938" s="178" t="str">
        <f t="shared" si="103"/>
        <v/>
      </c>
      <c r="S938" s="202" t="str">
        <f t="shared" si="104"/>
        <v/>
      </c>
    </row>
    <row r="939" spans="1:19" x14ac:dyDescent="0.2">
      <c r="A939" s="201" t="s">
        <v>412</v>
      </c>
      <c r="B939" s="188" t="s">
        <v>565</v>
      </c>
      <c r="C939" s="189" t="s">
        <v>196</v>
      </c>
      <c r="D939" s="175"/>
      <c r="E939" s="176"/>
      <c r="F939" s="176"/>
      <c r="G939" s="176"/>
      <c r="H939" s="210" t="str">
        <f t="shared" si="98"/>
        <v/>
      </c>
      <c r="I939" s="221">
        <v>18</v>
      </c>
      <c r="J939" s="27">
        <v>17</v>
      </c>
      <c r="K939" s="27">
        <v>17</v>
      </c>
      <c r="L939" s="193">
        <f t="shared" si="99"/>
        <v>1</v>
      </c>
      <c r="M939" s="225"/>
      <c r="N939" s="27">
        <v>1</v>
      </c>
      <c r="O939" s="214">
        <f t="shared" si="100"/>
        <v>5.5555555555555552E-2</v>
      </c>
      <c r="P939" s="177">
        <f t="shared" si="101"/>
        <v>18</v>
      </c>
      <c r="Q939" s="178">
        <f t="shared" si="102"/>
        <v>17</v>
      </c>
      <c r="R939" s="178">
        <f t="shared" si="103"/>
        <v>1</v>
      </c>
      <c r="S939" s="202">
        <f t="shared" si="104"/>
        <v>5.5555555555555552E-2</v>
      </c>
    </row>
    <row r="940" spans="1:19" x14ac:dyDescent="0.2">
      <c r="A940" s="201" t="s">
        <v>412</v>
      </c>
      <c r="B940" s="188" t="s">
        <v>497</v>
      </c>
      <c r="C940" s="189" t="s">
        <v>197</v>
      </c>
      <c r="D940" s="175"/>
      <c r="E940" s="176"/>
      <c r="F940" s="176"/>
      <c r="G940" s="176"/>
      <c r="H940" s="210" t="str">
        <f t="shared" si="98"/>
        <v/>
      </c>
      <c r="I940" s="221">
        <v>370</v>
      </c>
      <c r="J940" s="27">
        <v>246</v>
      </c>
      <c r="K940" s="27">
        <v>89</v>
      </c>
      <c r="L940" s="193">
        <f t="shared" si="99"/>
        <v>0.36178861788617889</v>
      </c>
      <c r="M940" s="225"/>
      <c r="N940" s="27">
        <v>124</v>
      </c>
      <c r="O940" s="214">
        <f t="shared" si="100"/>
        <v>0.33513513513513515</v>
      </c>
      <c r="P940" s="177">
        <f t="shared" si="101"/>
        <v>370</v>
      </c>
      <c r="Q940" s="178">
        <f t="shared" si="102"/>
        <v>246</v>
      </c>
      <c r="R940" s="178">
        <f t="shared" si="103"/>
        <v>124</v>
      </c>
      <c r="S940" s="202">
        <f t="shared" si="104"/>
        <v>0.33513513513513515</v>
      </c>
    </row>
    <row r="941" spans="1:19" x14ac:dyDescent="0.2">
      <c r="A941" s="201" t="s">
        <v>412</v>
      </c>
      <c r="B941" s="188" t="s">
        <v>198</v>
      </c>
      <c r="C941" s="189" t="s">
        <v>199</v>
      </c>
      <c r="D941" s="175"/>
      <c r="E941" s="176"/>
      <c r="F941" s="176"/>
      <c r="G941" s="176"/>
      <c r="H941" s="210" t="str">
        <f t="shared" si="98"/>
        <v/>
      </c>
      <c r="I941" s="221">
        <v>7465</v>
      </c>
      <c r="J941" s="27">
        <v>7161</v>
      </c>
      <c r="K941" s="27">
        <v>1496</v>
      </c>
      <c r="L941" s="193">
        <f t="shared" si="99"/>
        <v>0.20890937019969277</v>
      </c>
      <c r="M941" s="225"/>
      <c r="N941" s="27">
        <v>304</v>
      </c>
      <c r="O941" s="214">
        <f t="shared" si="100"/>
        <v>4.0723375753516408E-2</v>
      </c>
      <c r="P941" s="177">
        <f t="shared" si="101"/>
        <v>7465</v>
      </c>
      <c r="Q941" s="178">
        <f t="shared" si="102"/>
        <v>7161</v>
      </c>
      <c r="R941" s="178">
        <f t="shared" si="103"/>
        <v>304</v>
      </c>
      <c r="S941" s="202">
        <f t="shared" si="104"/>
        <v>4.0723375753516408E-2</v>
      </c>
    </row>
    <row r="942" spans="1:19" x14ac:dyDescent="0.2">
      <c r="A942" s="201" t="s">
        <v>412</v>
      </c>
      <c r="B942" s="188" t="s">
        <v>202</v>
      </c>
      <c r="C942" s="189" t="s">
        <v>203</v>
      </c>
      <c r="D942" s="175"/>
      <c r="E942" s="176"/>
      <c r="F942" s="176"/>
      <c r="G942" s="176"/>
      <c r="H942" s="210" t="str">
        <f t="shared" si="98"/>
        <v/>
      </c>
      <c r="I942" s="221">
        <v>5164</v>
      </c>
      <c r="J942" s="27">
        <v>3382</v>
      </c>
      <c r="K942" s="27">
        <v>2249</v>
      </c>
      <c r="L942" s="193">
        <f t="shared" si="99"/>
        <v>0.66499112950916617</v>
      </c>
      <c r="M942" s="225">
        <v>9</v>
      </c>
      <c r="N942" s="27">
        <v>1773</v>
      </c>
      <c r="O942" s="214">
        <f t="shared" si="100"/>
        <v>0.34333849728892329</v>
      </c>
      <c r="P942" s="177">
        <f t="shared" si="101"/>
        <v>5164</v>
      </c>
      <c r="Q942" s="178">
        <f t="shared" si="102"/>
        <v>3391</v>
      </c>
      <c r="R942" s="178">
        <f t="shared" si="103"/>
        <v>1773</v>
      </c>
      <c r="S942" s="202">
        <f t="shared" si="104"/>
        <v>0.34333849728892329</v>
      </c>
    </row>
    <row r="943" spans="1:19" x14ac:dyDescent="0.2">
      <c r="A943" s="201" t="s">
        <v>412</v>
      </c>
      <c r="B943" s="188" t="s">
        <v>204</v>
      </c>
      <c r="C943" s="189" t="s">
        <v>205</v>
      </c>
      <c r="D943" s="175"/>
      <c r="E943" s="176"/>
      <c r="F943" s="176"/>
      <c r="G943" s="176"/>
      <c r="H943" s="210" t="str">
        <f t="shared" si="98"/>
        <v/>
      </c>
      <c r="I943" s="221">
        <v>1776</v>
      </c>
      <c r="J943" s="27">
        <v>1461</v>
      </c>
      <c r="K943" s="27">
        <v>935</v>
      </c>
      <c r="L943" s="193">
        <f t="shared" si="99"/>
        <v>0.63997262149212863</v>
      </c>
      <c r="M943" s="225"/>
      <c r="N943" s="27">
        <v>315</v>
      </c>
      <c r="O943" s="214">
        <f t="shared" si="100"/>
        <v>0.17736486486486486</v>
      </c>
      <c r="P943" s="177">
        <f t="shared" si="101"/>
        <v>1776</v>
      </c>
      <c r="Q943" s="178">
        <f t="shared" si="102"/>
        <v>1461</v>
      </c>
      <c r="R943" s="178">
        <f t="shared" si="103"/>
        <v>315</v>
      </c>
      <c r="S943" s="202">
        <f t="shared" si="104"/>
        <v>0.17736486486486486</v>
      </c>
    </row>
    <row r="944" spans="1:19" x14ac:dyDescent="0.2">
      <c r="A944" s="201" t="s">
        <v>412</v>
      </c>
      <c r="B944" s="188" t="s">
        <v>204</v>
      </c>
      <c r="C944" s="189" t="s">
        <v>206</v>
      </c>
      <c r="D944" s="175"/>
      <c r="E944" s="176"/>
      <c r="F944" s="176"/>
      <c r="G944" s="176"/>
      <c r="H944" s="210" t="str">
        <f t="shared" si="98"/>
        <v/>
      </c>
      <c r="I944" s="221">
        <v>20859</v>
      </c>
      <c r="J944" s="27">
        <v>19704</v>
      </c>
      <c r="K944" s="27">
        <v>16744</v>
      </c>
      <c r="L944" s="193">
        <f t="shared" si="99"/>
        <v>0.84977669508729192</v>
      </c>
      <c r="M944" s="225">
        <v>2</v>
      </c>
      <c r="N944" s="27">
        <v>1153</v>
      </c>
      <c r="O944" s="214">
        <f t="shared" si="100"/>
        <v>5.5275900091087779E-2</v>
      </c>
      <c r="P944" s="177">
        <f t="shared" si="101"/>
        <v>20859</v>
      </c>
      <c r="Q944" s="178">
        <f t="shared" si="102"/>
        <v>19706</v>
      </c>
      <c r="R944" s="178">
        <f t="shared" si="103"/>
        <v>1153</v>
      </c>
      <c r="S944" s="202">
        <f t="shared" si="104"/>
        <v>5.5275900091087779E-2</v>
      </c>
    </row>
    <row r="945" spans="1:19" x14ac:dyDescent="0.2">
      <c r="A945" s="201" t="s">
        <v>412</v>
      </c>
      <c r="B945" s="188" t="s">
        <v>204</v>
      </c>
      <c r="C945" s="189" t="s">
        <v>392</v>
      </c>
      <c r="D945" s="175"/>
      <c r="E945" s="176"/>
      <c r="F945" s="176"/>
      <c r="G945" s="176"/>
      <c r="H945" s="210" t="str">
        <f t="shared" si="98"/>
        <v/>
      </c>
      <c r="I945" s="221">
        <v>3121</v>
      </c>
      <c r="J945" s="27">
        <v>2901</v>
      </c>
      <c r="K945" s="27">
        <v>2358</v>
      </c>
      <c r="L945" s="193">
        <f t="shared" si="99"/>
        <v>0.81282316442605995</v>
      </c>
      <c r="M945" s="225"/>
      <c r="N945" s="27">
        <v>220</v>
      </c>
      <c r="O945" s="214">
        <f t="shared" si="100"/>
        <v>7.0490227491188717E-2</v>
      </c>
      <c r="P945" s="177">
        <f t="shared" si="101"/>
        <v>3121</v>
      </c>
      <c r="Q945" s="178">
        <f t="shared" si="102"/>
        <v>2901</v>
      </c>
      <c r="R945" s="178">
        <f t="shared" si="103"/>
        <v>220</v>
      </c>
      <c r="S945" s="202">
        <f t="shared" si="104"/>
        <v>7.0490227491188717E-2</v>
      </c>
    </row>
    <row r="946" spans="1:19" x14ac:dyDescent="0.2">
      <c r="A946" s="201" t="s">
        <v>412</v>
      </c>
      <c r="B946" s="188" t="s">
        <v>355</v>
      </c>
      <c r="C946" s="189" t="s">
        <v>356</v>
      </c>
      <c r="D946" s="175"/>
      <c r="E946" s="176"/>
      <c r="F946" s="176"/>
      <c r="G946" s="176"/>
      <c r="H946" s="210" t="str">
        <f t="shared" si="98"/>
        <v/>
      </c>
      <c r="I946" s="221">
        <v>129</v>
      </c>
      <c r="J946" s="27">
        <v>111</v>
      </c>
      <c r="K946" s="27">
        <v>50</v>
      </c>
      <c r="L946" s="193">
        <f t="shared" si="99"/>
        <v>0.45045045045045046</v>
      </c>
      <c r="M946" s="225">
        <v>1</v>
      </c>
      <c r="N946" s="27">
        <v>17</v>
      </c>
      <c r="O946" s="214">
        <f t="shared" si="100"/>
        <v>0.13178294573643412</v>
      </c>
      <c r="P946" s="177">
        <f t="shared" si="101"/>
        <v>129</v>
      </c>
      <c r="Q946" s="178">
        <f t="shared" si="102"/>
        <v>112</v>
      </c>
      <c r="R946" s="178">
        <f t="shared" si="103"/>
        <v>17</v>
      </c>
      <c r="S946" s="202">
        <f t="shared" si="104"/>
        <v>0.13178294573643412</v>
      </c>
    </row>
    <row r="947" spans="1:19" x14ac:dyDescent="0.2">
      <c r="A947" s="201" t="s">
        <v>412</v>
      </c>
      <c r="B947" s="188" t="s">
        <v>207</v>
      </c>
      <c r="C947" s="189" t="s">
        <v>208</v>
      </c>
      <c r="D947" s="175"/>
      <c r="E947" s="176"/>
      <c r="F947" s="176"/>
      <c r="G947" s="176"/>
      <c r="H947" s="210" t="str">
        <f t="shared" si="98"/>
        <v/>
      </c>
      <c r="I947" s="221">
        <v>446</v>
      </c>
      <c r="J947" s="27">
        <v>275</v>
      </c>
      <c r="K947" s="27">
        <v>172</v>
      </c>
      <c r="L947" s="193">
        <f t="shared" si="99"/>
        <v>0.62545454545454549</v>
      </c>
      <c r="M947" s="225">
        <v>3</v>
      </c>
      <c r="N947" s="27">
        <v>168</v>
      </c>
      <c r="O947" s="214">
        <f t="shared" si="100"/>
        <v>0.37668161434977576</v>
      </c>
      <c r="P947" s="177">
        <f t="shared" si="101"/>
        <v>446</v>
      </c>
      <c r="Q947" s="178">
        <f t="shared" si="102"/>
        <v>278</v>
      </c>
      <c r="R947" s="178">
        <f t="shared" si="103"/>
        <v>168</v>
      </c>
      <c r="S947" s="202">
        <f t="shared" si="104"/>
        <v>0.37668161434977576</v>
      </c>
    </row>
    <row r="948" spans="1:19" x14ac:dyDescent="0.2">
      <c r="A948" s="201" t="s">
        <v>412</v>
      </c>
      <c r="B948" s="188" t="s">
        <v>209</v>
      </c>
      <c r="C948" s="189" t="s">
        <v>502</v>
      </c>
      <c r="D948" s="175"/>
      <c r="E948" s="176"/>
      <c r="F948" s="176"/>
      <c r="G948" s="176"/>
      <c r="H948" s="210" t="str">
        <f t="shared" si="98"/>
        <v/>
      </c>
      <c r="I948" s="221">
        <v>269</v>
      </c>
      <c r="J948" s="27">
        <v>215</v>
      </c>
      <c r="K948" s="27">
        <v>147</v>
      </c>
      <c r="L948" s="193">
        <f t="shared" si="99"/>
        <v>0.68372093023255809</v>
      </c>
      <c r="M948" s="225">
        <v>3</v>
      </c>
      <c r="N948" s="27">
        <v>51</v>
      </c>
      <c r="O948" s="214">
        <f t="shared" si="100"/>
        <v>0.1895910780669145</v>
      </c>
      <c r="P948" s="177">
        <f t="shared" si="101"/>
        <v>269</v>
      </c>
      <c r="Q948" s="178">
        <f t="shared" si="102"/>
        <v>218</v>
      </c>
      <c r="R948" s="178">
        <f t="shared" si="103"/>
        <v>51</v>
      </c>
      <c r="S948" s="202">
        <f t="shared" si="104"/>
        <v>0.1895910780669145</v>
      </c>
    </row>
    <row r="949" spans="1:19" ht="29" x14ac:dyDescent="0.2">
      <c r="A949" s="201" t="s">
        <v>412</v>
      </c>
      <c r="B949" s="188" t="s">
        <v>212</v>
      </c>
      <c r="C949" s="189" t="s">
        <v>213</v>
      </c>
      <c r="D949" s="175"/>
      <c r="E949" s="176"/>
      <c r="F949" s="176"/>
      <c r="G949" s="176"/>
      <c r="H949" s="210" t="str">
        <f t="shared" si="98"/>
        <v/>
      </c>
      <c r="I949" s="221">
        <v>783</v>
      </c>
      <c r="J949" s="27">
        <v>643</v>
      </c>
      <c r="K949" s="27">
        <v>324</v>
      </c>
      <c r="L949" s="193">
        <f t="shared" si="99"/>
        <v>0.50388802488335926</v>
      </c>
      <c r="M949" s="225"/>
      <c r="N949" s="27">
        <v>140</v>
      </c>
      <c r="O949" s="214">
        <f t="shared" si="100"/>
        <v>0.17879948914431673</v>
      </c>
      <c r="P949" s="177">
        <f t="shared" si="101"/>
        <v>783</v>
      </c>
      <c r="Q949" s="178">
        <f t="shared" si="102"/>
        <v>643</v>
      </c>
      <c r="R949" s="178">
        <f t="shared" si="103"/>
        <v>140</v>
      </c>
      <c r="S949" s="202">
        <f t="shared" si="104"/>
        <v>0.17879948914431673</v>
      </c>
    </row>
    <row r="950" spans="1:19" ht="29" x14ac:dyDescent="0.2">
      <c r="A950" s="201" t="s">
        <v>412</v>
      </c>
      <c r="B950" s="188" t="s">
        <v>212</v>
      </c>
      <c r="C950" s="189" t="s">
        <v>214</v>
      </c>
      <c r="D950" s="175"/>
      <c r="E950" s="176"/>
      <c r="F950" s="176"/>
      <c r="G950" s="176"/>
      <c r="H950" s="210" t="str">
        <f t="shared" si="98"/>
        <v/>
      </c>
      <c r="I950" s="221">
        <v>3764</v>
      </c>
      <c r="J950" s="27">
        <v>2978</v>
      </c>
      <c r="K950" s="27">
        <v>2066</v>
      </c>
      <c r="L950" s="193">
        <f t="shared" si="99"/>
        <v>0.69375419744795164</v>
      </c>
      <c r="M950" s="225">
        <v>2</v>
      </c>
      <c r="N950" s="27">
        <v>784</v>
      </c>
      <c r="O950" s="214">
        <f t="shared" si="100"/>
        <v>0.20828905419766205</v>
      </c>
      <c r="P950" s="177">
        <f t="shared" si="101"/>
        <v>3764</v>
      </c>
      <c r="Q950" s="178">
        <f t="shared" si="102"/>
        <v>2980</v>
      </c>
      <c r="R950" s="178">
        <f t="shared" si="103"/>
        <v>784</v>
      </c>
      <c r="S950" s="202">
        <f t="shared" si="104"/>
        <v>0.20828905419766205</v>
      </c>
    </row>
    <row r="951" spans="1:19" x14ac:dyDescent="0.2">
      <c r="A951" s="201" t="s">
        <v>412</v>
      </c>
      <c r="B951" s="188" t="s">
        <v>215</v>
      </c>
      <c r="C951" s="189" t="s">
        <v>216</v>
      </c>
      <c r="D951" s="175"/>
      <c r="E951" s="176"/>
      <c r="F951" s="176"/>
      <c r="G951" s="176"/>
      <c r="H951" s="210" t="str">
        <f t="shared" si="98"/>
        <v/>
      </c>
      <c r="I951" s="221">
        <v>256</v>
      </c>
      <c r="J951" s="27">
        <v>249</v>
      </c>
      <c r="K951" s="27">
        <v>32</v>
      </c>
      <c r="L951" s="193">
        <f t="shared" si="99"/>
        <v>0.12851405622489959</v>
      </c>
      <c r="M951" s="225"/>
      <c r="N951" s="27">
        <v>7</v>
      </c>
      <c r="O951" s="214">
        <f t="shared" si="100"/>
        <v>2.734375E-2</v>
      </c>
      <c r="P951" s="177">
        <f t="shared" si="101"/>
        <v>256</v>
      </c>
      <c r="Q951" s="178">
        <f t="shared" si="102"/>
        <v>249</v>
      </c>
      <c r="R951" s="178">
        <f t="shared" si="103"/>
        <v>7</v>
      </c>
      <c r="S951" s="202">
        <f t="shared" si="104"/>
        <v>2.734375E-2</v>
      </c>
    </row>
    <row r="952" spans="1:19" x14ac:dyDescent="0.2">
      <c r="A952" s="201" t="s">
        <v>412</v>
      </c>
      <c r="B952" s="188" t="s">
        <v>215</v>
      </c>
      <c r="C952" s="189" t="s">
        <v>217</v>
      </c>
      <c r="D952" s="175">
        <v>1</v>
      </c>
      <c r="E952" s="176"/>
      <c r="F952" s="176"/>
      <c r="G952" s="176">
        <v>1</v>
      </c>
      <c r="H952" s="210">
        <f t="shared" si="98"/>
        <v>1</v>
      </c>
      <c r="I952" s="221">
        <v>4721</v>
      </c>
      <c r="J952" s="27">
        <v>4404</v>
      </c>
      <c r="K952" s="27">
        <v>2861</v>
      </c>
      <c r="L952" s="193">
        <f t="shared" si="99"/>
        <v>0.64963669391462309</v>
      </c>
      <c r="M952" s="225"/>
      <c r="N952" s="27">
        <v>317</v>
      </c>
      <c r="O952" s="214">
        <f t="shared" si="100"/>
        <v>6.7146790934124123E-2</v>
      </c>
      <c r="P952" s="177">
        <f t="shared" si="101"/>
        <v>4722</v>
      </c>
      <c r="Q952" s="178">
        <f t="shared" si="102"/>
        <v>4404</v>
      </c>
      <c r="R952" s="178">
        <f t="shared" si="103"/>
        <v>318</v>
      </c>
      <c r="S952" s="202">
        <f t="shared" si="104"/>
        <v>6.734434561626429E-2</v>
      </c>
    </row>
    <row r="953" spans="1:19" x14ac:dyDescent="0.2">
      <c r="A953" s="201" t="s">
        <v>412</v>
      </c>
      <c r="B953" s="188" t="s">
        <v>219</v>
      </c>
      <c r="C953" s="189" t="s">
        <v>308</v>
      </c>
      <c r="D953" s="175"/>
      <c r="E953" s="176"/>
      <c r="F953" s="176"/>
      <c r="G953" s="176"/>
      <c r="H953" s="210" t="str">
        <f t="shared" si="98"/>
        <v/>
      </c>
      <c r="I953" s="221">
        <v>7</v>
      </c>
      <c r="J953" s="27">
        <v>5</v>
      </c>
      <c r="K953" s="27">
        <v>2</v>
      </c>
      <c r="L953" s="193">
        <f t="shared" si="99"/>
        <v>0.4</v>
      </c>
      <c r="M953" s="225"/>
      <c r="N953" s="27">
        <v>2</v>
      </c>
      <c r="O953" s="214">
        <f t="shared" si="100"/>
        <v>0.2857142857142857</v>
      </c>
      <c r="P953" s="177">
        <f t="shared" si="101"/>
        <v>7</v>
      </c>
      <c r="Q953" s="178">
        <f t="shared" si="102"/>
        <v>5</v>
      </c>
      <c r="R953" s="178">
        <f t="shared" si="103"/>
        <v>2</v>
      </c>
      <c r="S953" s="202">
        <f t="shared" si="104"/>
        <v>0.2857142857142857</v>
      </c>
    </row>
    <row r="954" spans="1:19" x14ac:dyDescent="0.2">
      <c r="A954" s="201" t="s">
        <v>412</v>
      </c>
      <c r="B954" s="188" t="s">
        <v>220</v>
      </c>
      <c r="C954" s="189" t="s">
        <v>309</v>
      </c>
      <c r="D954" s="175"/>
      <c r="E954" s="176"/>
      <c r="F954" s="176"/>
      <c r="G954" s="176"/>
      <c r="H954" s="210" t="str">
        <f t="shared" si="98"/>
        <v/>
      </c>
      <c r="I954" s="221">
        <v>191</v>
      </c>
      <c r="J954" s="27">
        <v>156</v>
      </c>
      <c r="K954" s="27">
        <v>36</v>
      </c>
      <c r="L954" s="193">
        <f t="shared" si="99"/>
        <v>0.23076923076923078</v>
      </c>
      <c r="M954" s="225"/>
      <c r="N954" s="27">
        <v>35</v>
      </c>
      <c r="O954" s="214">
        <f t="shared" si="100"/>
        <v>0.18324607329842932</v>
      </c>
      <c r="P954" s="177">
        <f t="shared" si="101"/>
        <v>191</v>
      </c>
      <c r="Q954" s="178">
        <f t="shared" si="102"/>
        <v>156</v>
      </c>
      <c r="R954" s="178">
        <f t="shared" si="103"/>
        <v>35</v>
      </c>
      <c r="S954" s="202">
        <f t="shared" si="104"/>
        <v>0.18324607329842932</v>
      </c>
    </row>
    <row r="955" spans="1:19" x14ac:dyDescent="0.2">
      <c r="A955" s="201" t="s">
        <v>412</v>
      </c>
      <c r="B955" s="188" t="s">
        <v>220</v>
      </c>
      <c r="C955" s="189" t="s">
        <v>221</v>
      </c>
      <c r="D955" s="175"/>
      <c r="E955" s="176"/>
      <c r="F955" s="176"/>
      <c r="G955" s="176"/>
      <c r="H955" s="210" t="str">
        <f t="shared" si="98"/>
        <v/>
      </c>
      <c r="I955" s="221">
        <v>219</v>
      </c>
      <c r="J955" s="27">
        <v>204</v>
      </c>
      <c r="K955" s="27">
        <v>201</v>
      </c>
      <c r="L955" s="193">
        <f t="shared" si="99"/>
        <v>0.98529411764705888</v>
      </c>
      <c r="M955" s="225"/>
      <c r="N955" s="27">
        <v>15</v>
      </c>
      <c r="O955" s="214">
        <f t="shared" si="100"/>
        <v>6.8493150684931503E-2</v>
      </c>
      <c r="P955" s="177">
        <f t="shared" si="101"/>
        <v>219</v>
      </c>
      <c r="Q955" s="178">
        <f t="shared" si="102"/>
        <v>204</v>
      </c>
      <c r="R955" s="178">
        <f t="shared" si="103"/>
        <v>15</v>
      </c>
      <c r="S955" s="202">
        <f t="shared" si="104"/>
        <v>6.8493150684931503E-2</v>
      </c>
    </row>
    <row r="956" spans="1:19" x14ac:dyDescent="0.2">
      <c r="A956" s="201" t="s">
        <v>412</v>
      </c>
      <c r="B956" s="188" t="s">
        <v>220</v>
      </c>
      <c r="C956" s="189" t="s">
        <v>421</v>
      </c>
      <c r="D956" s="175"/>
      <c r="E956" s="176"/>
      <c r="F956" s="176"/>
      <c r="G956" s="176"/>
      <c r="H956" s="210" t="str">
        <f t="shared" si="98"/>
        <v/>
      </c>
      <c r="I956" s="221">
        <v>172</v>
      </c>
      <c r="J956" s="27">
        <v>163</v>
      </c>
      <c r="K956" s="27">
        <v>163</v>
      </c>
      <c r="L956" s="193">
        <f t="shared" si="99"/>
        <v>1</v>
      </c>
      <c r="M956" s="225"/>
      <c r="N956" s="27">
        <v>9</v>
      </c>
      <c r="O956" s="214">
        <f t="shared" si="100"/>
        <v>5.232558139534884E-2</v>
      </c>
      <c r="P956" s="177">
        <f t="shared" si="101"/>
        <v>172</v>
      </c>
      <c r="Q956" s="178">
        <f t="shared" si="102"/>
        <v>163</v>
      </c>
      <c r="R956" s="178">
        <f t="shared" si="103"/>
        <v>9</v>
      </c>
      <c r="S956" s="202">
        <f t="shared" si="104"/>
        <v>5.232558139534884E-2</v>
      </c>
    </row>
    <row r="957" spans="1:19" x14ac:dyDescent="0.2">
      <c r="A957" s="201" t="s">
        <v>412</v>
      </c>
      <c r="B957" s="188" t="s">
        <v>220</v>
      </c>
      <c r="C957" s="189" t="s">
        <v>310</v>
      </c>
      <c r="D957" s="175"/>
      <c r="E957" s="176"/>
      <c r="F957" s="176"/>
      <c r="G957" s="176"/>
      <c r="H957" s="210" t="str">
        <f t="shared" si="98"/>
        <v/>
      </c>
      <c r="I957" s="221">
        <v>246</v>
      </c>
      <c r="J957" s="27">
        <v>233</v>
      </c>
      <c r="K957" s="27">
        <v>115</v>
      </c>
      <c r="L957" s="193">
        <f t="shared" si="99"/>
        <v>0.49356223175965663</v>
      </c>
      <c r="M957" s="225"/>
      <c r="N957" s="27">
        <v>13</v>
      </c>
      <c r="O957" s="214">
        <f t="shared" si="100"/>
        <v>5.2845528455284556E-2</v>
      </c>
      <c r="P957" s="177">
        <f t="shared" si="101"/>
        <v>246</v>
      </c>
      <c r="Q957" s="178">
        <f t="shared" si="102"/>
        <v>233</v>
      </c>
      <c r="R957" s="178">
        <f t="shared" si="103"/>
        <v>13</v>
      </c>
      <c r="S957" s="202">
        <f t="shared" si="104"/>
        <v>5.2845528455284556E-2</v>
      </c>
    </row>
    <row r="958" spans="1:19" ht="29" x14ac:dyDescent="0.2">
      <c r="A958" s="201" t="s">
        <v>412</v>
      </c>
      <c r="B958" s="188" t="s">
        <v>220</v>
      </c>
      <c r="C958" s="189" t="s">
        <v>222</v>
      </c>
      <c r="D958" s="175"/>
      <c r="E958" s="176"/>
      <c r="F958" s="176"/>
      <c r="G958" s="176"/>
      <c r="H958" s="210" t="str">
        <f t="shared" si="98"/>
        <v/>
      </c>
      <c r="I958" s="221">
        <v>247</v>
      </c>
      <c r="J958" s="27">
        <v>231</v>
      </c>
      <c r="K958" s="27">
        <v>74</v>
      </c>
      <c r="L958" s="193">
        <f t="shared" si="99"/>
        <v>0.32034632034632032</v>
      </c>
      <c r="M958" s="225"/>
      <c r="N958" s="27">
        <v>16</v>
      </c>
      <c r="O958" s="214">
        <f t="shared" si="100"/>
        <v>6.4777327935222673E-2</v>
      </c>
      <c r="P958" s="177">
        <f t="shared" si="101"/>
        <v>247</v>
      </c>
      <c r="Q958" s="178">
        <f t="shared" si="102"/>
        <v>231</v>
      </c>
      <c r="R958" s="178">
        <f t="shared" si="103"/>
        <v>16</v>
      </c>
      <c r="S958" s="202">
        <f t="shared" si="104"/>
        <v>6.4777327935222673E-2</v>
      </c>
    </row>
    <row r="959" spans="1:19" x14ac:dyDescent="0.2">
      <c r="A959" s="201" t="s">
        <v>412</v>
      </c>
      <c r="B959" s="188" t="s">
        <v>220</v>
      </c>
      <c r="C959" s="189" t="s">
        <v>223</v>
      </c>
      <c r="D959" s="175"/>
      <c r="E959" s="176"/>
      <c r="F959" s="176"/>
      <c r="G959" s="176"/>
      <c r="H959" s="210" t="str">
        <f t="shared" si="98"/>
        <v/>
      </c>
      <c r="I959" s="221">
        <v>215</v>
      </c>
      <c r="J959" s="27">
        <v>174</v>
      </c>
      <c r="K959" s="27">
        <v>35</v>
      </c>
      <c r="L959" s="193">
        <f t="shared" si="99"/>
        <v>0.20114942528735633</v>
      </c>
      <c r="M959" s="225"/>
      <c r="N959" s="27">
        <v>41</v>
      </c>
      <c r="O959" s="214">
        <f t="shared" si="100"/>
        <v>0.19069767441860466</v>
      </c>
      <c r="P959" s="177">
        <f t="shared" si="101"/>
        <v>215</v>
      </c>
      <c r="Q959" s="178">
        <f t="shared" si="102"/>
        <v>174</v>
      </c>
      <c r="R959" s="178">
        <f t="shared" si="103"/>
        <v>41</v>
      </c>
      <c r="S959" s="202">
        <f t="shared" si="104"/>
        <v>0.19069767441860466</v>
      </c>
    </row>
    <row r="960" spans="1:19" x14ac:dyDescent="0.2">
      <c r="A960" s="201" t="s">
        <v>412</v>
      </c>
      <c r="B960" s="188" t="s">
        <v>220</v>
      </c>
      <c r="C960" s="189" t="s">
        <v>224</v>
      </c>
      <c r="D960" s="175"/>
      <c r="E960" s="176"/>
      <c r="F960" s="176"/>
      <c r="G960" s="176"/>
      <c r="H960" s="210" t="str">
        <f t="shared" si="98"/>
        <v/>
      </c>
      <c r="I960" s="221">
        <v>576</v>
      </c>
      <c r="J960" s="27">
        <v>564</v>
      </c>
      <c r="K960" s="27">
        <v>134</v>
      </c>
      <c r="L960" s="193">
        <f t="shared" si="99"/>
        <v>0.23758865248226951</v>
      </c>
      <c r="M960" s="225"/>
      <c r="N960" s="27">
        <v>12</v>
      </c>
      <c r="O960" s="214">
        <f t="shared" si="100"/>
        <v>2.0833333333333332E-2</v>
      </c>
      <c r="P960" s="177">
        <f t="shared" si="101"/>
        <v>576</v>
      </c>
      <c r="Q960" s="178">
        <f t="shared" si="102"/>
        <v>564</v>
      </c>
      <c r="R960" s="178">
        <f t="shared" si="103"/>
        <v>12</v>
      </c>
      <c r="S960" s="202">
        <f t="shared" si="104"/>
        <v>2.0833333333333332E-2</v>
      </c>
    </row>
    <row r="961" spans="1:19" ht="29" x14ac:dyDescent="0.2">
      <c r="A961" s="201" t="s">
        <v>412</v>
      </c>
      <c r="B961" s="188" t="s">
        <v>220</v>
      </c>
      <c r="C961" s="189" t="s">
        <v>422</v>
      </c>
      <c r="D961" s="175"/>
      <c r="E961" s="176"/>
      <c r="F961" s="176"/>
      <c r="G961" s="176"/>
      <c r="H961" s="210" t="str">
        <f t="shared" si="98"/>
        <v/>
      </c>
      <c r="I961" s="221">
        <v>210</v>
      </c>
      <c r="J961" s="27">
        <v>200</v>
      </c>
      <c r="K961" s="27">
        <v>142</v>
      </c>
      <c r="L961" s="193">
        <f t="shared" si="99"/>
        <v>0.71</v>
      </c>
      <c r="M961" s="225"/>
      <c r="N961" s="27">
        <v>10</v>
      </c>
      <c r="O961" s="214">
        <f t="shared" si="100"/>
        <v>4.7619047619047616E-2</v>
      </c>
      <c r="P961" s="177">
        <f t="shared" si="101"/>
        <v>210</v>
      </c>
      <c r="Q961" s="178">
        <f t="shared" si="102"/>
        <v>200</v>
      </c>
      <c r="R961" s="178">
        <f t="shared" si="103"/>
        <v>10</v>
      </c>
      <c r="S961" s="202">
        <f t="shared" si="104"/>
        <v>4.7619047619047616E-2</v>
      </c>
    </row>
    <row r="962" spans="1:19" ht="29" x14ac:dyDescent="0.2">
      <c r="A962" s="201" t="s">
        <v>412</v>
      </c>
      <c r="B962" s="188" t="s">
        <v>220</v>
      </c>
      <c r="C962" s="189" t="s">
        <v>225</v>
      </c>
      <c r="D962" s="175"/>
      <c r="E962" s="176"/>
      <c r="F962" s="176"/>
      <c r="G962" s="176"/>
      <c r="H962" s="210" t="str">
        <f t="shared" ref="H962:H1025" si="105">IF((E962+G962)&lt;&gt;0,G962/(E962+G962),"")</f>
        <v/>
      </c>
      <c r="I962" s="221">
        <v>374</v>
      </c>
      <c r="J962" s="27">
        <v>367</v>
      </c>
      <c r="K962" s="27">
        <v>367</v>
      </c>
      <c r="L962" s="193">
        <f t="shared" ref="L962:L1025" si="106">IF(J962&lt;&gt;0,K962/J962,"")</f>
        <v>1</v>
      </c>
      <c r="M962" s="225"/>
      <c r="N962" s="27">
        <v>7</v>
      </c>
      <c r="O962" s="214">
        <f t="shared" ref="O962:O1025" si="107">IF((J962+M962+N962)&lt;&gt;0,N962/(J962+M962+N962),"")</f>
        <v>1.871657754010695E-2</v>
      </c>
      <c r="P962" s="177">
        <f t="shared" ref="P962:P1025" si="108">IF(SUM(D962,I962)&gt;0,SUM(D962,I962),"")</f>
        <v>374</v>
      </c>
      <c r="Q962" s="178">
        <f t="shared" ref="Q962:Q1025" si="109">IF(SUM(E962,J962, M962)&gt;0,SUM(E962,J962, M962),"")</f>
        <v>367</v>
      </c>
      <c r="R962" s="178">
        <f t="shared" ref="R962:R1025" si="110">IF(SUM(G962,N962)&gt;0,SUM(G962,N962),"")</f>
        <v>7</v>
      </c>
      <c r="S962" s="202">
        <f t="shared" ref="S962:S1025" si="111">IFERROR(IF((Q962+R962)&lt;&gt;0,R962/(Q962+R962),""),"")</f>
        <v>1.871657754010695E-2</v>
      </c>
    </row>
    <row r="963" spans="1:19" x14ac:dyDescent="0.2">
      <c r="A963" s="201" t="s">
        <v>412</v>
      </c>
      <c r="B963" s="188" t="s">
        <v>220</v>
      </c>
      <c r="C963" s="189" t="s">
        <v>226</v>
      </c>
      <c r="D963" s="175"/>
      <c r="E963" s="176"/>
      <c r="F963" s="176"/>
      <c r="G963" s="176"/>
      <c r="H963" s="210" t="str">
        <f t="shared" si="105"/>
        <v/>
      </c>
      <c r="I963" s="221">
        <v>92</v>
      </c>
      <c r="J963" s="27">
        <v>80</v>
      </c>
      <c r="K963" s="27">
        <v>45</v>
      </c>
      <c r="L963" s="193">
        <f t="shared" si="106"/>
        <v>0.5625</v>
      </c>
      <c r="M963" s="225"/>
      <c r="N963" s="27">
        <v>12</v>
      </c>
      <c r="O963" s="214">
        <f t="shared" si="107"/>
        <v>0.13043478260869565</v>
      </c>
      <c r="P963" s="177">
        <f t="shared" si="108"/>
        <v>92</v>
      </c>
      <c r="Q963" s="178">
        <f t="shared" si="109"/>
        <v>80</v>
      </c>
      <c r="R963" s="178">
        <f t="shared" si="110"/>
        <v>12</v>
      </c>
      <c r="S963" s="202">
        <f t="shared" si="111"/>
        <v>0.13043478260869565</v>
      </c>
    </row>
    <row r="964" spans="1:19" x14ac:dyDescent="0.2">
      <c r="A964" s="201" t="s">
        <v>412</v>
      </c>
      <c r="B964" s="188" t="s">
        <v>227</v>
      </c>
      <c r="C964" s="189" t="s">
        <v>228</v>
      </c>
      <c r="D964" s="175"/>
      <c r="E964" s="176"/>
      <c r="F964" s="176"/>
      <c r="G964" s="176"/>
      <c r="H964" s="210" t="str">
        <f t="shared" si="105"/>
        <v/>
      </c>
      <c r="I964" s="221">
        <v>536</v>
      </c>
      <c r="J964" s="27">
        <v>359</v>
      </c>
      <c r="K964" s="27">
        <v>153</v>
      </c>
      <c r="L964" s="193">
        <f t="shared" si="106"/>
        <v>0.42618384401114207</v>
      </c>
      <c r="M964" s="225">
        <v>6</v>
      </c>
      <c r="N964" s="27">
        <v>171</v>
      </c>
      <c r="O964" s="214">
        <f t="shared" si="107"/>
        <v>0.31902985074626866</v>
      </c>
      <c r="P964" s="177">
        <f t="shared" si="108"/>
        <v>536</v>
      </c>
      <c r="Q964" s="178">
        <f t="shared" si="109"/>
        <v>365</v>
      </c>
      <c r="R964" s="178">
        <f t="shared" si="110"/>
        <v>171</v>
      </c>
      <c r="S964" s="202">
        <f t="shared" si="111"/>
        <v>0.31902985074626866</v>
      </c>
    </row>
    <row r="965" spans="1:19" x14ac:dyDescent="0.2">
      <c r="A965" s="201" t="s">
        <v>412</v>
      </c>
      <c r="B965" s="188" t="s">
        <v>229</v>
      </c>
      <c r="C965" s="189" t="s">
        <v>230</v>
      </c>
      <c r="D965" s="175">
        <v>2</v>
      </c>
      <c r="E965" s="176">
        <v>2</v>
      </c>
      <c r="F965" s="176">
        <v>2</v>
      </c>
      <c r="G965" s="176"/>
      <c r="H965" s="210">
        <f t="shared" si="105"/>
        <v>0</v>
      </c>
      <c r="I965" s="221">
        <v>8</v>
      </c>
      <c r="J965" s="27">
        <v>8</v>
      </c>
      <c r="K965" s="27">
        <v>7</v>
      </c>
      <c r="L965" s="193">
        <f t="shared" si="106"/>
        <v>0.875</v>
      </c>
      <c r="M965" s="225"/>
      <c r="N965" s="27"/>
      <c r="O965" s="214">
        <f t="shared" si="107"/>
        <v>0</v>
      </c>
      <c r="P965" s="177">
        <f t="shared" si="108"/>
        <v>10</v>
      </c>
      <c r="Q965" s="178">
        <f t="shared" si="109"/>
        <v>10</v>
      </c>
      <c r="R965" s="178" t="str">
        <f t="shared" si="110"/>
        <v/>
      </c>
      <c r="S965" s="202" t="str">
        <f t="shared" si="111"/>
        <v/>
      </c>
    </row>
    <row r="966" spans="1:19" x14ac:dyDescent="0.2">
      <c r="A966" s="201" t="s">
        <v>412</v>
      </c>
      <c r="B966" s="188" t="s">
        <v>566</v>
      </c>
      <c r="C966" s="189" t="s">
        <v>231</v>
      </c>
      <c r="D966" s="175"/>
      <c r="E966" s="176"/>
      <c r="F966" s="176"/>
      <c r="G966" s="176"/>
      <c r="H966" s="210" t="str">
        <f t="shared" si="105"/>
        <v/>
      </c>
      <c r="I966" s="221">
        <v>224</v>
      </c>
      <c r="J966" s="27">
        <v>199</v>
      </c>
      <c r="K966" s="27">
        <v>45</v>
      </c>
      <c r="L966" s="193">
        <f t="shared" si="106"/>
        <v>0.22613065326633167</v>
      </c>
      <c r="M966" s="225"/>
      <c r="N966" s="27">
        <v>25</v>
      </c>
      <c r="O966" s="214">
        <f t="shared" si="107"/>
        <v>0.11160714285714286</v>
      </c>
      <c r="P966" s="177">
        <f t="shared" si="108"/>
        <v>224</v>
      </c>
      <c r="Q966" s="178">
        <f t="shared" si="109"/>
        <v>199</v>
      </c>
      <c r="R966" s="178">
        <f t="shared" si="110"/>
        <v>25</v>
      </c>
      <c r="S966" s="202">
        <f t="shared" si="111"/>
        <v>0.11160714285714286</v>
      </c>
    </row>
    <row r="967" spans="1:19" x14ac:dyDescent="0.2">
      <c r="A967" s="201" t="s">
        <v>412</v>
      </c>
      <c r="B967" s="188" t="s">
        <v>566</v>
      </c>
      <c r="C967" s="189" t="s">
        <v>232</v>
      </c>
      <c r="D967" s="175"/>
      <c r="E967" s="176"/>
      <c r="F967" s="176"/>
      <c r="G967" s="176"/>
      <c r="H967" s="210" t="str">
        <f t="shared" si="105"/>
        <v/>
      </c>
      <c r="I967" s="221">
        <v>409</v>
      </c>
      <c r="J967" s="27">
        <v>327</v>
      </c>
      <c r="K967" s="27">
        <v>64</v>
      </c>
      <c r="L967" s="193">
        <f t="shared" si="106"/>
        <v>0.19571865443425077</v>
      </c>
      <c r="M967" s="225"/>
      <c r="N967" s="27">
        <v>82</v>
      </c>
      <c r="O967" s="214">
        <f t="shared" si="107"/>
        <v>0.20048899755501223</v>
      </c>
      <c r="P967" s="177">
        <f t="shared" si="108"/>
        <v>409</v>
      </c>
      <c r="Q967" s="178">
        <f t="shared" si="109"/>
        <v>327</v>
      </c>
      <c r="R967" s="178">
        <f t="shared" si="110"/>
        <v>82</v>
      </c>
      <c r="S967" s="202">
        <f t="shared" si="111"/>
        <v>0.20048899755501223</v>
      </c>
    </row>
    <row r="968" spans="1:19" x14ac:dyDescent="0.2">
      <c r="A968" s="201" t="s">
        <v>412</v>
      </c>
      <c r="B968" s="188" t="s">
        <v>233</v>
      </c>
      <c r="C968" s="189" t="s">
        <v>254</v>
      </c>
      <c r="D968" s="175"/>
      <c r="E968" s="176"/>
      <c r="F968" s="176"/>
      <c r="G968" s="176"/>
      <c r="H968" s="210" t="str">
        <f t="shared" si="105"/>
        <v/>
      </c>
      <c r="I968" s="221">
        <v>110</v>
      </c>
      <c r="J968" s="27">
        <v>92</v>
      </c>
      <c r="K968" s="27">
        <v>24</v>
      </c>
      <c r="L968" s="193">
        <f t="shared" si="106"/>
        <v>0.2608695652173913</v>
      </c>
      <c r="M968" s="225"/>
      <c r="N968" s="27">
        <v>18</v>
      </c>
      <c r="O968" s="214">
        <f t="shared" si="107"/>
        <v>0.16363636363636364</v>
      </c>
      <c r="P968" s="177">
        <f t="shared" si="108"/>
        <v>110</v>
      </c>
      <c r="Q968" s="178">
        <f t="shared" si="109"/>
        <v>92</v>
      </c>
      <c r="R968" s="178">
        <f t="shared" si="110"/>
        <v>18</v>
      </c>
      <c r="S968" s="202">
        <f t="shared" si="111"/>
        <v>0.16363636363636364</v>
      </c>
    </row>
    <row r="969" spans="1:19" x14ac:dyDescent="0.2">
      <c r="A969" s="201" t="s">
        <v>412</v>
      </c>
      <c r="B969" s="188" t="s">
        <v>234</v>
      </c>
      <c r="C969" s="189" t="s">
        <v>235</v>
      </c>
      <c r="D969" s="175"/>
      <c r="E969" s="176"/>
      <c r="F969" s="176"/>
      <c r="G969" s="176"/>
      <c r="H969" s="210" t="str">
        <f t="shared" si="105"/>
        <v/>
      </c>
      <c r="I969" s="221">
        <v>96</v>
      </c>
      <c r="J969" s="27">
        <v>80</v>
      </c>
      <c r="K969" s="27">
        <v>61</v>
      </c>
      <c r="L969" s="193">
        <f t="shared" si="106"/>
        <v>0.76249999999999996</v>
      </c>
      <c r="M969" s="225"/>
      <c r="N969" s="27">
        <v>16</v>
      </c>
      <c r="O969" s="214">
        <f t="shared" si="107"/>
        <v>0.16666666666666666</v>
      </c>
      <c r="P969" s="177">
        <f t="shared" si="108"/>
        <v>96</v>
      </c>
      <c r="Q969" s="178">
        <f t="shared" si="109"/>
        <v>80</v>
      </c>
      <c r="R969" s="178">
        <f t="shared" si="110"/>
        <v>16</v>
      </c>
      <c r="S969" s="202">
        <f t="shared" si="111"/>
        <v>0.16666666666666666</v>
      </c>
    </row>
    <row r="970" spans="1:19" x14ac:dyDescent="0.2">
      <c r="A970" s="201" t="s">
        <v>431</v>
      </c>
      <c r="B970" s="188" t="s">
        <v>15</v>
      </c>
      <c r="C970" s="189" t="s">
        <v>16</v>
      </c>
      <c r="D970" s="175"/>
      <c r="E970" s="176"/>
      <c r="F970" s="176"/>
      <c r="G970" s="176"/>
      <c r="H970" s="210" t="str">
        <f t="shared" si="105"/>
        <v/>
      </c>
      <c r="I970" s="221">
        <v>909</v>
      </c>
      <c r="J970" s="27">
        <v>830</v>
      </c>
      <c r="K970" s="27">
        <v>492</v>
      </c>
      <c r="L970" s="193">
        <f t="shared" si="106"/>
        <v>0.59277108433734937</v>
      </c>
      <c r="M970" s="225"/>
      <c r="N970" s="27">
        <v>74</v>
      </c>
      <c r="O970" s="214">
        <f t="shared" si="107"/>
        <v>8.185840707964602E-2</v>
      </c>
      <c r="P970" s="177">
        <f t="shared" si="108"/>
        <v>909</v>
      </c>
      <c r="Q970" s="178">
        <f t="shared" si="109"/>
        <v>830</v>
      </c>
      <c r="R970" s="178">
        <f t="shared" si="110"/>
        <v>74</v>
      </c>
      <c r="S970" s="202">
        <f t="shared" si="111"/>
        <v>8.185840707964602E-2</v>
      </c>
    </row>
    <row r="971" spans="1:19" x14ac:dyDescent="0.2">
      <c r="A971" s="201" t="s">
        <v>431</v>
      </c>
      <c r="B971" s="188" t="s">
        <v>19</v>
      </c>
      <c r="C971" s="189" t="s">
        <v>20</v>
      </c>
      <c r="D971" s="175"/>
      <c r="E971" s="176"/>
      <c r="F971" s="176"/>
      <c r="G971" s="176"/>
      <c r="H971" s="210" t="str">
        <f t="shared" si="105"/>
        <v/>
      </c>
      <c r="I971" s="221">
        <v>4193</v>
      </c>
      <c r="J971" s="27">
        <v>4230</v>
      </c>
      <c r="K971" s="27">
        <v>3196</v>
      </c>
      <c r="L971" s="193">
        <f t="shared" si="106"/>
        <v>0.75555555555555554</v>
      </c>
      <c r="M971" s="225">
        <v>6</v>
      </c>
      <c r="N971" s="27">
        <v>3</v>
      </c>
      <c r="O971" s="214">
        <f t="shared" si="107"/>
        <v>7.0771408351026188E-4</v>
      </c>
      <c r="P971" s="177">
        <f t="shared" si="108"/>
        <v>4193</v>
      </c>
      <c r="Q971" s="178">
        <f t="shared" si="109"/>
        <v>4236</v>
      </c>
      <c r="R971" s="178">
        <f t="shared" si="110"/>
        <v>3</v>
      </c>
      <c r="S971" s="202">
        <f t="shared" si="111"/>
        <v>7.0771408351026188E-4</v>
      </c>
    </row>
    <row r="972" spans="1:19" x14ac:dyDescent="0.2">
      <c r="A972" s="201" t="s">
        <v>431</v>
      </c>
      <c r="B972" s="188" t="s">
        <v>19</v>
      </c>
      <c r="C972" s="189" t="s">
        <v>432</v>
      </c>
      <c r="D972" s="175"/>
      <c r="E972" s="176"/>
      <c r="F972" s="176"/>
      <c r="G972" s="176"/>
      <c r="H972" s="210" t="str">
        <f t="shared" si="105"/>
        <v/>
      </c>
      <c r="I972" s="221">
        <v>3961</v>
      </c>
      <c r="J972" s="27">
        <v>4042</v>
      </c>
      <c r="K972" s="27">
        <v>3573</v>
      </c>
      <c r="L972" s="193">
        <f t="shared" si="106"/>
        <v>0.88396833250865903</v>
      </c>
      <c r="M972" s="225">
        <v>7</v>
      </c>
      <c r="N972" s="27">
        <v>20</v>
      </c>
      <c r="O972" s="214">
        <f t="shared" si="107"/>
        <v>4.9152125829442124E-3</v>
      </c>
      <c r="P972" s="177">
        <f t="shared" si="108"/>
        <v>3961</v>
      </c>
      <c r="Q972" s="178">
        <f t="shared" si="109"/>
        <v>4049</v>
      </c>
      <c r="R972" s="178">
        <f t="shared" si="110"/>
        <v>20</v>
      </c>
      <c r="S972" s="202">
        <f t="shared" si="111"/>
        <v>4.9152125829442124E-3</v>
      </c>
    </row>
    <row r="973" spans="1:19" x14ac:dyDescent="0.2">
      <c r="A973" s="201" t="s">
        <v>431</v>
      </c>
      <c r="B973" s="188" t="s">
        <v>35</v>
      </c>
      <c r="C973" s="189" t="s">
        <v>36</v>
      </c>
      <c r="D973" s="175"/>
      <c r="E973" s="176"/>
      <c r="F973" s="176"/>
      <c r="G973" s="176"/>
      <c r="H973" s="210" t="str">
        <f t="shared" si="105"/>
        <v/>
      </c>
      <c r="I973" s="221">
        <v>5</v>
      </c>
      <c r="J973" s="27">
        <v>5</v>
      </c>
      <c r="K973" s="27">
        <v>4</v>
      </c>
      <c r="L973" s="193">
        <f t="shared" si="106"/>
        <v>0.8</v>
      </c>
      <c r="M973" s="225"/>
      <c r="N973" s="27"/>
      <c r="O973" s="214">
        <f t="shared" si="107"/>
        <v>0</v>
      </c>
      <c r="P973" s="177">
        <f t="shared" si="108"/>
        <v>5</v>
      </c>
      <c r="Q973" s="178">
        <f t="shared" si="109"/>
        <v>5</v>
      </c>
      <c r="R973" s="178" t="str">
        <f t="shared" si="110"/>
        <v/>
      </c>
      <c r="S973" s="202" t="str">
        <f t="shared" si="111"/>
        <v/>
      </c>
    </row>
    <row r="974" spans="1:19" x14ac:dyDescent="0.2">
      <c r="A974" s="201" t="s">
        <v>431</v>
      </c>
      <c r="B974" s="188" t="s">
        <v>42</v>
      </c>
      <c r="C974" s="189" t="s">
        <v>43</v>
      </c>
      <c r="D974" s="175"/>
      <c r="E974" s="176"/>
      <c r="F974" s="176"/>
      <c r="G974" s="176"/>
      <c r="H974" s="210" t="str">
        <f t="shared" si="105"/>
        <v/>
      </c>
      <c r="I974" s="221">
        <v>158</v>
      </c>
      <c r="J974" s="27">
        <v>165</v>
      </c>
      <c r="K974" s="27">
        <v>61</v>
      </c>
      <c r="L974" s="193">
        <f t="shared" si="106"/>
        <v>0.36969696969696969</v>
      </c>
      <c r="M974" s="225"/>
      <c r="N974" s="27">
        <v>15</v>
      </c>
      <c r="O974" s="214">
        <f t="shared" si="107"/>
        <v>8.3333333333333329E-2</v>
      </c>
      <c r="P974" s="177">
        <f t="shared" si="108"/>
        <v>158</v>
      </c>
      <c r="Q974" s="178">
        <f t="shared" si="109"/>
        <v>165</v>
      </c>
      <c r="R974" s="178">
        <f t="shared" si="110"/>
        <v>15</v>
      </c>
      <c r="S974" s="202">
        <f t="shared" si="111"/>
        <v>8.3333333333333329E-2</v>
      </c>
    </row>
    <row r="975" spans="1:19" x14ac:dyDescent="0.2">
      <c r="A975" s="201" t="s">
        <v>431</v>
      </c>
      <c r="B975" s="188" t="s">
        <v>65</v>
      </c>
      <c r="C975" s="189" t="s">
        <v>66</v>
      </c>
      <c r="D975" s="175"/>
      <c r="E975" s="176"/>
      <c r="F975" s="176"/>
      <c r="G975" s="176"/>
      <c r="H975" s="210" t="str">
        <f t="shared" si="105"/>
        <v/>
      </c>
      <c r="I975" s="221">
        <v>76</v>
      </c>
      <c r="J975" s="27">
        <v>61</v>
      </c>
      <c r="K975" s="27">
        <v>21</v>
      </c>
      <c r="L975" s="193">
        <f t="shared" si="106"/>
        <v>0.34426229508196721</v>
      </c>
      <c r="M975" s="225"/>
      <c r="N975" s="27">
        <v>16</v>
      </c>
      <c r="O975" s="214">
        <f t="shared" si="107"/>
        <v>0.20779220779220781</v>
      </c>
      <c r="P975" s="177">
        <f t="shared" si="108"/>
        <v>76</v>
      </c>
      <c r="Q975" s="178">
        <f t="shared" si="109"/>
        <v>61</v>
      </c>
      <c r="R975" s="178">
        <f t="shared" si="110"/>
        <v>16</v>
      </c>
      <c r="S975" s="202">
        <f t="shared" si="111"/>
        <v>0.20779220779220781</v>
      </c>
    </row>
    <row r="976" spans="1:19" x14ac:dyDescent="0.2">
      <c r="A976" s="201" t="s">
        <v>431</v>
      </c>
      <c r="B976" s="188" t="s">
        <v>76</v>
      </c>
      <c r="C976" s="189" t="s">
        <v>77</v>
      </c>
      <c r="D976" s="175"/>
      <c r="E976" s="176"/>
      <c r="F976" s="176"/>
      <c r="G976" s="176"/>
      <c r="H976" s="210" t="str">
        <f t="shared" si="105"/>
        <v/>
      </c>
      <c r="I976" s="221">
        <v>40</v>
      </c>
      <c r="J976" s="27">
        <v>27</v>
      </c>
      <c r="K976" s="27">
        <v>22</v>
      </c>
      <c r="L976" s="193">
        <f t="shared" si="106"/>
        <v>0.81481481481481477</v>
      </c>
      <c r="M976" s="225">
        <v>1</v>
      </c>
      <c r="N976" s="27">
        <v>12</v>
      </c>
      <c r="O976" s="214">
        <f t="shared" si="107"/>
        <v>0.3</v>
      </c>
      <c r="P976" s="177">
        <f t="shared" si="108"/>
        <v>40</v>
      </c>
      <c r="Q976" s="178">
        <f t="shared" si="109"/>
        <v>28</v>
      </c>
      <c r="R976" s="178">
        <f t="shared" si="110"/>
        <v>12</v>
      </c>
      <c r="S976" s="202">
        <f t="shared" si="111"/>
        <v>0.3</v>
      </c>
    </row>
    <row r="977" spans="1:19" x14ac:dyDescent="0.2">
      <c r="A977" s="201" t="s">
        <v>431</v>
      </c>
      <c r="B977" s="188" t="s">
        <v>92</v>
      </c>
      <c r="C977" s="189" t="s">
        <v>93</v>
      </c>
      <c r="D977" s="175"/>
      <c r="E977" s="176"/>
      <c r="F977" s="176"/>
      <c r="G977" s="176"/>
      <c r="H977" s="210" t="str">
        <f t="shared" si="105"/>
        <v/>
      </c>
      <c r="I977" s="221">
        <v>257</v>
      </c>
      <c r="J977" s="27">
        <v>101</v>
      </c>
      <c r="K977" s="27">
        <v>16</v>
      </c>
      <c r="L977" s="193">
        <f t="shared" si="106"/>
        <v>0.15841584158415842</v>
      </c>
      <c r="M977" s="225"/>
      <c r="N977" s="27">
        <v>153</v>
      </c>
      <c r="O977" s="214">
        <f t="shared" si="107"/>
        <v>0.60236220472440949</v>
      </c>
      <c r="P977" s="177">
        <f t="shared" si="108"/>
        <v>257</v>
      </c>
      <c r="Q977" s="178">
        <f t="shared" si="109"/>
        <v>101</v>
      </c>
      <c r="R977" s="178">
        <f t="shared" si="110"/>
        <v>153</v>
      </c>
      <c r="S977" s="202">
        <f t="shared" si="111"/>
        <v>0.60236220472440949</v>
      </c>
    </row>
    <row r="978" spans="1:19" x14ac:dyDescent="0.2">
      <c r="A978" s="201" t="s">
        <v>431</v>
      </c>
      <c r="B978" s="188" t="s">
        <v>105</v>
      </c>
      <c r="C978" s="189" t="s">
        <v>106</v>
      </c>
      <c r="D978" s="175"/>
      <c r="E978" s="176"/>
      <c r="F978" s="176"/>
      <c r="G978" s="176"/>
      <c r="H978" s="210" t="str">
        <f t="shared" si="105"/>
        <v/>
      </c>
      <c r="I978" s="221">
        <v>8</v>
      </c>
      <c r="J978" s="27">
        <v>7</v>
      </c>
      <c r="K978" s="27">
        <v>1</v>
      </c>
      <c r="L978" s="193">
        <f t="shared" si="106"/>
        <v>0.14285714285714285</v>
      </c>
      <c r="M978" s="225"/>
      <c r="N978" s="27"/>
      <c r="O978" s="214">
        <f t="shared" si="107"/>
        <v>0</v>
      </c>
      <c r="P978" s="177">
        <f t="shared" si="108"/>
        <v>8</v>
      </c>
      <c r="Q978" s="178">
        <f t="shared" si="109"/>
        <v>7</v>
      </c>
      <c r="R978" s="178" t="str">
        <f t="shared" si="110"/>
        <v/>
      </c>
      <c r="S978" s="202" t="str">
        <f t="shared" si="111"/>
        <v/>
      </c>
    </row>
    <row r="979" spans="1:19" x14ac:dyDescent="0.2">
      <c r="A979" s="201" t="s">
        <v>431</v>
      </c>
      <c r="B979" s="188" t="s">
        <v>110</v>
      </c>
      <c r="C979" s="189" t="s">
        <v>111</v>
      </c>
      <c r="D979" s="175"/>
      <c r="E979" s="176"/>
      <c r="F979" s="176"/>
      <c r="G979" s="176"/>
      <c r="H979" s="210" t="str">
        <f t="shared" si="105"/>
        <v/>
      </c>
      <c r="I979" s="221">
        <v>1</v>
      </c>
      <c r="J979" s="27">
        <v>1</v>
      </c>
      <c r="K979" s="27"/>
      <c r="L979" s="193">
        <f t="shared" si="106"/>
        <v>0</v>
      </c>
      <c r="M979" s="225"/>
      <c r="N979" s="27"/>
      <c r="O979" s="214">
        <f t="shared" si="107"/>
        <v>0</v>
      </c>
      <c r="P979" s="177">
        <f t="shared" si="108"/>
        <v>1</v>
      </c>
      <c r="Q979" s="178">
        <f t="shared" si="109"/>
        <v>1</v>
      </c>
      <c r="R979" s="178" t="str">
        <f t="shared" si="110"/>
        <v/>
      </c>
      <c r="S979" s="202" t="str">
        <f t="shared" si="111"/>
        <v/>
      </c>
    </row>
    <row r="980" spans="1:19" x14ac:dyDescent="0.2">
      <c r="A980" s="201" t="s">
        <v>431</v>
      </c>
      <c r="B980" s="188" t="s">
        <v>114</v>
      </c>
      <c r="C980" s="189" t="s">
        <v>542</v>
      </c>
      <c r="D980" s="175"/>
      <c r="E980" s="176"/>
      <c r="F980" s="176"/>
      <c r="G980" s="176"/>
      <c r="H980" s="210" t="str">
        <f t="shared" si="105"/>
        <v/>
      </c>
      <c r="I980" s="221">
        <v>520</v>
      </c>
      <c r="J980" s="27">
        <v>494</v>
      </c>
      <c r="K980" s="27">
        <v>266</v>
      </c>
      <c r="L980" s="193">
        <f t="shared" si="106"/>
        <v>0.53846153846153844</v>
      </c>
      <c r="M980" s="225"/>
      <c r="N980" s="27">
        <v>32</v>
      </c>
      <c r="O980" s="214">
        <f t="shared" si="107"/>
        <v>6.0836501901140684E-2</v>
      </c>
      <c r="P980" s="177">
        <f t="shared" si="108"/>
        <v>520</v>
      </c>
      <c r="Q980" s="178">
        <f t="shared" si="109"/>
        <v>494</v>
      </c>
      <c r="R980" s="178">
        <f t="shared" si="110"/>
        <v>32</v>
      </c>
      <c r="S980" s="202">
        <f t="shared" si="111"/>
        <v>6.0836501901140684E-2</v>
      </c>
    </row>
    <row r="981" spans="1:19" ht="29" x14ac:dyDescent="0.2">
      <c r="A981" s="201" t="s">
        <v>431</v>
      </c>
      <c r="B981" s="188" t="s">
        <v>168</v>
      </c>
      <c r="C981" s="189" t="s">
        <v>363</v>
      </c>
      <c r="D981" s="175"/>
      <c r="E981" s="176"/>
      <c r="F981" s="176"/>
      <c r="G981" s="176"/>
      <c r="H981" s="210" t="str">
        <f t="shared" si="105"/>
        <v/>
      </c>
      <c r="I981" s="221">
        <v>2883</v>
      </c>
      <c r="J981" s="27">
        <v>2836</v>
      </c>
      <c r="K981" s="27">
        <v>2690</v>
      </c>
      <c r="L981" s="193">
        <f t="shared" si="106"/>
        <v>0.9485190409026798</v>
      </c>
      <c r="M981" s="225"/>
      <c r="N981" s="27">
        <v>6</v>
      </c>
      <c r="O981" s="214">
        <f t="shared" si="107"/>
        <v>2.11118930330753E-3</v>
      </c>
      <c r="P981" s="177">
        <f t="shared" si="108"/>
        <v>2883</v>
      </c>
      <c r="Q981" s="178">
        <f t="shared" si="109"/>
        <v>2836</v>
      </c>
      <c r="R981" s="178">
        <f t="shared" si="110"/>
        <v>6</v>
      </c>
      <c r="S981" s="202">
        <f t="shared" si="111"/>
        <v>2.11118930330753E-3</v>
      </c>
    </row>
    <row r="982" spans="1:19" ht="29" x14ac:dyDescent="0.2">
      <c r="A982" s="201" t="s">
        <v>431</v>
      </c>
      <c r="B982" s="188" t="s">
        <v>168</v>
      </c>
      <c r="C982" s="189" t="s">
        <v>170</v>
      </c>
      <c r="D982" s="175"/>
      <c r="E982" s="176"/>
      <c r="F982" s="176"/>
      <c r="G982" s="176"/>
      <c r="H982" s="210" t="str">
        <f t="shared" si="105"/>
        <v/>
      </c>
      <c r="I982" s="221">
        <v>10928</v>
      </c>
      <c r="J982" s="27">
        <v>10786</v>
      </c>
      <c r="K982" s="27">
        <v>9223</v>
      </c>
      <c r="L982" s="193">
        <f t="shared" si="106"/>
        <v>0.85508993139254585</v>
      </c>
      <c r="M982" s="225">
        <v>7</v>
      </c>
      <c r="N982" s="27">
        <v>156</v>
      </c>
      <c r="O982" s="214">
        <f t="shared" si="107"/>
        <v>1.4247876518403507E-2</v>
      </c>
      <c r="P982" s="177">
        <f t="shared" si="108"/>
        <v>10928</v>
      </c>
      <c r="Q982" s="178">
        <f t="shared" si="109"/>
        <v>10793</v>
      </c>
      <c r="R982" s="178">
        <f t="shared" si="110"/>
        <v>156</v>
      </c>
      <c r="S982" s="202">
        <f t="shared" si="111"/>
        <v>1.4247876518403507E-2</v>
      </c>
    </row>
    <row r="983" spans="1:19" ht="29" x14ac:dyDescent="0.2">
      <c r="A983" s="201" t="s">
        <v>431</v>
      </c>
      <c r="B983" s="188" t="s">
        <v>168</v>
      </c>
      <c r="C983" s="189" t="s">
        <v>433</v>
      </c>
      <c r="D983" s="175"/>
      <c r="E983" s="176"/>
      <c r="F983" s="176"/>
      <c r="G983" s="176"/>
      <c r="H983" s="210" t="str">
        <f t="shared" si="105"/>
        <v/>
      </c>
      <c r="I983" s="221">
        <v>1522</v>
      </c>
      <c r="J983" s="27">
        <v>1580</v>
      </c>
      <c r="K983" s="27">
        <v>1555</v>
      </c>
      <c r="L983" s="193">
        <f t="shared" si="106"/>
        <v>0.98417721518987344</v>
      </c>
      <c r="M983" s="225"/>
      <c r="N983" s="27">
        <v>2</v>
      </c>
      <c r="O983" s="214">
        <f t="shared" si="107"/>
        <v>1.2642225031605564E-3</v>
      </c>
      <c r="P983" s="177">
        <f t="shared" si="108"/>
        <v>1522</v>
      </c>
      <c r="Q983" s="178">
        <f t="shared" si="109"/>
        <v>1580</v>
      </c>
      <c r="R983" s="178">
        <f t="shared" si="110"/>
        <v>2</v>
      </c>
      <c r="S983" s="202">
        <f t="shared" si="111"/>
        <v>1.2642225031605564E-3</v>
      </c>
    </row>
    <row r="984" spans="1:19" ht="29" x14ac:dyDescent="0.2">
      <c r="A984" s="201" t="s">
        <v>431</v>
      </c>
      <c r="B984" s="188" t="s">
        <v>168</v>
      </c>
      <c r="C984" s="189" t="s">
        <v>169</v>
      </c>
      <c r="D984" s="175"/>
      <c r="E984" s="176"/>
      <c r="F984" s="176"/>
      <c r="G984" s="176"/>
      <c r="H984" s="210" t="str">
        <f t="shared" si="105"/>
        <v/>
      </c>
      <c r="I984" s="221">
        <v>2465</v>
      </c>
      <c r="J984" s="27">
        <v>2506</v>
      </c>
      <c r="K984" s="27">
        <v>2305</v>
      </c>
      <c r="L984" s="193">
        <f t="shared" si="106"/>
        <v>0.91979249800478846</v>
      </c>
      <c r="M984" s="225">
        <v>2</v>
      </c>
      <c r="N984" s="27">
        <v>17</v>
      </c>
      <c r="O984" s="214">
        <f t="shared" si="107"/>
        <v>6.7326732673267326E-3</v>
      </c>
      <c r="P984" s="177">
        <f t="shared" si="108"/>
        <v>2465</v>
      </c>
      <c r="Q984" s="178">
        <f t="shared" si="109"/>
        <v>2508</v>
      </c>
      <c r="R984" s="178">
        <f t="shared" si="110"/>
        <v>17</v>
      </c>
      <c r="S984" s="202">
        <f t="shared" si="111"/>
        <v>6.7326732673267326E-3</v>
      </c>
    </row>
    <row r="985" spans="1:19" x14ac:dyDescent="0.2">
      <c r="A985" s="201" t="s">
        <v>431</v>
      </c>
      <c r="B985" s="188" t="s">
        <v>193</v>
      </c>
      <c r="C985" s="189" t="s">
        <v>194</v>
      </c>
      <c r="D985" s="175"/>
      <c r="E985" s="176"/>
      <c r="F985" s="176"/>
      <c r="G985" s="176"/>
      <c r="H985" s="210" t="str">
        <f t="shared" si="105"/>
        <v/>
      </c>
      <c r="I985" s="221">
        <v>2</v>
      </c>
      <c r="J985" s="27">
        <v>2</v>
      </c>
      <c r="K985" s="27">
        <v>2</v>
      </c>
      <c r="L985" s="193">
        <f t="shared" si="106"/>
        <v>1</v>
      </c>
      <c r="M985" s="225"/>
      <c r="N985" s="27"/>
      <c r="O985" s="214">
        <f t="shared" si="107"/>
        <v>0</v>
      </c>
      <c r="P985" s="177">
        <f t="shared" si="108"/>
        <v>2</v>
      </c>
      <c r="Q985" s="178">
        <f t="shared" si="109"/>
        <v>2</v>
      </c>
      <c r="R985" s="178" t="str">
        <f t="shared" si="110"/>
        <v/>
      </c>
      <c r="S985" s="202" t="str">
        <f t="shared" si="111"/>
        <v/>
      </c>
    </row>
    <row r="986" spans="1:19" x14ac:dyDescent="0.2">
      <c r="A986" s="201" t="s">
        <v>431</v>
      </c>
      <c r="B986" s="188" t="s">
        <v>204</v>
      </c>
      <c r="C986" s="189" t="s">
        <v>205</v>
      </c>
      <c r="D986" s="175"/>
      <c r="E986" s="176"/>
      <c r="F986" s="176"/>
      <c r="G986" s="176"/>
      <c r="H986" s="210" t="str">
        <f t="shared" si="105"/>
        <v/>
      </c>
      <c r="I986" s="221">
        <v>328</v>
      </c>
      <c r="J986" s="27">
        <v>288</v>
      </c>
      <c r="K986" s="27">
        <v>182</v>
      </c>
      <c r="L986" s="193">
        <f t="shared" si="106"/>
        <v>0.63194444444444442</v>
      </c>
      <c r="M986" s="225"/>
      <c r="N986" s="27">
        <v>15</v>
      </c>
      <c r="O986" s="214">
        <f t="shared" si="107"/>
        <v>4.9504950495049507E-2</v>
      </c>
      <c r="P986" s="177">
        <f t="shared" si="108"/>
        <v>328</v>
      </c>
      <c r="Q986" s="178">
        <f t="shared" si="109"/>
        <v>288</v>
      </c>
      <c r="R986" s="178">
        <f t="shared" si="110"/>
        <v>15</v>
      </c>
      <c r="S986" s="202">
        <f t="shared" si="111"/>
        <v>4.9504950495049507E-2</v>
      </c>
    </row>
    <row r="987" spans="1:19" x14ac:dyDescent="0.2">
      <c r="A987" s="201" t="s">
        <v>431</v>
      </c>
      <c r="B987" s="188" t="s">
        <v>209</v>
      </c>
      <c r="C987" s="189" t="s">
        <v>502</v>
      </c>
      <c r="D987" s="175"/>
      <c r="E987" s="176"/>
      <c r="F987" s="176"/>
      <c r="G987" s="176"/>
      <c r="H987" s="210" t="str">
        <f t="shared" si="105"/>
        <v/>
      </c>
      <c r="I987" s="221">
        <v>252</v>
      </c>
      <c r="J987" s="27">
        <v>244</v>
      </c>
      <c r="K987" s="27">
        <v>159</v>
      </c>
      <c r="L987" s="193">
        <f t="shared" si="106"/>
        <v>0.65163934426229508</v>
      </c>
      <c r="M987" s="225">
        <v>1</v>
      </c>
      <c r="N987" s="27">
        <v>6</v>
      </c>
      <c r="O987" s="214">
        <f t="shared" si="107"/>
        <v>2.3904382470119521E-2</v>
      </c>
      <c r="P987" s="177">
        <f t="shared" si="108"/>
        <v>252</v>
      </c>
      <c r="Q987" s="178">
        <f t="shared" si="109"/>
        <v>245</v>
      </c>
      <c r="R987" s="178">
        <f t="shared" si="110"/>
        <v>6</v>
      </c>
      <c r="S987" s="202">
        <f t="shared" si="111"/>
        <v>2.3904382470119521E-2</v>
      </c>
    </row>
    <row r="988" spans="1:19" ht="29" x14ac:dyDescent="0.2">
      <c r="A988" s="201" t="s">
        <v>431</v>
      </c>
      <c r="B988" s="188" t="s">
        <v>212</v>
      </c>
      <c r="C988" s="189" t="s">
        <v>213</v>
      </c>
      <c r="D988" s="175"/>
      <c r="E988" s="176"/>
      <c r="F988" s="176"/>
      <c r="G988" s="176"/>
      <c r="H988" s="210" t="str">
        <f t="shared" si="105"/>
        <v/>
      </c>
      <c r="I988" s="221">
        <v>152</v>
      </c>
      <c r="J988" s="27">
        <v>78</v>
      </c>
      <c r="K988" s="27">
        <v>25</v>
      </c>
      <c r="L988" s="193">
        <f t="shared" si="106"/>
        <v>0.32051282051282054</v>
      </c>
      <c r="M988" s="225">
        <v>6</v>
      </c>
      <c r="N988" s="27">
        <v>83</v>
      </c>
      <c r="O988" s="214">
        <f t="shared" si="107"/>
        <v>0.49700598802395207</v>
      </c>
      <c r="P988" s="177">
        <f t="shared" si="108"/>
        <v>152</v>
      </c>
      <c r="Q988" s="178">
        <f t="shared" si="109"/>
        <v>84</v>
      </c>
      <c r="R988" s="178">
        <f t="shared" si="110"/>
        <v>83</v>
      </c>
      <c r="S988" s="202">
        <f t="shared" si="111"/>
        <v>0.49700598802395207</v>
      </c>
    </row>
    <row r="989" spans="1:19" x14ac:dyDescent="0.2">
      <c r="A989" s="201" t="s">
        <v>431</v>
      </c>
      <c r="B989" s="188" t="s">
        <v>215</v>
      </c>
      <c r="C989" s="189" t="s">
        <v>217</v>
      </c>
      <c r="D989" s="175"/>
      <c r="E989" s="176"/>
      <c r="F989" s="176"/>
      <c r="G989" s="176"/>
      <c r="H989" s="210" t="str">
        <f t="shared" si="105"/>
        <v/>
      </c>
      <c r="I989" s="221">
        <v>139</v>
      </c>
      <c r="J989" s="27">
        <v>121</v>
      </c>
      <c r="K989" s="27">
        <v>99</v>
      </c>
      <c r="L989" s="193">
        <f t="shared" si="106"/>
        <v>0.81818181818181823</v>
      </c>
      <c r="M989" s="225">
        <v>1</v>
      </c>
      <c r="N989" s="27">
        <v>10</v>
      </c>
      <c r="O989" s="214">
        <f t="shared" si="107"/>
        <v>7.575757575757576E-2</v>
      </c>
      <c r="P989" s="177">
        <f t="shared" si="108"/>
        <v>139</v>
      </c>
      <c r="Q989" s="178">
        <f t="shared" si="109"/>
        <v>122</v>
      </c>
      <c r="R989" s="178">
        <f t="shared" si="110"/>
        <v>10</v>
      </c>
      <c r="S989" s="202">
        <f t="shared" si="111"/>
        <v>7.575757575757576E-2</v>
      </c>
    </row>
    <row r="990" spans="1:19" x14ac:dyDescent="0.2">
      <c r="A990" s="201" t="s">
        <v>431</v>
      </c>
      <c r="B990" s="188" t="s">
        <v>220</v>
      </c>
      <c r="C990" s="189" t="s">
        <v>226</v>
      </c>
      <c r="D990" s="175"/>
      <c r="E990" s="176"/>
      <c r="F990" s="176"/>
      <c r="G990" s="176"/>
      <c r="H990" s="210" t="str">
        <f t="shared" si="105"/>
        <v/>
      </c>
      <c r="I990" s="221">
        <v>14</v>
      </c>
      <c r="J990" s="27">
        <v>12</v>
      </c>
      <c r="K990" s="27">
        <v>11</v>
      </c>
      <c r="L990" s="193">
        <f t="shared" si="106"/>
        <v>0.91666666666666663</v>
      </c>
      <c r="M990" s="225"/>
      <c r="N990" s="27"/>
      <c r="O990" s="214">
        <f t="shared" si="107"/>
        <v>0</v>
      </c>
      <c r="P990" s="177">
        <f t="shared" si="108"/>
        <v>14</v>
      </c>
      <c r="Q990" s="178">
        <f t="shared" si="109"/>
        <v>12</v>
      </c>
      <c r="R990" s="178" t="str">
        <f t="shared" si="110"/>
        <v/>
      </c>
      <c r="S990" s="202" t="str">
        <f t="shared" si="111"/>
        <v/>
      </c>
    </row>
    <row r="991" spans="1:19" x14ac:dyDescent="0.2">
      <c r="A991" s="201" t="s">
        <v>431</v>
      </c>
      <c r="B991" s="188" t="s">
        <v>227</v>
      </c>
      <c r="C991" s="189" t="s">
        <v>228</v>
      </c>
      <c r="D991" s="175"/>
      <c r="E991" s="176"/>
      <c r="F991" s="176"/>
      <c r="G991" s="176"/>
      <c r="H991" s="210" t="str">
        <f t="shared" si="105"/>
        <v/>
      </c>
      <c r="I991" s="221">
        <v>1321</v>
      </c>
      <c r="J991" s="27">
        <v>1177</v>
      </c>
      <c r="K991" s="27">
        <v>551</v>
      </c>
      <c r="L991" s="193">
        <f t="shared" si="106"/>
        <v>0.46813933729821583</v>
      </c>
      <c r="M991" s="225">
        <v>6</v>
      </c>
      <c r="N991" s="27">
        <v>207</v>
      </c>
      <c r="O991" s="214">
        <f t="shared" si="107"/>
        <v>0.14892086330935253</v>
      </c>
      <c r="P991" s="177">
        <f t="shared" si="108"/>
        <v>1321</v>
      </c>
      <c r="Q991" s="178">
        <f t="shared" si="109"/>
        <v>1183</v>
      </c>
      <c r="R991" s="178">
        <f t="shared" si="110"/>
        <v>207</v>
      </c>
      <c r="S991" s="202">
        <f t="shared" si="111"/>
        <v>0.14892086330935253</v>
      </c>
    </row>
    <row r="992" spans="1:19" x14ac:dyDescent="0.2">
      <c r="A992" s="201" t="s">
        <v>397</v>
      </c>
      <c r="B992" s="188" t="s">
        <v>312</v>
      </c>
      <c r="C992" s="189" t="s">
        <v>313</v>
      </c>
      <c r="D992" s="175">
        <v>0</v>
      </c>
      <c r="E992" s="176">
        <v>0</v>
      </c>
      <c r="F992" s="176">
        <v>0</v>
      </c>
      <c r="G992" s="176">
        <v>0</v>
      </c>
      <c r="H992" s="210" t="str">
        <f t="shared" si="105"/>
        <v/>
      </c>
      <c r="I992" s="221">
        <v>549</v>
      </c>
      <c r="J992" s="27">
        <v>500</v>
      </c>
      <c r="K992" s="27">
        <v>285</v>
      </c>
      <c r="L992" s="193">
        <f t="shared" si="106"/>
        <v>0.56999999999999995</v>
      </c>
      <c r="M992" s="225">
        <v>0</v>
      </c>
      <c r="N992" s="27">
        <v>44</v>
      </c>
      <c r="O992" s="214">
        <f t="shared" si="107"/>
        <v>8.0882352941176475E-2</v>
      </c>
      <c r="P992" s="177">
        <f t="shared" si="108"/>
        <v>549</v>
      </c>
      <c r="Q992" s="178">
        <f t="shared" si="109"/>
        <v>500</v>
      </c>
      <c r="R992" s="178">
        <f t="shared" si="110"/>
        <v>44</v>
      </c>
      <c r="S992" s="202">
        <f t="shared" si="111"/>
        <v>8.0882352941176475E-2</v>
      </c>
    </row>
    <row r="993" spans="1:19" x14ac:dyDescent="0.2">
      <c r="A993" s="201" t="s">
        <v>397</v>
      </c>
      <c r="B993" s="188" t="s">
        <v>15</v>
      </c>
      <c r="C993" s="189" t="s">
        <v>16</v>
      </c>
      <c r="D993" s="175">
        <v>0</v>
      </c>
      <c r="E993" s="176">
        <v>0</v>
      </c>
      <c r="F993" s="176">
        <v>0</v>
      </c>
      <c r="G993" s="176">
        <v>0</v>
      </c>
      <c r="H993" s="210" t="str">
        <f t="shared" si="105"/>
        <v/>
      </c>
      <c r="I993" s="221">
        <v>295</v>
      </c>
      <c r="J993" s="27">
        <v>227</v>
      </c>
      <c r="K993" s="27">
        <v>119</v>
      </c>
      <c r="L993" s="193">
        <f t="shared" si="106"/>
        <v>0.52422907488986781</v>
      </c>
      <c r="M993" s="225">
        <v>0</v>
      </c>
      <c r="N993" s="27">
        <v>68</v>
      </c>
      <c r="O993" s="214">
        <f t="shared" si="107"/>
        <v>0.23050847457627119</v>
      </c>
      <c r="P993" s="177">
        <f t="shared" si="108"/>
        <v>295</v>
      </c>
      <c r="Q993" s="178">
        <f t="shared" si="109"/>
        <v>227</v>
      </c>
      <c r="R993" s="178">
        <f t="shared" si="110"/>
        <v>68</v>
      </c>
      <c r="S993" s="202">
        <f t="shared" si="111"/>
        <v>0.23050847457627119</v>
      </c>
    </row>
    <row r="994" spans="1:19" x14ac:dyDescent="0.2">
      <c r="A994" s="201" t="s">
        <v>397</v>
      </c>
      <c r="B994" s="188" t="s">
        <v>19</v>
      </c>
      <c r="C994" s="189" t="s">
        <v>360</v>
      </c>
      <c r="D994" s="175">
        <v>0</v>
      </c>
      <c r="E994" s="176">
        <v>0</v>
      </c>
      <c r="F994" s="176">
        <v>0</v>
      </c>
      <c r="G994" s="176">
        <v>0</v>
      </c>
      <c r="H994" s="210" t="str">
        <f t="shared" si="105"/>
        <v/>
      </c>
      <c r="I994" s="221">
        <v>7160</v>
      </c>
      <c r="J994" s="27">
        <v>7100</v>
      </c>
      <c r="K994" s="27">
        <v>6739</v>
      </c>
      <c r="L994" s="193">
        <f t="shared" si="106"/>
        <v>0.94915492957746483</v>
      </c>
      <c r="M994" s="225">
        <v>3</v>
      </c>
      <c r="N994" s="27">
        <v>1</v>
      </c>
      <c r="O994" s="214">
        <f t="shared" si="107"/>
        <v>1.4076576576576576E-4</v>
      </c>
      <c r="P994" s="177">
        <f t="shared" si="108"/>
        <v>7160</v>
      </c>
      <c r="Q994" s="178">
        <f t="shared" si="109"/>
        <v>7103</v>
      </c>
      <c r="R994" s="178">
        <f t="shared" si="110"/>
        <v>1</v>
      </c>
      <c r="S994" s="202">
        <f t="shared" si="111"/>
        <v>1.4076576576576576E-4</v>
      </c>
    </row>
    <row r="995" spans="1:19" x14ac:dyDescent="0.2">
      <c r="A995" s="201" t="s">
        <v>397</v>
      </c>
      <c r="B995" s="188" t="s">
        <v>19</v>
      </c>
      <c r="C995" s="189" t="s">
        <v>20</v>
      </c>
      <c r="D995" s="175">
        <v>0</v>
      </c>
      <c r="E995" s="176">
        <v>0</v>
      </c>
      <c r="F995" s="176">
        <v>0</v>
      </c>
      <c r="G995" s="176">
        <v>0</v>
      </c>
      <c r="H995" s="210" t="str">
        <f t="shared" si="105"/>
        <v/>
      </c>
      <c r="I995" s="221">
        <v>36558</v>
      </c>
      <c r="J995" s="27">
        <v>36477</v>
      </c>
      <c r="K995" s="27">
        <v>34821</v>
      </c>
      <c r="L995" s="193">
        <f t="shared" si="106"/>
        <v>0.95460152973106338</v>
      </c>
      <c r="M995" s="225">
        <v>11</v>
      </c>
      <c r="N995" s="27">
        <v>57</v>
      </c>
      <c r="O995" s="214">
        <f t="shared" si="107"/>
        <v>1.5597208920508962E-3</v>
      </c>
      <c r="P995" s="177">
        <f t="shared" si="108"/>
        <v>36558</v>
      </c>
      <c r="Q995" s="178">
        <f t="shared" si="109"/>
        <v>36488</v>
      </c>
      <c r="R995" s="178">
        <f t="shared" si="110"/>
        <v>57</v>
      </c>
      <c r="S995" s="202">
        <f t="shared" si="111"/>
        <v>1.5597208920508962E-3</v>
      </c>
    </row>
    <row r="996" spans="1:19" x14ac:dyDescent="0.2">
      <c r="A996" s="201" t="s">
        <v>397</v>
      </c>
      <c r="B996" s="188" t="s">
        <v>28</v>
      </c>
      <c r="C996" s="189" t="s">
        <v>31</v>
      </c>
      <c r="D996" s="175">
        <v>0</v>
      </c>
      <c r="E996" s="176">
        <v>0</v>
      </c>
      <c r="F996" s="176">
        <v>0</v>
      </c>
      <c r="G996" s="176">
        <v>0</v>
      </c>
      <c r="H996" s="210" t="str">
        <f t="shared" si="105"/>
        <v/>
      </c>
      <c r="I996" s="221">
        <v>1</v>
      </c>
      <c r="J996" s="27">
        <v>0</v>
      </c>
      <c r="K996" s="27">
        <v>0</v>
      </c>
      <c r="L996" s="193" t="str">
        <f t="shared" si="106"/>
        <v/>
      </c>
      <c r="M996" s="225">
        <v>0</v>
      </c>
      <c r="N996" s="27">
        <v>1</v>
      </c>
      <c r="O996" s="214">
        <f t="shared" si="107"/>
        <v>1</v>
      </c>
      <c r="P996" s="177">
        <f t="shared" si="108"/>
        <v>1</v>
      </c>
      <c r="Q996" s="178" t="str">
        <f t="shared" si="109"/>
        <v/>
      </c>
      <c r="R996" s="178">
        <f t="shared" si="110"/>
        <v>1</v>
      </c>
      <c r="S996" s="202" t="str">
        <f t="shared" si="111"/>
        <v/>
      </c>
    </row>
    <row r="997" spans="1:19" x14ac:dyDescent="0.2">
      <c r="A997" s="201" t="s">
        <v>397</v>
      </c>
      <c r="B997" s="188" t="s">
        <v>42</v>
      </c>
      <c r="C997" s="189" t="s">
        <v>43</v>
      </c>
      <c r="D997" s="175">
        <v>0</v>
      </c>
      <c r="E997" s="176">
        <v>0</v>
      </c>
      <c r="F997" s="176">
        <v>0</v>
      </c>
      <c r="G997" s="176">
        <v>0</v>
      </c>
      <c r="H997" s="210" t="str">
        <f t="shared" si="105"/>
        <v/>
      </c>
      <c r="I997" s="221">
        <v>178</v>
      </c>
      <c r="J997" s="27">
        <v>102</v>
      </c>
      <c r="K997" s="27">
        <v>10</v>
      </c>
      <c r="L997" s="193">
        <f t="shared" si="106"/>
        <v>9.8039215686274508E-2</v>
      </c>
      <c r="M997" s="225">
        <v>0</v>
      </c>
      <c r="N997" s="27">
        <v>70</v>
      </c>
      <c r="O997" s="214">
        <f t="shared" si="107"/>
        <v>0.40697674418604651</v>
      </c>
      <c r="P997" s="177">
        <f t="shared" si="108"/>
        <v>178</v>
      </c>
      <c r="Q997" s="178">
        <f t="shared" si="109"/>
        <v>102</v>
      </c>
      <c r="R997" s="178">
        <f t="shared" si="110"/>
        <v>70</v>
      </c>
      <c r="S997" s="202">
        <f t="shared" si="111"/>
        <v>0.40697674418604651</v>
      </c>
    </row>
    <row r="998" spans="1:19" x14ac:dyDescent="0.2">
      <c r="A998" s="201" t="s">
        <v>397</v>
      </c>
      <c r="B998" s="188" t="s">
        <v>65</v>
      </c>
      <c r="C998" s="189" t="s">
        <v>66</v>
      </c>
      <c r="D998" s="175">
        <v>0</v>
      </c>
      <c r="E998" s="176">
        <v>0</v>
      </c>
      <c r="F998" s="176">
        <v>0</v>
      </c>
      <c r="G998" s="176">
        <v>0</v>
      </c>
      <c r="H998" s="210" t="str">
        <f t="shared" si="105"/>
        <v/>
      </c>
      <c r="I998" s="221">
        <v>172</v>
      </c>
      <c r="J998" s="27">
        <v>105</v>
      </c>
      <c r="K998" s="27">
        <v>77</v>
      </c>
      <c r="L998" s="193">
        <f t="shared" si="106"/>
        <v>0.73333333333333328</v>
      </c>
      <c r="M998" s="225">
        <v>0</v>
      </c>
      <c r="N998" s="27">
        <v>66</v>
      </c>
      <c r="O998" s="214">
        <f t="shared" si="107"/>
        <v>0.38596491228070173</v>
      </c>
      <c r="P998" s="177">
        <f t="shared" si="108"/>
        <v>172</v>
      </c>
      <c r="Q998" s="178">
        <f t="shared" si="109"/>
        <v>105</v>
      </c>
      <c r="R998" s="178">
        <f t="shared" si="110"/>
        <v>66</v>
      </c>
      <c r="S998" s="202">
        <f t="shared" si="111"/>
        <v>0.38596491228070173</v>
      </c>
    </row>
    <row r="999" spans="1:19" x14ac:dyDescent="0.2">
      <c r="A999" s="201" t="s">
        <v>397</v>
      </c>
      <c r="B999" s="188" t="s">
        <v>76</v>
      </c>
      <c r="C999" s="189" t="s">
        <v>77</v>
      </c>
      <c r="D999" s="175">
        <v>0</v>
      </c>
      <c r="E999" s="176">
        <v>0</v>
      </c>
      <c r="F999" s="176">
        <v>0</v>
      </c>
      <c r="G999" s="176">
        <v>0</v>
      </c>
      <c r="H999" s="210" t="str">
        <f t="shared" si="105"/>
        <v/>
      </c>
      <c r="I999" s="221">
        <v>15</v>
      </c>
      <c r="J999" s="27">
        <v>9</v>
      </c>
      <c r="K999" s="27">
        <v>3</v>
      </c>
      <c r="L999" s="193">
        <f t="shared" si="106"/>
        <v>0.33333333333333331</v>
      </c>
      <c r="M999" s="225">
        <v>1</v>
      </c>
      <c r="N999" s="27">
        <v>5</v>
      </c>
      <c r="O999" s="214">
        <f t="shared" si="107"/>
        <v>0.33333333333333331</v>
      </c>
      <c r="P999" s="177">
        <f t="shared" si="108"/>
        <v>15</v>
      </c>
      <c r="Q999" s="178">
        <f t="shared" si="109"/>
        <v>10</v>
      </c>
      <c r="R999" s="178">
        <f t="shared" si="110"/>
        <v>5</v>
      </c>
      <c r="S999" s="202">
        <f t="shared" si="111"/>
        <v>0.33333333333333331</v>
      </c>
    </row>
    <row r="1000" spans="1:19" x14ac:dyDescent="0.2">
      <c r="A1000" s="201" t="s">
        <v>397</v>
      </c>
      <c r="B1000" s="188" t="s">
        <v>92</v>
      </c>
      <c r="C1000" s="189" t="s">
        <v>93</v>
      </c>
      <c r="D1000" s="175">
        <v>0</v>
      </c>
      <c r="E1000" s="176">
        <v>0</v>
      </c>
      <c r="F1000" s="176">
        <v>0</v>
      </c>
      <c r="G1000" s="176">
        <v>0</v>
      </c>
      <c r="H1000" s="210" t="str">
        <f t="shared" si="105"/>
        <v/>
      </c>
      <c r="I1000" s="221">
        <v>325</v>
      </c>
      <c r="J1000" s="27">
        <v>179</v>
      </c>
      <c r="K1000" s="27">
        <v>129</v>
      </c>
      <c r="L1000" s="193">
        <f t="shared" si="106"/>
        <v>0.72067039106145248</v>
      </c>
      <c r="M1000" s="225">
        <v>3</v>
      </c>
      <c r="N1000" s="27">
        <v>135</v>
      </c>
      <c r="O1000" s="214">
        <f t="shared" si="107"/>
        <v>0.42586750788643535</v>
      </c>
      <c r="P1000" s="177">
        <f t="shared" si="108"/>
        <v>325</v>
      </c>
      <c r="Q1000" s="178">
        <f t="shared" si="109"/>
        <v>182</v>
      </c>
      <c r="R1000" s="178">
        <f t="shared" si="110"/>
        <v>135</v>
      </c>
      <c r="S1000" s="202">
        <f t="shared" si="111"/>
        <v>0.42586750788643535</v>
      </c>
    </row>
    <row r="1001" spans="1:19" x14ac:dyDescent="0.2">
      <c r="A1001" s="201" t="s">
        <v>397</v>
      </c>
      <c r="B1001" s="188" t="s">
        <v>103</v>
      </c>
      <c r="C1001" s="189" t="s">
        <v>104</v>
      </c>
      <c r="D1001" s="175">
        <v>0</v>
      </c>
      <c r="E1001" s="176">
        <v>0</v>
      </c>
      <c r="F1001" s="176">
        <v>0</v>
      </c>
      <c r="G1001" s="176">
        <v>0</v>
      </c>
      <c r="H1001" s="210" t="str">
        <f t="shared" si="105"/>
        <v/>
      </c>
      <c r="I1001" s="221">
        <v>45</v>
      </c>
      <c r="J1001" s="27">
        <v>45</v>
      </c>
      <c r="K1001" s="27">
        <v>32</v>
      </c>
      <c r="L1001" s="193">
        <f t="shared" si="106"/>
        <v>0.71111111111111114</v>
      </c>
      <c r="M1001" s="225">
        <v>0</v>
      </c>
      <c r="N1001" s="27">
        <v>0</v>
      </c>
      <c r="O1001" s="214">
        <f t="shared" si="107"/>
        <v>0</v>
      </c>
      <c r="P1001" s="177">
        <f t="shared" si="108"/>
        <v>45</v>
      </c>
      <c r="Q1001" s="178">
        <f t="shared" si="109"/>
        <v>45</v>
      </c>
      <c r="R1001" s="178" t="str">
        <f t="shared" si="110"/>
        <v/>
      </c>
      <c r="S1001" s="202" t="str">
        <f t="shared" si="111"/>
        <v/>
      </c>
    </row>
    <row r="1002" spans="1:19" x14ac:dyDescent="0.2">
      <c r="A1002" s="201" t="s">
        <v>397</v>
      </c>
      <c r="B1002" s="188" t="s">
        <v>105</v>
      </c>
      <c r="C1002" s="189" t="s">
        <v>106</v>
      </c>
      <c r="D1002" s="175">
        <v>0</v>
      </c>
      <c r="E1002" s="176">
        <v>0</v>
      </c>
      <c r="F1002" s="176">
        <v>0</v>
      </c>
      <c r="G1002" s="176">
        <v>0</v>
      </c>
      <c r="H1002" s="210" t="str">
        <f t="shared" si="105"/>
        <v/>
      </c>
      <c r="I1002" s="221">
        <v>8</v>
      </c>
      <c r="J1002" s="27">
        <v>8</v>
      </c>
      <c r="K1002" s="27">
        <v>2</v>
      </c>
      <c r="L1002" s="193">
        <f t="shared" si="106"/>
        <v>0.25</v>
      </c>
      <c r="M1002" s="225">
        <v>0</v>
      </c>
      <c r="N1002" s="27">
        <v>0</v>
      </c>
      <c r="O1002" s="214">
        <f t="shared" si="107"/>
        <v>0</v>
      </c>
      <c r="P1002" s="177">
        <f t="shared" si="108"/>
        <v>8</v>
      </c>
      <c r="Q1002" s="178">
        <f t="shared" si="109"/>
        <v>8</v>
      </c>
      <c r="R1002" s="178" t="str">
        <f t="shared" si="110"/>
        <v/>
      </c>
      <c r="S1002" s="202" t="str">
        <f t="shared" si="111"/>
        <v/>
      </c>
    </row>
    <row r="1003" spans="1:19" x14ac:dyDescent="0.2">
      <c r="A1003" s="201" t="s">
        <v>397</v>
      </c>
      <c r="B1003" s="188" t="s">
        <v>110</v>
      </c>
      <c r="C1003" s="189" t="s">
        <v>111</v>
      </c>
      <c r="D1003" s="175">
        <v>0</v>
      </c>
      <c r="E1003" s="176">
        <v>0</v>
      </c>
      <c r="F1003" s="176">
        <v>0</v>
      </c>
      <c r="G1003" s="176">
        <v>0</v>
      </c>
      <c r="H1003" s="210" t="str">
        <f t="shared" si="105"/>
        <v/>
      </c>
      <c r="I1003" s="221">
        <v>1</v>
      </c>
      <c r="J1003" s="27">
        <v>1</v>
      </c>
      <c r="K1003" s="27">
        <v>1</v>
      </c>
      <c r="L1003" s="193">
        <f t="shared" si="106"/>
        <v>1</v>
      </c>
      <c r="M1003" s="225">
        <v>0</v>
      </c>
      <c r="N1003" s="27">
        <v>0</v>
      </c>
      <c r="O1003" s="214">
        <f t="shared" si="107"/>
        <v>0</v>
      </c>
      <c r="P1003" s="177">
        <f t="shared" si="108"/>
        <v>1</v>
      </c>
      <c r="Q1003" s="178">
        <f t="shared" si="109"/>
        <v>1</v>
      </c>
      <c r="R1003" s="178" t="str">
        <f t="shared" si="110"/>
        <v/>
      </c>
      <c r="S1003" s="202" t="str">
        <f t="shared" si="111"/>
        <v/>
      </c>
    </row>
    <row r="1004" spans="1:19" x14ac:dyDescent="0.2">
      <c r="A1004" s="201" t="s">
        <v>397</v>
      </c>
      <c r="B1004" s="188" t="s">
        <v>114</v>
      </c>
      <c r="C1004" s="189" t="s">
        <v>115</v>
      </c>
      <c r="D1004" s="175">
        <v>0</v>
      </c>
      <c r="E1004" s="176">
        <v>0</v>
      </c>
      <c r="F1004" s="176">
        <v>0</v>
      </c>
      <c r="G1004" s="176">
        <v>0</v>
      </c>
      <c r="H1004" s="210" t="str">
        <f t="shared" si="105"/>
        <v/>
      </c>
      <c r="I1004" s="221">
        <v>3997</v>
      </c>
      <c r="J1004" s="27">
        <v>3366</v>
      </c>
      <c r="K1004" s="27">
        <v>2079</v>
      </c>
      <c r="L1004" s="193">
        <f t="shared" si="106"/>
        <v>0.61764705882352944</v>
      </c>
      <c r="M1004" s="225">
        <v>2</v>
      </c>
      <c r="N1004" s="27">
        <v>624</v>
      </c>
      <c r="O1004" s="214">
        <f t="shared" si="107"/>
        <v>0.15631262525050099</v>
      </c>
      <c r="P1004" s="177">
        <f t="shared" si="108"/>
        <v>3997</v>
      </c>
      <c r="Q1004" s="178">
        <f t="shared" si="109"/>
        <v>3368</v>
      </c>
      <c r="R1004" s="178">
        <f t="shared" si="110"/>
        <v>624</v>
      </c>
      <c r="S1004" s="202">
        <f t="shared" si="111"/>
        <v>0.15631262525050099</v>
      </c>
    </row>
    <row r="1005" spans="1:19" x14ac:dyDescent="0.2">
      <c r="A1005" s="201" t="s">
        <v>397</v>
      </c>
      <c r="B1005" s="188" t="s">
        <v>114</v>
      </c>
      <c r="C1005" s="189" t="s">
        <v>542</v>
      </c>
      <c r="D1005" s="175">
        <v>0</v>
      </c>
      <c r="E1005" s="176">
        <v>0</v>
      </c>
      <c r="F1005" s="176">
        <v>0</v>
      </c>
      <c r="G1005" s="176">
        <v>0</v>
      </c>
      <c r="H1005" s="210" t="str">
        <f t="shared" si="105"/>
        <v/>
      </c>
      <c r="I1005" s="221">
        <v>315</v>
      </c>
      <c r="J1005" s="27">
        <v>311</v>
      </c>
      <c r="K1005" s="27">
        <v>173</v>
      </c>
      <c r="L1005" s="193">
        <f t="shared" si="106"/>
        <v>0.5562700964630225</v>
      </c>
      <c r="M1005" s="225">
        <v>0</v>
      </c>
      <c r="N1005" s="27">
        <v>3</v>
      </c>
      <c r="O1005" s="214">
        <f t="shared" si="107"/>
        <v>9.5541401273885346E-3</v>
      </c>
      <c r="P1005" s="177">
        <f t="shared" si="108"/>
        <v>315</v>
      </c>
      <c r="Q1005" s="178">
        <f t="shared" si="109"/>
        <v>311</v>
      </c>
      <c r="R1005" s="178">
        <f t="shared" si="110"/>
        <v>3</v>
      </c>
      <c r="S1005" s="202">
        <f t="shared" si="111"/>
        <v>9.5541401273885346E-3</v>
      </c>
    </row>
    <row r="1006" spans="1:19" x14ac:dyDescent="0.2">
      <c r="A1006" s="201" t="s">
        <v>397</v>
      </c>
      <c r="B1006" s="188" t="s">
        <v>498</v>
      </c>
      <c r="C1006" s="189" t="s">
        <v>132</v>
      </c>
      <c r="D1006" s="175">
        <v>0</v>
      </c>
      <c r="E1006" s="176">
        <v>0</v>
      </c>
      <c r="F1006" s="176">
        <v>0</v>
      </c>
      <c r="G1006" s="176">
        <v>0</v>
      </c>
      <c r="H1006" s="210" t="str">
        <f t="shared" si="105"/>
        <v/>
      </c>
      <c r="I1006" s="221">
        <v>8</v>
      </c>
      <c r="J1006" s="27">
        <v>2</v>
      </c>
      <c r="K1006" s="27">
        <v>1</v>
      </c>
      <c r="L1006" s="193">
        <f t="shared" si="106"/>
        <v>0.5</v>
      </c>
      <c r="M1006" s="225">
        <v>0</v>
      </c>
      <c r="N1006" s="27">
        <v>5</v>
      </c>
      <c r="O1006" s="214">
        <f t="shared" si="107"/>
        <v>0.7142857142857143</v>
      </c>
      <c r="P1006" s="177">
        <f t="shared" si="108"/>
        <v>8</v>
      </c>
      <c r="Q1006" s="178">
        <f t="shared" si="109"/>
        <v>2</v>
      </c>
      <c r="R1006" s="178">
        <f t="shared" si="110"/>
        <v>5</v>
      </c>
      <c r="S1006" s="202">
        <f t="shared" si="111"/>
        <v>0.7142857142857143</v>
      </c>
    </row>
    <row r="1007" spans="1:19" ht="29" x14ac:dyDescent="0.2">
      <c r="A1007" s="201" t="s">
        <v>397</v>
      </c>
      <c r="B1007" s="188" t="s">
        <v>168</v>
      </c>
      <c r="C1007" s="189" t="s">
        <v>363</v>
      </c>
      <c r="D1007" s="175">
        <v>0</v>
      </c>
      <c r="E1007" s="176">
        <v>0</v>
      </c>
      <c r="F1007" s="176">
        <v>0</v>
      </c>
      <c r="G1007" s="176">
        <v>0</v>
      </c>
      <c r="H1007" s="210" t="str">
        <f t="shared" si="105"/>
        <v/>
      </c>
      <c r="I1007" s="221">
        <v>8262</v>
      </c>
      <c r="J1007" s="27">
        <v>8216</v>
      </c>
      <c r="K1007" s="27">
        <v>7426</v>
      </c>
      <c r="L1007" s="193">
        <f t="shared" si="106"/>
        <v>0.90384615384615385</v>
      </c>
      <c r="M1007" s="225">
        <v>2</v>
      </c>
      <c r="N1007" s="27">
        <v>37</v>
      </c>
      <c r="O1007" s="214">
        <f t="shared" si="107"/>
        <v>4.4821320411871594E-3</v>
      </c>
      <c r="P1007" s="177">
        <f t="shared" si="108"/>
        <v>8262</v>
      </c>
      <c r="Q1007" s="178">
        <f t="shared" si="109"/>
        <v>8218</v>
      </c>
      <c r="R1007" s="178">
        <f t="shared" si="110"/>
        <v>37</v>
      </c>
      <c r="S1007" s="202">
        <f t="shared" si="111"/>
        <v>4.4821320411871594E-3</v>
      </c>
    </row>
    <row r="1008" spans="1:19" ht="29" x14ac:dyDescent="0.2">
      <c r="A1008" s="201" t="s">
        <v>397</v>
      </c>
      <c r="B1008" s="188" t="s">
        <v>168</v>
      </c>
      <c r="C1008" s="189" t="s">
        <v>170</v>
      </c>
      <c r="D1008" s="175">
        <v>0</v>
      </c>
      <c r="E1008" s="176">
        <v>0</v>
      </c>
      <c r="F1008" s="176">
        <v>0</v>
      </c>
      <c r="G1008" s="176">
        <v>0</v>
      </c>
      <c r="H1008" s="210" t="str">
        <f t="shared" si="105"/>
        <v/>
      </c>
      <c r="I1008" s="221">
        <v>5877</v>
      </c>
      <c r="J1008" s="27">
        <v>5753</v>
      </c>
      <c r="K1008" s="27">
        <v>4246</v>
      </c>
      <c r="L1008" s="193">
        <f t="shared" si="106"/>
        <v>0.73804971319311663</v>
      </c>
      <c r="M1008" s="225">
        <v>1</v>
      </c>
      <c r="N1008" s="27">
        <v>95</v>
      </c>
      <c r="O1008" s="214">
        <f t="shared" si="107"/>
        <v>1.6242092665412891E-2</v>
      </c>
      <c r="P1008" s="177">
        <f t="shared" si="108"/>
        <v>5877</v>
      </c>
      <c r="Q1008" s="178">
        <f t="shared" si="109"/>
        <v>5754</v>
      </c>
      <c r="R1008" s="178">
        <f t="shared" si="110"/>
        <v>95</v>
      </c>
      <c r="S1008" s="202">
        <f t="shared" si="111"/>
        <v>1.6242092665412891E-2</v>
      </c>
    </row>
    <row r="1009" spans="1:19" ht="29" x14ac:dyDescent="0.2">
      <c r="A1009" s="201" t="s">
        <v>397</v>
      </c>
      <c r="B1009" s="188" t="s">
        <v>168</v>
      </c>
      <c r="C1009" s="189" t="s">
        <v>364</v>
      </c>
      <c r="D1009" s="175">
        <v>0</v>
      </c>
      <c r="E1009" s="176">
        <v>0</v>
      </c>
      <c r="F1009" s="176">
        <v>0</v>
      </c>
      <c r="G1009" s="176">
        <v>0</v>
      </c>
      <c r="H1009" s="210" t="str">
        <f t="shared" si="105"/>
        <v/>
      </c>
      <c r="I1009" s="221">
        <v>162</v>
      </c>
      <c r="J1009" s="27">
        <v>161</v>
      </c>
      <c r="K1009" s="27">
        <v>158</v>
      </c>
      <c r="L1009" s="193">
        <f t="shared" si="106"/>
        <v>0.98136645962732916</v>
      </c>
      <c r="M1009" s="225">
        <v>0</v>
      </c>
      <c r="N1009" s="27">
        <v>1</v>
      </c>
      <c r="O1009" s="214">
        <f t="shared" si="107"/>
        <v>6.1728395061728392E-3</v>
      </c>
      <c r="P1009" s="177">
        <f t="shared" si="108"/>
        <v>162</v>
      </c>
      <c r="Q1009" s="178">
        <f t="shared" si="109"/>
        <v>161</v>
      </c>
      <c r="R1009" s="178">
        <f t="shared" si="110"/>
        <v>1</v>
      </c>
      <c r="S1009" s="202">
        <f t="shared" si="111"/>
        <v>6.1728395061728392E-3</v>
      </c>
    </row>
    <row r="1010" spans="1:19" ht="29" x14ac:dyDescent="0.2">
      <c r="A1010" s="201" t="s">
        <v>397</v>
      </c>
      <c r="B1010" s="188" t="s">
        <v>168</v>
      </c>
      <c r="C1010" s="189" t="s">
        <v>169</v>
      </c>
      <c r="D1010" s="175">
        <v>0</v>
      </c>
      <c r="E1010" s="176">
        <v>0</v>
      </c>
      <c r="F1010" s="176">
        <v>0</v>
      </c>
      <c r="G1010" s="176">
        <v>0</v>
      </c>
      <c r="H1010" s="210" t="str">
        <f t="shared" si="105"/>
        <v/>
      </c>
      <c r="I1010" s="221">
        <v>1987</v>
      </c>
      <c r="J1010" s="27">
        <v>1945</v>
      </c>
      <c r="K1010" s="27">
        <v>1677</v>
      </c>
      <c r="L1010" s="193">
        <f t="shared" si="106"/>
        <v>0.86221079691516711</v>
      </c>
      <c r="M1010" s="225">
        <v>1</v>
      </c>
      <c r="N1010" s="27">
        <v>27</v>
      </c>
      <c r="O1010" s="214">
        <f t="shared" si="107"/>
        <v>1.3684744044602128E-2</v>
      </c>
      <c r="P1010" s="177">
        <f t="shared" si="108"/>
        <v>1987</v>
      </c>
      <c r="Q1010" s="178">
        <f t="shared" si="109"/>
        <v>1946</v>
      </c>
      <c r="R1010" s="178">
        <f t="shared" si="110"/>
        <v>27</v>
      </c>
      <c r="S1010" s="202">
        <f t="shared" si="111"/>
        <v>1.3684744044602128E-2</v>
      </c>
    </row>
    <row r="1011" spans="1:19" x14ac:dyDescent="0.2">
      <c r="A1011" s="201" t="s">
        <v>397</v>
      </c>
      <c r="B1011" s="188" t="s">
        <v>182</v>
      </c>
      <c r="C1011" s="189" t="s">
        <v>184</v>
      </c>
      <c r="D1011" s="175">
        <v>0</v>
      </c>
      <c r="E1011" s="176">
        <v>0</v>
      </c>
      <c r="F1011" s="176">
        <v>0</v>
      </c>
      <c r="G1011" s="176">
        <v>0</v>
      </c>
      <c r="H1011" s="210" t="str">
        <f t="shared" si="105"/>
        <v/>
      </c>
      <c r="I1011" s="221">
        <v>21</v>
      </c>
      <c r="J1011" s="27">
        <v>14</v>
      </c>
      <c r="K1011" s="27">
        <v>11</v>
      </c>
      <c r="L1011" s="193">
        <f t="shared" si="106"/>
        <v>0.7857142857142857</v>
      </c>
      <c r="M1011" s="225">
        <v>0</v>
      </c>
      <c r="N1011" s="27">
        <v>7</v>
      </c>
      <c r="O1011" s="214">
        <f t="shared" si="107"/>
        <v>0.33333333333333331</v>
      </c>
      <c r="P1011" s="177">
        <f t="shared" si="108"/>
        <v>21</v>
      </c>
      <c r="Q1011" s="178">
        <f t="shared" si="109"/>
        <v>14</v>
      </c>
      <c r="R1011" s="178">
        <f t="shared" si="110"/>
        <v>7</v>
      </c>
      <c r="S1011" s="202">
        <f t="shared" si="111"/>
        <v>0.33333333333333331</v>
      </c>
    </row>
    <row r="1012" spans="1:19" x14ac:dyDescent="0.2">
      <c r="A1012" s="201" t="s">
        <v>397</v>
      </c>
      <c r="B1012" s="188" t="s">
        <v>204</v>
      </c>
      <c r="C1012" s="189" t="s">
        <v>205</v>
      </c>
      <c r="D1012" s="175">
        <v>0</v>
      </c>
      <c r="E1012" s="176">
        <v>0</v>
      </c>
      <c r="F1012" s="176">
        <v>0</v>
      </c>
      <c r="G1012" s="176">
        <v>0</v>
      </c>
      <c r="H1012" s="210" t="str">
        <f t="shared" si="105"/>
        <v/>
      </c>
      <c r="I1012" s="221">
        <v>354</v>
      </c>
      <c r="J1012" s="27">
        <v>208</v>
      </c>
      <c r="K1012" s="27">
        <v>112</v>
      </c>
      <c r="L1012" s="193">
        <f t="shared" si="106"/>
        <v>0.53846153846153844</v>
      </c>
      <c r="M1012" s="225">
        <v>18</v>
      </c>
      <c r="N1012" s="27">
        <v>110</v>
      </c>
      <c r="O1012" s="214">
        <f t="shared" si="107"/>
        <v>0.32738095238095238</v>
      </c>
      <c r="P1012" s="177">
        <f t="shared" si="108"/>
        <v>354</v>
      </c>
      <c r="Q1012" s="178">
        <f t="shared" si="109"/>
        <v>226</v>
      </c>
      <c r="R1012" s="178">
        <f t="shared" si="110"/>
        <v>110</v>
      </c>
      <c r="S1012" s="202">
        <f t="shared" si="111"/>
        <v>0.32738095238095238</v>
      </c>
    </row>
    <row r="1013" spans="1:19" x14ac:dyDescent="0.2">
      <c r="A1013" s="201" t="s">
        <v>397</v>
      </c>
      <c r="B1013" s="188" t="s">
        <v>209</v>
      </c>
      <c r="C1013" s="189" t="s">
        <v>502</v>
      </c>
      <c r="D1013" s="175">
        <v>0</v>
      </c>
      <c r="E1013" s="176">
        <v>0</v>
      </c>
      <c r="F1013" s="176">
        <v>0</v>
      </c>
      <c r="G1013" s="176">
        <v>0</v>
      </c>
      <c r="H1013" s="210" t="str">
        <f t="shared" si="105"/>
        <v/>
      </c>
      <c r="I1013" s="221">
        <v>106</v>
      </c>
      <c r="J1013" s="27">
        <v>81</v>
      </c>
      <c r="K1013" s="27">
        <v>52</v>
      </c>
      <c r="L1013" s="193">
        <f t="shared" si="106"/>
        <v>0.64197530864197527</v>
      </c>
      <c r="M1013" s="225">
        <v>1</v>
      </c>
      <c r="N1013" s="27">
        <v>22</v>
      </c>
      <c r="O1013" s="214">
        <f t="shared" si="107"/>
        <v>0.21153846153846154</v>
      </c>
      <c r="P1013" s="177">
        <f t="shared" si="108"/>
        <v>106</v>
      </c>
      <c r="Q1013" s="178">
        <f t="shared" si="109"/>
        <v>82</v>
      </c>
      <c r="R1013" s="178">
        <f t="shared" si="110"/>
        <v>22</v>
      </c>
      <c r="S1013" s="202">
        <f t="shared" si="111"/>
        <v>0.21153846153846154</v>
      </c>
    </row>
    <row r="1014" spans="1:19" ht="29" x14ac:dyDescent="0.2">
      <c r="A1014" s="201" t="s">
        <v>397</v>
      </c>
      <c r="B1014" s="188" t="s">
        <v>212</v>
      </c>
      <c r="C1014" s="189" t="s">
        <v>213</v>
      </c>
      <c r="D1014" s="175">
        <v>0</v>
      </c>
      <c r="E1014" s="176">
        <v>0</v>
      </c>
      <c r="F1014" s="176">
        <v>0</v>
      </c>
      <c r="G1014" s="176">
        <v>0</v>
      </c>
      <c r="H1014" s="210" t="str">
        <f t="shared" si="105"/>
        <v/>
      </c>
      <c r="I1014" s="221">
        <v>15</v>
      </c>
      <c r="J1014" s="27">
        <v>15</v>
      </c>
      <c r="K1014" s="27">
        <v>13</v>
      </c>
      <c r="L1014" s="193">
        <f t="shared" si="106"/>
        <v>0.8666666666666667</v>
      </c>
      <c r="M1014" s="225">
        <v>0</v>
      </c>
      <c r="N1014" s="27">
        <v>0</v>
      </c>
      <c r="O1014" s="214">
        <f t="shared" si="107"/>
        <v>0</v>
      </c>
      <c r="P1014" s="177">
        <f t="shared" si="108"/>
        <v>15</v>
      </c>
      <c r="Q1014" s="178">
        <f t="shared" si="109"/>
        <v>15</v>
      </c>
      <c r="R1014" s="178" t="str">
        <f t="shared" si="110"/>
        <v/>
      </c>
      <c r="S1014" s="202" t="str">
        <f t="shared" si="111"/>
        <v/>
      </c>
    </row>
    <row r="1015" spans="1:19" x14ac:dyDescent="0.2">
      <c r="A1015" s="201" t="s">
        <v>397</v>
      </c>
      <c r="B1015" s="188" t="s">
        <v>215</v>
      </c>
      <c r="C1015" s="189" t="s">
        <v>217</v>
      </c>
      <c r="D1015" s="175">
        <v>0</v>
      </c>
      <c r="E1015" s="176">
        <v>0</v>
      </c>
      <c r="F1015" s="176">
        <v>0</v>
      </c>
      <c r="G1015" s="176">
        <v>0</v>
      </c>
      <c r="H1015" s="210" t="str">
        <f t="shared" si="105"/>
        <v/>
      </c>
      <c r="I1015" s="221">
        <v>258</v>
      </c>
      <c r="J1015" s="27">
        <v>218</v>
      </c>
      <c r="K1015" s="27">
        <v>153</v>
      </c>
      <c r="L1015" s="193">
        <f t="shared" si="106"/>
        <v>0.70183486238532111</v>
      </c>
      <c r="M1015" s="225">
        <v>1</v>
      </c>
      <c r="N1015" s="27">
        <v>33</v>
      </c>
      <c r="O1015" s="214">
        <f t="shared" si="107"/>
        <v>0.13095238095238096</v>
      </c>
      <c r="P1015" s="177">
        <f t="shared" si="108"/>
        <v>258</v>
      </c>
      <c r="Q1015" s="178">
        <f t="shared" si="109"/>
        <v>219</v>
      </c>
      <c r="R1015" s="178">
        <f t="shared" si="110"/>
        <v>33</v>
      </c>
      <c r="S1015" s="202">
        <f t="shared" si="111"/>
        <v>0.13095238095238096</v>
      </c>
    </row>
    <row r="1016" spans="1:19" x14ac:dyDescent="0.2">
      <c r="A1016" s="201" t="s">
        <v>397</v>
      </c>
      <c r="B1016" s="188" t="s">
        <v>220</v>
      </c>
      <c r="C1016" s="189" t="s">
        <v>221</v>
      </c>
      <c r="D1016" s="175">
        <v>0</v>
      </c>
      <c r="E1016" s="176">
        <v>0</v>
      </c>
      <c r="F1016" s="176">
        <v>0</v>
      </c>
      <c r="G1016" s="176">
        <v>0</v>
      </c>
      <c r="H1016" s="210" t="str">
        <f t="shared" si="105"/>
        <v/>
      </c>
      <c r="I1016" s="221">
        <v>131</v>
      </c>
      <c r="J1016" s="27">
        <v>129</v>
      </c>
      <c r="K1016" s="27">
        <v>107</v>
      </c>
      <c r="L1016" s="193">
        <f t="shared" si="106"/>
        <v>0.8294573643410853</v>
      </c>
      <c r="M1016" s="225">
        <v>0</v>
      </c>
      <c r="N1016" s="27">
        <v>0</v>
      </c>
      <c r="O1016" s="214">
        <f t="shared" si="107"/>
        <v>0</v>
      </c>
      <c r="P1016" s="177">
        <f t="shared" si="108"/>
        <v>131</v>
      </c>
      <c r="Q1016" s="178">
        <f t="shared" si="109"/>
        <v>129</v>
      </c>
      <c r="R1016" s="178" t="str">
        <f t="shared" si="110"/>
        <v/>
      </c>
      <c r="S1016" s="202" t="str">
        <f t="shared" si="111"/>
        <v/>
      </c>
    </row>
    <row r="1017" spans="1:19" x14ac:dyDescent="0.2">
      <c r="A1017" s="201" t="s">
        <v>430</v>
      </c>
      <c r="B1017" s="188" t="s">
        <v>13</v>
      </c>
      <c r="C1017" s="189" t="s">
        <v>14</v>
      </c>
      <c r="D1017" s="175"/>
      <c r="E1017" s="176"/>
      <c r="F1017" s="176"/>
      <c r="G1017" s="176"/>
      <c r="H1017" s="210" t="str">
        <f t="shared" si="105"/>
        <v/>
      </c>
      <c r="I1017" s="221">
        <v>2</v>
      </c>
      <c r="J1017" s="27">
        <v>2</v>
      </c>
      <c r="K1017" s="27">
        <v>2</v>
      </c>
      <c r="L1017" s="193">
        <f t="shared" si="106"/>
        <v>1</v>
      </c>
      <c r="M1017" s="225"/>
      <c r="N1017" s="27"/>
      <c r="O1017" s="214">
        <f t="shared" si="107"/>
        <v>0</v>
      </c>
      <c r="P1017" s="177">
        <f t="shared" si="108"/>
        <v>2</v>
      </c>
      <c r="Q1017" s="178">
        <f t="shared" si="109"/>
        <v>2</v>
      </c>
      <c r="R1017" s="178" t="str">
        <f t="shared" si="110"/>
        <v/>
      </c>
      <c r="S1017" s="202" t="str">
        <f t="shared" si="111"/>
        <v/>
      </c>
    </row>
    <row r="1018" spans="1:19" x14ac:dyDescent="0.2">
      <c r="A1018" s="201" t="s">
        <v>430</v>
      </c>
      <c r="B1018" s="188" t="s">
        <v>21</v>
      </c>
      <c r="C1018" s="189" t="s">
        <v>22</v>
      </c>
      <c r="D1018" s="175"/>
      <c r="E1018" s="176"/>
      <c r="F1018" s="176"/>
      <c r="G1018" s="176"/>
      <c r="H1018" s="210" t="str">
        <f t="shared" si="105"/>
        <v/>
      </c>
      <c r="I1018" s="221">
        <v>2</v>
      </c>
      <c r="J1018" s="27">
        <v>2</v>
      </c>
      <c r="K1018" s="27">
        <v>2</v>
      </c>
      <c r="L1018" s="193">
        <f t="shared" si="106"/>
        <v>1</v>
      </c>
      <c r="M1018" s="225"/>
      <c r="N1018" s="27"/>
      <c r="O1018" s="214">
        <f t="shared" si="107"/>
        <v>0</v>
      </c>
      <c r="P1018" s="177">
        <f t="shared" si="108"/>
        <v>2</v>
      </c>
      <c r="Q1018" s="178">
        <f t="shared" si="109"/>
        <v>2</v>
      </c>
      <c r="R1018" s="178" t="str">
        <f t="shared" si="110"/>
        <v/>
      </c>
      <c r="S1018" s="202" t="str">
        <f t="shared" si="111"/>
        <v/>
      </c>
    </row>
    <row r="1019" spans="1:19" x14ac:dyDescent="0.2">
      <c r="A1019" s="201" t="s">
        <v>430</v>
      </c>
      <c r="B1019" s="188" t="s">
        <v>42</v>
      </c>
      <c r="C1019" s="189" t="s">
        <v>43</v>
      </c>
      <c r="D1019" s="175"/>
      <c r="E1019" s="176"/>
      <c r="F1019" s="176"/>
      <c r="G1019" s="176"/>
      <c r="H1019" s="210" t="str">
        <f t="shared" si="105"/>
        <v/>
      </c>
      <c r="I1019" s="221">
        <v>99</v>
      </c>
      <c r="J1019" s="27">
        <v>99</v>
      </c>
      <c r="K1019" s="27">
        <v>35</v>
      </c>
      <c r="L1019" s="193">
        <f t="shared" si="106"/>
        <v>0.35353535353535354</v>
      </c>
      <c r="M1019" s="225"/>
      <c r="N1019" s="27"/>
      <c r="O1019" s="214">
        <f t="shared" si="107"/>
        <v>0</v>
      </c>
      <c r="P1019" s="177">
        <f t="shared" si="108"/>
        <v>99</v>
      </c>
      <c r="Q1019" s="178">
        <f t="shared" si="109"/>
        <v>99</v>
      </c>
      <c r="R1019" s="178" t="str">
        <f t="shared" si="110"/>
        <v/>
      </c>
      <c r="S1019" s="202" t="str">
        <f t="shared" si="111"/>
        <v/>
      </c>
    </row>
    <row r="1020" spans="1:19" x14ac:dyDescent="0.2">
      <c r="A1020" s="201" t="s">
        <v>430</v>
      </c>
      <c r="B1020" s="188" t="s">
        <v>42</v>
      </c>
      <c r="C1020" s="189" t="s">
        <v>46</v>
      </c>
      <c r="D1020" s="175"/>
      <c r="E1020" s="176"/>
      <c r="F1020" s="176"/>
      <c r="G1020" s="176"/>
      <c r="H1020" s="210" t="str">
        <f t="shared" si="105"/>
        <v/>
      </c>
      <c r="I1020" s="221">
        <v>110</v>
      </c>
      <c r="J1020" s="27">
        <v>102</v>
      </c>
      <c r="K1020" s="27">
        <v>60</v>
      </c>
      <c r="L1020" s="193">
        <f t="shared" si="106"/>
        <v>0.58823529411764708</v>
      </c>
      <c r="M1020" s="225"/>
      <c r="N1020" s="27">
        <v>8</v>
      </c>
      <c r="O1020" s="214">
        <f t="shared" si="107"/>
        <v>7.2727272727272724E-2</v>
      </c>
      <c r="P1020" s="177">
        <f t="shared" si="108"/>
        <v>110</v>
      </c>
      <c r="Q1020" s="178">
        <f t="shared" si="109"/>
        <v>102</v>
      </c>
      <c r="R1020" s="178">
        <f t="shared" si="110"/>
        <v>8</v>
      </c>
      <c r="S1020" s="202">
        <f t="shared" si="111"/>
        <v>7.2727272727272724E-2</v>
      </c>
    </row>
    <row r="1021" spans="1:19" x14ac:dyDescent="0.2">
      <c r="A1021" s="201" t="s">
        <v>430</v>
      </c>
      <c r="B1021" s="188" t="s">
        <v>61</v>
      </c>
      <c r="C1021" s="189" t="s">
        <v>269</v>
      </c>
      <c r="D1021" s="175"/>
      <c r="E1021" s="176"/>
      <c r="F1021" s="176"/>
      <c r="G1021" s="176"/>
      <c r="H1021" s="210" t="str">
        <f t="shared" si="105"/>
        <v/>
      </c>
      <c r="I1021" s="221">
        <v>1</v>
      </c>
      <c r="J1021" s="27">
        <v>1</v>
      </c>
      <c r="K1021" s="27">
        <v>1</v>
      </c>
      <c r="L1021" s="193">
        <f t="shared" si="106"/>
        <v>1</v>
      </c>
      <c r="M1021" s="225"/>
      <c r="N1021" s="27"/>
      <c r="O1021" s="214">
        <f t="shared" si="107"/>
        <v>0</v>
      </c>
      <c r="P1021" s="177">
        <f t="shared" si="108"/>
        <v>1</v>
      </c>
      <c r="Q1021" s="178">
        <f t="shared" si="109"/>
        <v>1</v>
      </c>
      <c r="R1021" s="178" t="str">
        <f t="shared" si="110"/>
        <v/>
      </c>
      <c r="S1021" s="202" t="str">
        <f t="shared" si="111"/>
        <v/>
      </c>
    </row>
    <row r="1022" spans="1:19" x14ac:dyDescent="0.2">
      <c r="A1022" s="201" t="s">
        <v>430</v>
      </c>
      <c r="B1022" s="188" t="s">
        <v>74</v>
      </c>
      <c r="C1022" s="189" t="s">
        <v>247</v>
      </c>
      <c r="D1022" s="175"/>
      <c r="E1022" s="176"/>
      <c r="F1022" s="176"/>
      <c r="G1022" s="176"/>
      <c r="H1022" s="210" t="str">
        <f t="shared" si="105"/>
        <v/>
      </c>
      <c r="I1022" s="221">
        <v>1</v>
      </c>
      <c r="J1022" s="27">
        <v>1</v>
      </c>
      <c r="K1022" s="27">
        <v>1</v>
      </c>
      <c r="L1022" s="193">
        <f t="shared" si="106"/>
        <v>1</v>
      </c>
      <c r="M1022" s="225"/>
      <c r="N1022" s="27"/>
      <c r="O1022" s="214">
        <f t="shared" si="107"/>
        <v>0</v>
      </c>
      <c r="P1022" s="177">
        <f t="shared" si="108"/>
        <v>1</v>
      </c>
      <c r="Q1022" s="178">
        <f t="shared" si="109"/>
        <v>1</v>
      </c>
      <c r="R1022" s="178" t="str">
        <f t="shared" si="110"/>
        <v/>
      </c>
      <c r="S1022" s="202" t="str">
        <f t="shared" si="111"/>
        <v/>
      </c>
    </row>
    <row r="1023" spans="1:19" x14ac:dyDescent="0.2">
      <c r="A1023" s="201" t="s">
        <v>430</v>
      </c>
      <c r="B1023" s="188" t="s">
        <v>92</v>
      </c>
      <c r="C1023" s="189" t="s">
        <v>93</v>
      </c>
      <c r="D1023" s="175"/>
      <c r="E1023" s="176"/>
      <c r="F1023" s="176"/>
      <c r="G1023" s="176"/>
      <c r="H1023" s="210" t="str">
        <f t="shared" si="105"/>
        <v/>
      </c>
      <c r="I1023" s="221">
        <v>373</v>
      </c>
      <c r="J1023" s="27">
        <v>364</v>
      </c>
      <c r="K1023" s="27">
        <v>362</v>
      </c>
      <c r="L1023" s="193">
        <f t="shared" si="106"/>
        <v>0.99450549450549453</v>
      </c>
      <c r="M1023" s="225"/>
      <c r="N1023" s="27">
        <v>9</v>
      </c>
      <c r="O1023" s="214">
        <f t="shared" si="107"/>
        <v>2.4128686327077747E-2</v>
      </c>
      <c r="P1023" s="177">
        <f t="shared" si="108"/>
        <v>373</v>
      </c>
      <c r="Q1023" s="178">
        <f t="shared" si="109"/>
        <v>364</v>
      </c>
      <c r="R1023" s="178">
        <f t="shared" si="110"/>
        <v>9</v>
      </c>
      <c r="S1023" s="202">
        <f t="shared" si="111"/>
        <v>2.4128686327077747E-2</v>
      </c>
    </row>
    <row r="1024" spans="1:19" x14ac:dyDescent="0.2">
      <c r="A1024" s="201" t="s">
        <v>430</v>
      </c>
      <c r="B1024" s="188" t="s">
        <v>107</v>
      </c>
      <c r="C1024" s="189" t="s">
        <v>288</v>
      </c>
      <c r="D1024" s="175"/>
      <c r="E1024" s="176"/>
      <c r="F1024" s="176"/>
      <c r="G1024" s="176"/>
      <c r="H1024" s="210" t="str">
        <f t="shared" si="105"/>
        <v/>
      </c>
      <c r="I1024" s="221">
        <v>9</v>
      </c>
      <c r="J1024" s="27">
        <v>7</v>
      </c>
      <c r="K1024" s="27">
        <v>5</v>
      </c>
      <c r="L1024" s="193">
        <f t="shared" si="106"/>
        <v>0.7142857142857143</v>
      </c>
      <c r="M1024" s="225"/>
      <c r="N1024" s="27">
        <v>2</v>
      </c>
      <c r="O1024" s="214">
        <f t="shared" si="107"/>
        <v>0.22222222222222221</v>
      </c>
      <c r="P1024" s="177">
        <f t="shared" si="108"/>
        <v>9</v>
      </c>
      <c r="Q1024" s="178">
        <f t="shared" si="109"/>
        <v>7</v>
      </c>
      <c r="R1024" s="178">
        <f t="shared" si="110"/>
        <v>2</v>
      </c>
      <c r="S1024" s="202">
        <f t="shared" si="111"/>
        <v>0.22222222222222221</v>
      </c>
    </row>
    <row r="1025" spans="1:19" x14ac:dyDescent="0.2">
      <c r="A1025" s="201" t="s">
        <v>430</v>
      </c>
      <c r="B1025" s="188" t="s">
        <v>110</v>
      </c>
      <c r="C1025" s="189" t="s">
        <v>111</v>
      </c>
      <c r="D1025" s="175"/>
      <c r="E1025" s="176"/>
      <c r="F1025" s="176"/>
      <c r="G1025" s="176"/>
      <c r="H1025" s="210" t="str">
        <f t="shared" si="105"/>
        <v/>
      </c>
      <c r="I1025" s="221">
        <v>4</v>
      </c>
      <c r="J1025" s="27">
        <v>4</v>
      </c>
      <c r="K1025" s="27">
        <v>3</v>
      </c>
      <c r="L1025" s="193">
        <f t="shared" si="106"/>
        <v>0.75</v>
      </c>
      <c r="M1025" s="225"/>
      <c r="N1025" s="27"/>
      <c r="O1025" s="214">
        <f t="shared" si="107"/>
        <v>0</v>
      </c>
      <c r="P1025" s="177">
        <f t="shared" si="108"/>
        <v>4</v>
      </c>
      <c r="Q1025" s="178">
        <f t="shared" si="109"/>
        <v>4</v>
      </c>
      <c r="R1025" s="178" t="str">
        <f t="shared" si="110"/>
        <v/>
      </c>
      <c r="S1025" s="202" t="str">
        <f t="shared" si="111"/>
        <v/>
      </c>
    </row>
    <row r="1026" spans="1:19" x14ac:dyDescent="0.2">
      <c r="A1026" s="201" t="s">
        <v>430</v>
      </c>
      <c r="B1026" s="188" t="s">
        <v>124</v>
      </c>
      <c r="C1026" s="189" t="s">
        <v>124</v>
      </c>
      <c r="D1026" s="175"/>
      <c r="E1026" s="176"/>
      <c r="F1026" s="176"/>
      <c r="G1026" s="176"/>
      <c r="H1026" s="210" t="str">
        <f t="shared" ref="H1026:H1089" si="112">IF((E1026+G1026)&lt;&gt;0,G1026/(E1026+G1026),"")</f>
        <v/>
      </c>
      <c r="I1026" s="221">
        <v>151</v>
      </c>
      <c r="J1026" s="27">
        <v>118</v>
      </c>
      <c r="K1026" s="27">
        <v>2</v>
      </c>
      <c r="L1026" s="193">
        <f t="shared" ref="L1026:L1089" si="113">IF(J1026&lt;&gt;0,K1026/J1026,"")</f>
        <v>1.6949152542372881E-2</v>
      </c>
      <c r="M1026" s="225">
        <v>105</v>
      </c>
      <c r="N1026" s="27">
        <v>33</v>
      </c>
      <c r="O1026" s="214">
        <f t="shared" ref="O1026:O1089" si="114">IF((J1026+M1026+N1026)&lt;&gt;0,N1026/(J1026+M1026+N1026),"")</f>
        <v>0.12890625</v>
      </c>
      <c r="P1026" s="177">
        <f t="shared" ref="P1026:P1089" si="115">IF(SUM(D1026,I1026)&gt;0,SUM(D1026,I1026),"")</f>
        <v>151</v>
      </c>
      <c r="Q1026" s="178">
        <f t="shared" ref="Q1026:Q1089" si="116">IF(SUM(E1026,J1026, M1026)&gt;0,SUM(E1026,J1026, M1026),"")</f>
        <v>223</v>
      </c>
      <c r="R1026" s="178">
        <f t="shared" ref="R1026:R1089" si="117">IF(SUM(G1026,N1026)&gt;0,SUM(G1026,N1026),"")</f>
        <v>33</v>
      </c>
      <c r="S1026" s="202">
        <f t="shared" ref="S1026:S1089" si="118">IFERROR(IF((Q1026+R1026)&lt;&gt;0,R1026/(Q1026+R1026),""),"")</f>
        <v>0.12890625</v>
      </c>
    </row>
    <row r="1027" spans="1:19" x14ac:dyDescent="0.2">
      <c r="A1027" s="201" t="s">
        <v>430</v>
      </c>
      <c r="B1027" s="188" t="s">
        <v>163</v>
      </c>
      <c r="C1027" s="189" t="s">
        <v>250</v>
      </c>
      <c r="D1027" s="175"/>
      <c r="E1027" s="176"/>
      <c r="F1027" s="176"/>
      <c r="G1027" s="176"/>
      <c r="H1027" s="210" t="str">
        <f t="shared" si="112"/>
        <v/>
      </c>
      <c r="I1027" s="221">
        <v>4</v>
      </c>
      <c r="J1027" s="27">
        <v>4</v>
      </c>
      <c r="K1027" s="27">
        <v>4</v>
      </c>
      <c r="L1027" s="193">
        <f t="shared" si="113"/>
        <v>1</v>
      </c>
      <c r="M1027" s="225"/>
      <c r="N1027" s="27"/>
      <c r="O1027" s="214">
        <f t="shared" si="114"/>
        <v>0</v>
      </c>
      <c r="P1027" s="177">
        <f t="shared" si="115"/>
        <v>4</v>
      </c>
      <c r="Q1027" s="178">
        <f t="shared" si="116"/>
        <v>4</v>
      </c>
      <c r="R1027" s="178" t="str">
        <f t="shared" si="117"/>
        <v/>
      </c>
      <c r="S1027" s="202" t="str">
        <f t="shared" si="118"/>
        <v/>
      </c>
    </row>
    <row r="1028" spans="1:19" ht="29" x14ac:dyDescent="0.2">
      <c r="A1028" s="201" t="s">
        <v>430</v>
      </c>
      <c r="B1028" s="188" t="s">
        <v>168</v>
      </c>
      <c r="C1028" s="189" t="s">
        <v>170</v>
      </c>
      <c r="D1028" s="175"/>
      <c r="E1028" s="176"/>
      <c r="F1028" s="176"/>
      <c r="G1028" s="176"/>
      <c r="H1028" s="210" t="str">
        <f t="shared" si="112"/>
        <v/>
      </c>
      <c r="I1028" s="221">
        <v>613</v>
      </c>
      <c r="J1028" s="27">
        <v>605</v>
      </c>
      <c r="K1028" s="27">
        <v>569</v>
      </c>
      <c r="L1028" s="193">
        <f t="shared" si="113"/>
        <v>0.94049586776859506</v>
      </c>
      <c r="M1028" s="225"/>
      <c r="N1028" s="27">
        <v>8</v>
      </c>
      <c r="O1028" s="214">
        <f t="shared" si="114"/>
        <v>1.3050570962479609E-2</v>
      </c>
      <c r="P1028" s="177">
        <f t="shared" si="115"/>
        <v>613</v>
      </c>
      <c r="Q1028" s="178">
        <f t="shared" si="116"/>
        <v>605</v>
      </c>
      <c r="R1028" s="178">
        <f t="shared" si="117"/>
        <v>8</v>
      </c>
      <c r="S1028" s="202">
        <f t="shared" si="118"/>
        <v>1.3050570962479609E-2</v>
      </c>
    </row>
    <row r="1029" spans="1:19" x14ac:dyDescent="0.2">
      <c r="A1029" s="201" t="s">
        <v>430</v>
      </c>
      <c r="B1029" s="188" t="s">
        <v>185</v>
      </c>
      <c r="C1029" s="189" t="s">
        <v>186</v>
      </c>
      <c r="D1029" s="175"/>
      <c r="E1029" s="176"/>
      <c r="F1029" s="176"/>
      <c r="G1029" s="176"/>
      <c r="H1029" s="210" t="str">
        <f t="shared" si="112"/>
        <v/>
      </c>
      <c r="I1029" s="221">
        <v>1</v>
      </c>
      <c r="J1029" s="27">
        <v>1</v>
      </c>
      <c r="K1029" s="27"/>
      <c r="L1029" s="193">
        <f t="shared" si="113"/>
        <v>0</v>
      </c>
      <c r="M1029" s="225"/>
      <c r="N1029" s="27"/>
      <c r="O1029" s="214">
        <f t="shared" si="114"/>
        <v>0</v>
      </c>
      <c r="P1029" s="177">
        <f t="shared" si="115"/>
        <v>1</v>
      </c>
      <c r="Q1029" s="178">
        <f t="shared" si="116"/>
        <v>1</v>
      </c>
      <c r="R1029" s="178" t="str">
        <f t="shared" si="117"/>
        <v/>
      </c>
      <c r="S1029" s="202" t="str">
        <f t="shared" si="118"/>
        <v/>
      </c>
    </row>
    <row r="1030" spans="1:19" x14ac:dyDescent="0.2">
      <c r="A1030" s="201" t="s">
        <v>430</v>
      </c>
      <c r="B1030" s="188" t="s">
        <v>195</v>
      </c>
      <c r="C1030" s="189" t="s">
        <v>253</v>
      </c>
      <c r="D1030" s="175"/>
      <c r="E1030" s="176"/>
      <c r="F1030" s="176"/>
      <c r="G1030" s="176"/>
      <c r="H1030" s="210" t="str">
        <f t="shared" si="112"/>
        <v/>
      </c>
      <c r="I1030" s="221">
        <v>1</v>
      </c>
      <c r="J1030" s="27">
        <v>1</v>
      </c>
      <c r="K1030" s="27"/>
      <c r="L1030" s="193">
        <f t="shared" si="113"/>
        <v>0</v>
      </c>
      <c r="M1030" s="225"/>
      <c r="N1030" s="27"/>
      <c r="O1030" s="214">
        <f t="shared" si="114"/>
        <v>0</v>
      </c>
      <c r="P1030" s="177">
        <f t="shared" si="115"/>
        <v>1</v>
      </c>
      <c r="Q1030" s="178">
        <f t="shared" si="116"/>
        <v>1</v>
      </c>
      <c r="R1030" s="178" t="str">
        <f t="shared" si="117"/>
        <v/>
      </c>
      <c r="S1030" s="202" t="str">
        <f t="shared" si="118"/>
        <v/>
      </c>
    </row>
    <row r="1031" spans="1:19" x14ac:dyDescent="0.2">
      <c r="A1031" s="201" t="s">
        <v>430</v>
      </c>
      <c r="B1031" s="188" t="s">
        <v>198</v>
      </c>
      <c r="C1031" s="189" t="s">
        <v>199</v>
      </c>
      <c r="D1031" s="175"/>
      <c r="E1031" s="176"/>
      <c r="F1031" s="176"/>
      <c r="G1031" s="176"/>
      <c r="H1031" s="210" t="str">
        <f t="shared" si="112"/>
        <v/>
      </c>
      <c r="I1031" s="221">
        <v>69</v>
      </c>
      <c r="J1031" s="27">
        <v>61</v>
      </c>
      <c r="K1031" s="27">
        <v>35</v>
      </c>
      <c r="L1031" s="193">
        <f t="shared" si="113"/>
        <v>0.57377049180327866</v>
      </c>
      <c r="M1031" s="225"/>
      <c r="N1031" s="27">
        <v>8</v>
      </c>
      <c r="O1031" s="214">
        <f t="shared" si="114"/>
        <v>0.11594202898550725</v>
      </c>
      <c r="P1031" s="177">
        <f t="shared" si="115"/>
        <v>69</v>
      </c>
      <c r="Q1031" s="178">
        <f t="shared" si="116"/>
        <v>61</v>
      </c>
      <c r="R1031" s="178">
        <f t="shared" si="117"/>
        <v>8</v>
      </c>
      <c r="S1031" s="202">
        <f t="shared" si="118"/>
        <v>0.11594202898550725</v>
      </c>
    </row>
    <row r="1032" spans="1:19" x14ac:dyDescent="0.2">
      <c r="A1032" s="201" t="s">
        <v>430</v>
      </c>
      <c r="B1032" s="188" t="s">
        <v>204</v>
      </c>
      <c r="C1032" s="189" t="s">
        <v>205</v>
      </c>
      <c r="D1032" s="175"/>
      <c r="E1032" s="176"/>
      <c r="F1032" s="176"/>
      <c r="G1032" s="176"/>
      <c r="H1032" s="210" t="str">
        <f t="shared" si="112"/>
        <v/>
      </c>
      <c r="I1032" s="221">
        <v>687</v>
      </c>
      <c r="J1032" s="27">
        <v>656</v>
      </c>
      <c r="K1032" s="27">
        <v>653</v>
      </c>
      <c r="L1032" s="193">
        <f t="shared" si="113"/>
        <v>0.99542682926829273</v>
      </c>
      <c r="M1032" s="225"/>
      <c r="N1032" s="27">
        <v>31</v>
      </c>
      <c r="O1032" s="214">
        <f t="shared" si="114"/>
        <v>4.5123726346433773E-2</v>
      </c>
      <c r="P1032" s="177">
        <f t="shared" si="115"/>
        <v>687</v>
      </c>
      <c r="Q1032" s="178">
        <f t="shared" si="116"/>
        <v>656</v>
      </c>
      <c r="R1032" s="178">
        <f t="shared" si="117"/>
        <v>31</v>
      </c>
      <c r="S1032" s="202">
        <f t="shared" si="118"/>
        <v>4.5123726346433773E-2</v>
      </c>
    </row>
    <row r="1033" spans="1:19" ht="29" x14ac:dyDescent="0.2">
      <c r="A1033" s="201" t="s">
        <v>430</v>
      </c>
      <c r="B1033" s="188" t="s">
        <v>212</v>
      </c>
      <c r="C1033" s="189" t="s">
        <v>213</v>
      </c>
      <c r="D1033" s="175"/>
      <c r="E1033" s="176"/>
      <c r="F1033" s="176"/>
      <c r="G1033" s="176"/>
      <c r="H1033" s="210" t="str">
        <f t="shared" si="112"/>
        <v/>
      </c>
      <c r="I1033" s="221">
        <v>89</v>
      </c>
      <c r="J1033" s="27">
        <v>79</v>
      </c>
      <c r="K1033" s="27">
        <v>58</v>
      </c>
      <c r="L1033" s="193">
        <f t="shared" si="113"/>
        <v>0.73417721518987344</v>
      </c>
      <c r="M1033" s="225"/>
      <c r="N1033" s="27">
        <v>10</v>
      </c>
      <c r="O1033" s="214">
        <f t="shared" si="114"/>
        <v>0.11235955056179775</v>
      </c>
      <c r="P1033" s="177">
        <f t="shared" si="115"/>
        <v>89</v>
      </c>
      <c r="Q1033" s="178">
        <f t="shared" si="116"/>
        <v>79</v>
      </c>
      <c r="R1033" s="178">
        <f t="shared" si="117"/>
        <v>10</v>
      </c>
      <c r="S1033" s="202">
        <f t="shared" si="118"/>
        <v>0.11235955056179775</v>
      </c>
    </row>
    <row r="1034" spans="1:19" x14ac:dyDescent="0.2">
      <c r="A1034" s="201" t="s">
        <v>430</v>
      </c>
      <c r="B1034" s="188" t="s">
        <v>215</v>
      </c>
      <c r="C1034" s="189" t="s">
        <v>217</v>
      </c>
      <c r="D1034" s="175"/>
      <c r="E1034" s="176"/>
      <c r="F1034" s="176"/>
      <c r="G1034" s="176"/>
      <c r="H1034" s="210" t="str">
        <f t="shared" si="112"/>
        <v/>
      </c>
      <c r="I1034" s="221">
        <v>174</v>
      </c>
      <c r="J1034" s="27">
        <v>151</v>
      </c>
      <c r="K1034" s="27">
        <v>119</v>
      </c>
      <c r="L1034" s="193">
        <f t="shared" si="113"/>
        <v>0.78807947019867552</v>
      </c>
      <c r="M1034" s="225"/>
      <c r="N1034" s="27">
        <v>23</v>
      </c>
      <c r="O1034" s="214">
        <f t="shared" si="114"/>
        <v>0.13218390804597702</v>
      </c>
      <c r="P1034" s="177">
        <f t="shared" si="115"/>
        <v>174</v>
      </c>
      <c r="Q1034" s="178">
        <f t="shared" si="116"/>
        <v>151</v>
      </c>
      <c r="R1034" s="178">
        <f t="shared" si="117"/>
        <v>23</v>
      </c>
      <c r="S1034" s="202">
        <f t="shared" si="118"/>
        <v>0.13218390804597702</v>
      </c>
    </row>
    <row r="1035" spans="1:19" x14ac:dyDescent="0.2">
      <c r="A1035" s="201" t="s">
        <v>430</v>
      </c>
      <c r="B1035" s="188" t="s">
        <v>220</v>
      </c>
      <c r="C1035" s="189" t="s">
        <v>224</v>
      </c>
      <c r="D1035" s="175"/>
      <c r="E1035" s="176"/>
      <c r="F1035" s="176"/>
      <c r="G1035" s="176"/>
      <c r="H1035" s="210" t="str">
        <f t="shared" si="112"/>
        <v/>
      </c>
      <c r="I1035" s="221">
        <v>18</v>
      </c>
      <c r="J1035" s="27">
        <v>16</v>
      </c>
      <c r="K1035" s="27">
        <v>13</v>
      </c>
      <c r="L1035" s="193">
        <f t="shared" si="113"/>
        <v>0.8125</v>
      </c>
      <c r="M1035" s="225">
        <v>1</v>
      </c>
      <c r="N1035" s="27">
        <v>1</v>
      </c>
      <c r="O1035" s="214">
        <f t="shared" si="114"/>
        <v>5.5555555555555552E-2</v>
      </c>
      <c r="P1035" s="177">
        <f t="shared" si="115"/>
        <v>18</v>
      </c>
      <c r="Q1035" s="178">
        <f t="shared" si="116"/>
        <v>17</v>
      </c>
      <c r="R1035" s="178">
        <f t="shared" si="117"/>
        <v>1</v>
      </c>
      <c r="S1035" s="202">
        <f t="shared" si="118"/>
        <v>5.5555555555555552E-2</v>
      </c>
    </row>
    <row r="1036" spans="1:19" ht="29" x14ac:dyDescent="0.2">
      <c r="A1036" s="201" t="s">
        <v>430</v>
      </c>
      <c r="B1036" s="188" t="s">
        <v>220</v>
      </c>
      <c r="C1036" s="189" t="s">
        <v>225</v>
      </c>
      <c r="D1036" s="175"/>
      <c r="E1036" s="176"/>
      <c r="F1036" s="176"/>
      <c r="G1036" s="176"/>
      <c r="H1036" s="210" t="str">
        <f t="shared" si="112"/>
        <v/>
      </c>
      <c r="I1036" s="221">
        <v>49</v>
      </c>
      <c r="J1036" s="27">
        <v>48</v>
      </c>
      <c r="K1036" s="27">
        <v>48</v>
      </c>
      <c r="L1036" s="193">
        <f t="shared" si="113"/>
        <v>1</v>
      </c>
      <c r="M1036" s="225"/>
      <c r="N1036" s="27">
        <v>1</v>
      </c>
      <c r="O1036" s="214">
        <f t="shared" si="114"/>
        <v>2.0408163265306121E-2</v>
      </c>
      <c r="P1036" s="177">
        <f t="shared" si="115"/>
        <v>49</v>
      </c>
      <c r="Q1036" s="178">
        <f t="shared" si="116"/>
        <v>48</v>
      </c>
      <c r="R1036" s="178">
        <f t="shared" si="117"/>
        <v>1</v>
      </c>
      <c r="S1036" s="202">
        <f t="shared" si="118"/>
        <v>2.0408163265306121E-2</v>
      </c>
    </row>
    <row r="1037" spans="1:19" x14ac:dyDescent="0.2">
      <c r="A1037" s="201" t="s">
        <v>430</v>
      </c>
      <c r="B1037" s="188" t="s">
        <v>220</v>
      </c>
      <c r="C1037" s="189" t="s">
        <v>226</v>
      </c>
      <c r="D1037" s="175"/>
      <c r="E1037" s="176"/>
      <c r="F1037" s="176"/>
      <c r="G1037" s="176"/>
      <c r="H1037" s="210" t="str">
        <f t="shared" si="112"/>
        <v/>
      </c>
      <c r="I1037" s="221">
        <v>12</v>
      </c>
      <c r="J1037" s="27">
        <v>11</v>
      </c>
      <c r="K1037" s="27">
        <v>10</v>
      </c>
      <c r="L1037" s="193">
        <f t="shared" si="113"/>
        <v>0.90909090909090906</v>
      </c>
      <c r="M1037" s="225"/>
      <c r="N1037" s="27">
        <v>1</v>
      </c>
      <c r="O1037" s="214">
        <f t="shared" si="114"/>
        <v>8.3333333333333329E-2</v>
      </c>
      <c r="P1037" s="177">
        <f t="shared" si="115"/>
        <v>12</v>
      </c>
      <c r="Q1037" s="178">
        <f t="shared" si="116"/>
        <v>11</v>
      </c>
      <c r="R1037" s="178">
        <f t="shared" si="117"/>
        <v>1</v>
      </c>
      <c r="S1037" s="202">
        <f t="shared" si="118"/>
        <v>8.3333333333333329E-2</v>
      </c>
    </row>
    <row r="1038" spans="1:19" x14ac:dyDescent="0.2">
      <c r="A1038" s="201" t="s">
        <v>434</v>
      </c>
      <c r="B1038" s="188" t="s">
        <v>4</v>
      </c>
      <c r="C1038" s="189" t="s">
        <v>5</v>
      </c>
      <c r="D1038" s="175"/>
      <c r="E1038" s="176"/>
      <c r="F1038" s="176"/>
      <c r="G1038" s="176"/>
      <c r="H1038" s="210" t="str">
        <f t="shared" si="112"/>
        <v/>
      </c>
      <c r="I1038" s="221">
        <v>353</v>
      </c>
      <c r="J1038" s="27">
        <v>50</v>
      </c>
      <c r="K1038" s="27">
        <v>13</v>
      </c>
      <c r="L1038" s="193">
        <f t="shared" si="113"/>
        <v>0.26</v>
      </c>
      <c r="M1038" s="225">
        <v>0</v>
      </c>
      <c r="N1038" s="27">
        <v>301</v>
      </c>
      <c r="O1038" s="214">
        <f t="shared" si="114"/>
        <v>0.85754985754985757</v>
      </c>
      <c r="P1038" s="177">
        <f t="shared" si="115"/>
        <v>353</v>
      </c>
      <c r="Q1038" s="178">
        <f t="shared" si="116"/>
        <v>50</v>
      </c>
      <c r="R1038" s="178">
        <f t="shared" si="117"/>
        <v>301</v>
      </c>
      <c r="S1038" s="202">
        <f t="shared" si="118"/>
        <v>0.85754985754985757</v>
      </c>
    </row>
    <row r="1039" spans="1:19" x14ac:dyDescent="0.2">
      <c r="A1039" s="201" t="s">
        <v>434</v>
      </c>
      <c r="B1039" s="188" t="s">
        <v>10</v>
      </c>
      <c r="C1039" s="189" t="s">
        <v>11</v>
      </c>
      <c r="D1039" s="175"/>
      <c r="E1039" s="176"/>
      <c r="F1039" s="176"/>
      <c r="G1039" s="176"/>
      <c r="H1039" s="210" t="str">
        <f t="shared" si="112"/>
        <v/>
      </c>
      <c r="I1039" s="221">
        <v>4</v>
      </c>
      <c r="J1039" s="27">
        <v>4</v>
      </c>
      <c r="K1039" s="27">
        <v>1</v>
      </c>
      <c r="L1039" s="193">
        <f t="shared" si="113"/>
        <v>0.25</v>
      </c>
      <c r="M1039" s="225">
        <v>0</v>
      </c>
      <c r="N1039" s="27">
        <v>0</v>
      </c>
      <c r="O1039" s="214">
        <f t="shared" si="114"/>
        <v>0</v>
      </c>
      <c r="P1039" s="177">
        <f t="shared" si="115"/>
        <v>4</v>
      </c>
      <c r="Q1039" s="178">
        <f t="shared" si="116"/>
        <v>4</v>
      </c>
      <c r="R1039" s="178" t="str">
        <f t="shared" si="117"/>
        <v/>
      </c>
      <c r="S1039" s="202" t="str">
        <f t="shared" si="118"/>
        <v/>
      </c>
    </row>
    <row r="1040" spans="1:19" x14ac:dyDescent="0.2">
      <c r="A1040" s="201" t="s">
        <v>434</v>
      </c>
      <c r="B1040" s="188" t="s">
        <v>10</v>
      </c>
      <c r="C1040" s="189" t="s">
        <v>261</v>
      </c>
      <c r="D1040" s="175"/>
      <c r="E1040" s="176"/>
      <c r="F1040" s="176"/>
      <c r="G1040" s="176"/>
      <c r="H1040" s="210" t="str">
        <f t="shared" si="112"/>
        <v/>
      </c>
      <c r="I1040" s="221">
        <v>3</v>
      </c>
      <c r="J1040" s="27">
        <v>3</v>
      </c>
      <c r="K1040" s="27">
        <v>0</v>
      </c>
      <c r="L1040" s="193">
        <f t="shared" si="113"/>
        <v>0</v>
      </c>
      <c r="M1040" s="225">
        <v>0</v>
      </c>
      <c r="N1040" s="27">
        <v>0</v>
      </c>
      <c r="O1040" s="214">
        <f t="shared" si="114"/>
        <v>0</v>
      </c>
      <c r="P1040" s="177">
        <f t="shared" si="115"/>
        <v>3</v>
      </c>
      <c r="Q1040" s="178">
        <f t="shared" si="116"/>
        <v>3</v>
      </c>
      <c r="R1040" s="178" t="str">
        <f t="shared" si="117"/>
        <v/>
      </c>
      <c r="S1040" s="202" t="str">
        <f t="shared" si="118"/>
        <v/>
      </c>
    </row>
    <row r="1041" spans="1:19" x14ac:dyDescent="0.2">
      <c r="A1041" s="201" t="s">
        <v>434</v>
      </c>
      <c r="B1041" s="188" t="s">
        <v>10</v>
      </c>
      <c r="C1041" s="189" t="s">
        <v>12</v>
      </c>
      <c r="D1041" s="175"/>
      <c r="E1041" s="176"/>
      <c r="F1041" s="176"/>
      <c r="G1041" s="176"/>
      <c r="H1041" s="210" t="str">
        <f t="shared" si="112"/>
        <v/>
      </c>
      <c r="I1041" s="221">
        <v>5</v>
      </c>
      <c r="J1041" s="27">
        <v>4</v>
      </c>
      <c r="K1041" s="27">
        <v>1</v>
      </c>
      <c r="L1041" s="193">
        <f t="shared" si="113"/>
        <v>0.25</v>
      </c>
      <c r="M1041" s="225">
        <v>0</v>
      </c>
      <c r="N1041" s="27">
        <v>1</v>
      </c>
      <c r="O1041" s="214">
        <f t="shared" si="114"/>
        <v>0.2</v>
      </c>
      <c r="P1041" s="177">
        <f t="shared" si="115"/>
        <v>5</v>
      </c>
      <c r="Q1041" s="178">
        <f t="shared" si="116"/>
        <v>4</v>
      </c>
      <c r="R1041" s="178">
        <f t="shared" si="117"/>
        <v>1</v>
      </c>
      <c r="S1041" s="202">
        <f t="shared" si="118"/>
        <v>0.2</v>
      </c>
    </row>
    <row r="1042" spans="1:19" x14ac:dyDescent="0.2">
      <c r="A1042" s="201" t="s">
        <v>434</v>
      </c>
      <c r="B1042" s="188" t="s">
        <v>35</v>
      </c>
      <c r="C1042" s="189" t="s">
        <v>37</v>
      </c>
      <c r="D1042" s="175"/>
      <c r="E1042" s="176"/>
      <c r="F1042" s="176"/>
      <c r="G1042" s="176"/>
      <c r="H1042" s="210" t="str">
        <f t="shared" si="112"/>
        <v/>
      </c>
      <c r="I1042" s="221">
        <v>10</v>
      </c>
      <c r="J1042" s="27">
        <v>8</v>
      </c>
      <c r="K1042" s="27">
        <v>0</v>
      </c>
      <c r="L1042" s="193">
        <f t="shared" si="113"/>
        <v>0</v>
      </c>
      <c r="M1042" s="225">
        <v>0</v>
      </c>
      <c r="N1042" s="27">
        <v>2</v>
      </c>
      <c r="O1042" s="214">
        <f t="shared" si="114"/>
        <v>0.2</v>
      </c>
      <c r="P1042" s="177">
        <f t="shared" si="115"/>
        <v>10</v>
      </c>
      <c r="Q1042" s="178">
        <f t="shared" si="116"/>
        <v>8</v>
      </c>
      <c r="R1042" s="178">
        <f t="shared" si="117"/>
        <v>2</v>
      </c>
      <c r="S1042" s="202">
        <f t="shared" si="118"/>
        <v>0.2</v>
      </c>
    </row>
    <row r="1043" spans="1:19" x14ac:dyDescent="0.2">
      <c r="A1043" s="201" t="s">
        <v>434</v>
      </c>
      <c r="B1043" s="188" t="s">
        <v>42</v>
      </c>
      <c r="C1043" s="189" t="s">
        <v>43</v>
      </c>
      <c r="D1043" s="175"/>
      <c r="E1043" s="176"/>
      <c r="F1043" s="176"/>
      <c r="G1043" s="176"/>
      <c r="H1043" s="210" t="str">
        <f t="shared" si="112"/>
        <v/>
      </c>
      <c r="I1043" s="221">
        <v>918</v>
      </c>
      <c r="J1043" s="27">
        <v>633</v>
      </c>
      <c r="K1043" s="27">
        <v>80</v>
      </c>
      <c r="L1043" s="193">
        <f t="shared" si="113"/>
        <v>0.1263823064770932</v>
      </c>
      <c r="M1043" s="225">
        <v>0</v>
      </c>
      <c r="N1043" s="27">
        <v>283</v>
      </c>
      <c r="O1043" s="214">
        <f t="shared" si="114"/>
        <v>0.30895196506550221</v>
      </c>
      <c r="P1043" s="177">
        <f t="shared" si="115"/>
        <v>918</v>
      </c>
      <c r="Q1043" s="178">
        <f t="shared" si="116"/>
        <v>633</v>
      </c>
      <c r="R1043" s="178">
        <f t="shared" si="117"/>
        <v>283</v>
      </c>
      <c r="S1043" s="202">
        <f t="shared" si="118"/>
        <v>0.30895196506550221</v>
      </c>
    </row>
    <row r="1044" spans="1:19" x14ac:dyDescent="0.2">
      <c r="A1044" s="201" t="s">
        <v>434</v>
      </c>
      <c r="B1044" s="188" t="s">
        <v>42</v>
      </c>
      <c r="C1044" s="189" t="s">
        <v>46</v>
      </c>
      <c r="D1044" s="175"/>
      <c r="E1044" s="176"/>
      <c r="F1044" s="176"/>
      <c r="G1044" s="176"/>
      <c r="H1044" s="210" t="str">
        <f t="shared" si="112"/>
        <v/>
      </c>
      <c r="I1044" s="221">
        <v>157</v>
      </c>
      <c r="J1044" s="27">
        <v>125</v>
      </c>
      <c r="K1044" s="27">
        <v>67</v>
      </c>
      <c r="L1044" s="193">
        <f t="shared" si="113"/>
        <v>0.53600000000000003</v>
      </c>
      <c r="M1044" s="225">
        <v>0</v>
      </c>
      <c r="N1044" s="27">
        <v>29</v>
      </c>
      <c r="O1044" s="214">
        <f t="shared" si="114"/>
        <v>0.18831168831168832</v>
      </c>
      <c r="P1044" s="177">
        <f t="shared" si="115"/>
        <v>157</v>
      </c>
      <c r="Q1044" s="178">
        <f t="shared" si="116"/>
        <v>125</v>
      </c>
      <c r="R1044" s="178">
        <f t="shared" si="117"/>
        <v>29</v>
      </c>
      <c r="S1044" s="202">
        <f t="shared" si="118"/>
        <v>0.18831168831168832</v>
      </c>
    </row>
    <row r="1045" spans="1:19" x14ac:dyDescent="0.2">
      <c r="A1045" s="201" t="s">
        <v>434</v>
      </c>
      <c r="B1045" s="188" t="s">
        <v>65</v>
      </c>
      <c r="C1045" s="189" t="s">
        <v>66</v>
      </c>
      <c r="D1045" s="175"/>
      <c r="E1045" s="176"/>
      <c r="F1045" s="176"/>
      <c r="G1045" s="176"/>
      <c r="H1045" s="210" t="str">
        <f t="shared" si="112"/>
        <v/>
      </c>
      <c r="I1045" s="221">
        <v>407</v>
      </c>
      <c r="J1045" s="27">
        <v>177</v>
      </c>
      <c r="K1045" s="27">
        <v>8</v>
      </c>
      <c r="L1045" s="193">
        <f t="shared" si="113"/>
        <v>4.519774011299435E-2</v>
      </c>
      <c r="M1045" s="225">
        <v>4</v>
      </c>
      <c r="N1045" s="27">
        <v>230</v>
      </c>
      <c r="O1045" s="214">
        <f t="shared" si="114"/>
        <v>0.55961070559610704</v>
      </c>
      <c r="P1045" s="177">
        <f t="shared" si="115"/>
        <v>407</v>
      </c>
      <c r="Q1045" s="178">
        <f t="shared" si="116"/>
        <v>181</v>
      </c>
      <c r="R1045" s="178">
        <f t="shared" si="117"/>
        <v>230</v>
      </c>
      <c r="S1045" s="202">
        <f t="shared" si="118"/>
        <v>0.55961070559610704</v>
      </c>
    </row>
    <row r="1046" spans="1:19" x14ac:dyDescent="0.2">
      <c r="A1046" s="201" t="s">
        <v>434</v>
      </c>
      <c r="B1046" s="188" t="s">
        <v>92</v>
      </c>
      <c r="C1046" s="189" t="s">
        <v>93</v>
      </c>
      <c r="D1046" s="175"/>
      <c r="E1046" s="176"/>
      <c r="F1046" s="176"/>
      <c r="G1046" s="176"/>
      <c r="H1046" s="210" t="str">
        <f t="shared" si="112"/>
        <v/>
      </c>
      <c r="I1046" s="221">
        <v>705</v>
      </c>
      <c r="J1046" s="27">
        <v>338</v>
      </c>
      <c r="K1046" s="27">
        <v>87</v>
      </c>
      <c r="L1046" s="193">
        <f t="shared" si="113"/>
        <v>0.25739644970414199</v>
      </c>
      <c r="M1046" s="225">
        <v>1</v>
      </c>
      <c r="N1046" s="27">
        <v>361</v>
      </c>
      <c r="O1046" s="214">
        <f t="shared" si="114"/>
        <v>0.51571428571428568</v>
      </c>
      <c r="P1046" s="177">
        <f t="shared" si="115"/>
        <v>705</v>
      </c>
      <c r="Q1046" s="178">
        <f t="shared" si="116"/>
        <v>339</v>
      </c>
      <c r="R1046" s="178">
        <f t="shared" si="117"/>
        <v>361</v>
      </c>
      <c r="S1046" s="202">
        <f t="shared" si="118"/>
        <v>0.51571428571428568</v>
      </c>
    </row>
    <row r="1047" spans="1:19" x14ac:dyDescent="0.2">
      <c r="A1047" s="201" t="s">
        <v>434</v>
      </c>
      <c r="B1047" s="188" t="s">
        <v>103</v>
      </c>
      <c r="C1047" s="189" t="s">
        <v>104</v>
      </c>
      <c r="D1047" s="175"/>
      <c r="E1047" s="176"/>
      <c r="F1047" s="176"/>
      <c r="G1047" s="176"/>
      <c r="H1047" s="210" t="str">
        <f t="shared" si="112"/>
        <v/>
      </c>
      <c r="I1047" s="221">
        <v>79</v>
      </c>
      <c r="J1047" s="27">
        <v>72</v>
      </c>
      <c r="K1047" s="27">
        <v>62</v>
      </c>
      <c r="L1047" s="193">
        <f t="shared" si="113"/>
        <v>0.86111111111111116</v>
      </c>
      <c r="M1047" s="225">
        <v>0</v>
      </c>
      <c r="N1047" s="27">
        <v>6</v>
      </c>
      <c r="O1047" s="214">
        <f t="shared" si="114"/>
        <v>7.6923076923076927E-2</v>
      </c>
      <c r="P1047" s="177">
        <f t="shared" si="115"/>
        <v>79</v>
      </c>
      <c r="Q1047" s="178">
        <f t="shared" si="116"/>
        <v>72</v>
      </c>
      <c r="R1047" s="178">
        <f t="shared" si="117"/>
        <v>6</v>
      </c>
      <c r="S1047" s="202">
        <f t="shared" si="118"/>
        <v>7.6923076923076927E-2</v>
      </c>
    </row>
    <row r="1048" spans="1:19" x14ac:dyDescent="0.2">
      <c r="A1048" s="201" t="s">
        <v>434</v>
      </c>
      <c r="B1048" s="188" t="s">
        <v>105</v>
      </c>
      <c r="C1048" s="189" t="s">
        <v>106</v>
      </c>
      <c r="D1048" s="175"/>
      <c r="E1048" s="176"/>
      <c r="F1048" s="176"/>
      <c r="G1048" s="176"/>
      <c r="H1048" s="210" t="str">
        <f t="shared" si="112"/>
        <v/>
      </c>
      <c r="I1048" s="221">
        <v>61</v>
      </c>
      <c r="J1048" s="27">
        <v>54</v>
      </c>
      <c r="K1048" s="27">
        <v>32</v>
      </c>
      <c r="L1048" s="193">
        <f t="shared" si="113"/>
        <v>0.59259259259259256</v>
      </c>
      <c r="M1048" s="225">
        <v>0</v>
      </c>
      <c r="N1048" s="27">
        <v>7</v>
      </c>
      <c r="O1048" s="214">
        <f t="shared" si="114"/>
        <v>0.11475409836065574</v>
      </c>
      <c r="P1048" s="177">
        <f t="shared" si="115"/>
        <v>61</v>
      </c>
      <c r="Q1048" s="178">
        <f t="shared" si="116"/>
        <v>54</v>
      </c>
      <c r="R1048" s="178">
        <f t="shared" si="117"/>
        <v>7</v>
      </c>
      <c r="S1048" s="202">
        <f t="shared" si="118"/>
        <v>0.11475409836065574</v>
      </c>
    </row>
    <row r="1049" spans="1:19" x14ac:dyDescent="0.2">
      <c r="A1049" s="201" t="s">
        <v>434</v>
      </c>
      <c r="B1049" s="188" t="s">
        <v>121</v>
      </c>
      <c r="C1049" s="189" t="s">
        <v>121</v>
      </c>
      <c r="D1049" s="175"/>
      <c r="E1049" s="176"/>
      <c r="F1049" s="176"/>
      <c r="G1049" s="176"/>
      <c r="H1049" s="210" t="str">
        <f t="shared" si="112"/>
        <v/>
      </c>
      <c r="I1049" s="221">
        <v>25</v>
      </c>
      <c r="J1049" s="27">
        <v>20</v>
      </c>
      <c r="K1049" s="27">
        <v>20</v>
      </c>
      <c r="L1049" s="193">
        <f t="shared" si="113"/>
        <v>1</v>
      </c>
      <c r="M1049" s="225">
        <v>0</v>
      </c>
      <c r="N1049" s="27">
        <v>5</v>
      </c>
      <c r="O1049" s="214">
        <f t="shared" si="114"/>
        <v>0.2</v>
      </c>
      <c r="P1049" s="177">
        <f t="shared" si="115"/>
        <v>25</v>
      </c>
      <c r="Q1049" s="178">
        <f t="shared" si="116"/>
        <v>20</v>
      </c>
      <c r="R1049" s="178">
        <f t="shared" si="117"/>
        <v>5</v>
      </c>
      <c r="S1049" s="202">
        <f t="shared" si="118"/>
        <v>0.2</v>
      </c>
    </row>
    <row r="1050" spans="1:19" ht="29" x14ac:dyDescent="0.2">
      <c r="A1050" s="201" t="s">
        <v>434</v>
      </c>
      <c r="B1050" s="188" t="s">
        <v>168</v>
      </c>
      <c r="C1050" s="189" t="s">
        <v>170</v>
      </c>
      <c r="D1050" s="175"/>
      <c r="E1050" s="176"/>
      <c r="F1050" s="176"/>
      <c r="G1050" s="176"/>
      <c r="H1050" s="210" t="str">
        <f t="shared" si="112"/>
        <v/>
      </c>
      <c r="I1050" s="221">
        <v>1385</v>
      </c>
      <c r="J1050" s="27">
        <v>1283</v>
      </c>
      <c r="K1050" s="27">
        <v>680</v>
      </c>
      <c r="L1050" s="193">
        <f t="shared" si="113"/>
        <v>0.53000779423226807</v>
      </c>
      <c r="M1050" s="225">
        <v>0</v>
      </c>
      <c r="N1050" s="27">
        <v>101</v>
      </c>
      <c r="O1050" s="214">
        <f t="shared" si="114"/>
        <v>7.2976878612716761E-2</v>
      </c>
      <c r="P1050" s="177">
        <f t="shared" si="115"/>
        <v>1385</v>
      </c>
      <c r="Q1050" s="178">
        <f t="shared" si="116"/>
        <v>1283</v>
      </c>
      <c r="R1050" s="178">
        <f t="shared" si="117"/>
        <v>101</v>
      </c>
      <c r="S1050" s="202">
        <f t="shared" si="118"/>
        <v>7.2976878612716761E-2</v>
      </c>
    </row>
    <row r="1051" spans="1:19" x14ac:dyDescent="0.2">
      <c r="A1051" s="201" t="s">
        <v>434</v>
      </c>
      <c r="B1051" s="188" t="s">
        <v>174</v>
      </c>
      <c r="C1051" s="189" t="s">
        <v>175</v>
      </c>
      <c r="D1051" s="175"/>
      <c r="E1051" s="176"/>
      <c r="F1051" s="176"/>
      <c r="G1051" s="176"/>
      <c r="H1051" s="210" t="str">
        <f t="shared" si="112"/>
        <v/>
      </c>
      <c r="I1051" s="221">
        <v>123</v>
      </c>
      <c r="J1051" s="27">
        <v>96</v>
      </c>
      <c r="K1051" s="27">
        <v>86</v>
      </c>
      <c r="L1051" s="193">
        <f t="shared" si="113"/>
        <v>0.89583333333333337</v>
      </c>
      <c r="M1051" s="225">
        <v>0</v>
      </c>
      <c r="N1051" s="27">
        <v>27</v>
      </c>
      <c r="O1051" s="214">
        <f t="shared" si="114"/>
        <v>0.21951219512195122</v>
      </c>
      <c r="P1051" s="177">
        <f t="shared" si="115"/>
        <v>123</v>
      </c>
      <c r="Q1051" s="178">
        <f t="shared" si="116"/>
        <v>96</v>
      </c>
      <c r="R1051" s="178">
        <f t="shared" si="117"/>
        <v>27</v>
      </c>
      <c r="S1051" s="202">
        <f t="shared" si="118"/>
        <v>0.21951219512195122</v>
      </c>
    </row>
    <row r="1052" spans="1:19" x14ac:dyDescent="0.2">
      <c r="A1052" s="201" t="s">
        <v>434</v>
      </c>
      <c r="B1052" s="188" t="s">
        <v>202</v>
      </c>
      <c r="C1052" s="189" t="s">
        <v>203</v>
      </c>
      <c r="D1052" s="175"/>
      <c r="E1052" s="176"/>
      <c r="F1052" s="176"/>
      <c r="G1052" s="176"/>
      <c r="H1052" s="210" t="str">
        <f t="shared" si="112"/>
        <v/>
      </c>
      <c r="I1052" s="221">
        <v>269</v>
      </c>
      <c r="J1052" s="27">
        <v>191</v>
      </c>
      <c r="K1052" s="27">
        <v>128</v>
      </c>
      <c r="L1052" s="193">
        <f t="shared" si="113"/>
        <v>0.67015706806282727</v>
      </c>
      <c r="M1052" s="225">
        <v>0</v>
      </c>
      <c r="N1052" s="27">
        <v>76</v>
      </c>
      <c r="O1052" s="214">
        <f t="shared" si="114"/>
        <v>0.28464419475655428</v>
      </c>
      <c r="P1052" s="177">
        <f t="shared" si="115"/>
        <v>269</v>
      </c>
      <c r="Q1052" s="178">
        <f t="shared" si="116"/>
        <v>191</v>
      </c>
      <c r="R1052" s="178">
        <f t="shared" si="117"/>
        <v>76</v>
      </c>
      <c r="S1052" s="202">
        <f t="shared" si="118"/>
        <v>0.28464419475655428</v>
      </c>
    </row>
    <row r="1053" spans="1:19" x14ac:dyDescent="0.2">
      <c r="A1053" s="201" t="s">
        <v>434</v>
      </c>
      <c r="B1053" s="188" t="s">
        <v>204</v>
      </c>
      <c r="C1053" s="189" t="s">
        <v>206</v>
      </c>
      <c r="D1053" s="175"/>
      <c r="E1053" s="176"/>
      <c r="F1053" s="176"/>
      <c r="G1053" s="176"/>
      <c r="H1053" s="210" t="str">
        <f t="shared" si="112"/>
        <v/>
      </c>
      <c r="I1053" s="221">
        <v>860</v>
      </c>
      <c r="J1053" s="27">
        <v>724</v>
      </c>
      <c r="K1053" s="27">
        <v>398</v>
      </c>
      <c r="L1053" s="193">
        <f t="shared" si="113"/>
        <v>0.54972375690607733</v>
      </c>
      <c r="M1053" s="225">
        <v>0</v>
      </c>
      <c r="N1053" s="27">
        <v>134</v>
      </c>
      <c r="O1053" s="214">
        <f t="shared" si="114"/>
        <v>0.15617715617715619</v>
      </c>
      <c r="P1053" s="177">
        <f t="shared" si="115"/>
        <v>860</v>
      </c>
      <c r="Q1053" s="178">
        <f t="shared" si="116"/>
        <v>724</v>
      </c>
      <c r="R1053" s="178">
        <f t="shared" si="117"/>
        <v>134</v>
      </c>
      <c r="S1053" s="202">
        <f t="shared" si="118"/>
        <v>0.15617715617715619</v>
      </c>
    </row>
    <row r="1054" spans="1:19" ht="29" x14ac:dyDescent="0.2">
      <c r="A1054" s="201" t="s">
        <v>434</v>
      </c>
      <c r="B1054" s="188" t="s">
        <v>212</v>
      </c>
      <c r="C1054" s="189" t="s">
        <v>213</v>
      </c>
      <c r="D1054" s="175"/>
      <c r="E1054" s="176"/>
      <c r="F1054" s="176"/>
      <c r="G1054" s="176"/>
      <c r="H1054" s="210" t="str">
        <f t="shared" si="112"/>
        <v/>
      </c>
      <c r="I1054" s="221">
        <v>308</v>
      </c>
      <c r="J1054" s="27">
        <v>118</v>
      </c>
      <c r="K1054" s="27">
        <v>50</v>
      </c>
      <c r="L1054" s="193">
        <f t="shared" si="113"/>
        <v>0.42372881355932202</v>
      </c>
      <c r="M1054" s="225">
        <v>1</v>
      </c>
      <c r="N1054" s="27">
        <v>188</v>
      </c>
      <c r="O1054" s="214">
        <f t="shared" si="114"/>
        <v>0.6123778501628665</v>
      </c>
      <c r="P1054" s="177">
        <f t="shared" si="115"/>
        <v>308</v>
      </c>
      <c r="Q1054" s="178">
        <f t="shared" si="116"/>
        <v>119</v>
      </c>
      <c r="R1054" s="178">
        <f t="shared" si="117"/>
        <v>188</v>
      </c>
      <c r="S1054" s="202">
        <f t="shared" si="118"/>
        <v>0.6123778501628665</v>
      </c>
    </row>
    <row r="1055" spans="1:19" x14ac:dyDescent="0.2">
      <c r="A1055" s="201" t="s">
        <v>434</v>
      </c>
      <c r="B1055" s="188" t="s">
        <v>215</v>
      </c>
      <c r="C1055" s="189" t="s">
        <v>217</v>
      </c>
      <c r="D1055" s="175"/>
      <c r="E1055" s="176"/>
      <c r="F1055" s="176"/>
      <c r="G1055" s="176"/>
      <c r="H1055" s="210" t="str">
        <f t="shared" si="112"/>
        <v/>
      </c>
      <c r="I1055" s="221">
        <v>767</v>
      </c>
      <c r="J1055" s="27">
        <v>724</v>
      </c>
      <c r="K1055" s="27">
        <v>350</v>
      </c>
      <c r="L1055" s="193">
        <f t="shared" si="113"/>
        <v>0.48342541436464087</v>
      </c>
      <c r="M1055" s="225">
        <v>4</v>
      </c>
      <c r="N1055" s="27">
        <v>41</v>
      </c>
      <c r="O1055" s="214">
        <f t="shared" si="114"/>
        <v>5.3315994798439535E-2</v>
      </c>
      <c r="P1055" s="177">
        <f t="shared" si="115"/>
        <v>767</v>
      </c>
      <c r="Q1055" s="178">
        <f t="shared" si="116"/>
        <v>728</v>
      </c>
      <c r="R1055" s="178">
        <f t="shared" si="117"/>
        <v>41</v>
      </c>
      <c r="S1055" s="202">
        <f t="shared" si="118"/>
        <v>5.3315994798439535E-2</v>
      </c>
    </row>
    <row r="1056" spans="1:19" x14ac:dyDescent="0.2">
      <c r="A1056" s="201" t="s">
        <v>434</v>
      </c>
      <c r="B1056" s="188" t="s">
        <v>220</v>
      </c>
      <c r="C1056" s="189" t="s">
        <v>224</v>
      </c>
      <c r="D1056" s="175"/>
      <c r="E1056" s="176"/>
      <c r="F1056" s="176"/>
      <c r="G1056" s="176"/>
      <c r="H1056" s="210" t="str">
        <f t="shared" si="112"/>
        <v/>
      </c>
      <c r="I1056" s="221">
        <v>3</v>
      </c>
      <c r="J1056" s="27">
        <v>3</v>
      </c>
      <c r="K1056" s="27">
        <v>2</v>
      </c>
      <c r="L1056" s="193">
        <f t="shared" si="113"/>
        <v>0.66666666666666663</v>
      </c>
      <c r="M1056" s="225">
        <v>0</v>
      </c>
      <c r="N1056" s="27">
        <v>0</v>
      </c>
      <c r="O1056" s="214">
        <f t="shared" si="114"/>
        <v>0</v>
      </c>
      <c r="P1056" s="177">
        <f t="shared" si="115"/>
        <v>3</v>
      </c>
      <c r="Q1056" s="178">
        <f t="shared" si="116"/>
        <v>3</v>
      </c>
      <c r="R1056" s="178" t="str">
        <f t="shared" si="117"/>
        <v/>
      </c>
      <c r="S1056" s="202" t="str">
        <f t="shared" si="118"/>
        <v/>
      </c>
    </row>
    <row r="1057" spans="1:19" x14ac:dyDescent="0.2">
      <c r="A1057" s="201" t="s">
        <v>434</v>
      </c>
      <c r="B1057" s="188" t="s">
        <v>220</v>
      </c>
      <c r="C1057" s="189" t="s">
        <v>226</v>
      </c>
      <c r="D1057" s="175"/>
      <c r="E1057" s="176"/>
      <c r="F1057" s="176"/>
      <c r="G1057" s="176"/>
      <c r="H1057" s="210" t="str">
        <f t="shared" si="112"/>
        <v/>
      </c>
      <c r="I1057" s="221">
        <v>30</v>
      </c>
      <c r="J1057" s="27">
        <v>27</v>
      </c>
      <c r="K1057" s="27">
        <v>9</v>
      </c>
      <c r="L1057" s="193">
        <f t="shared" si="113"/>
        <v>0.33333333333333331</v>
      </c>
      <c r="M1057" s="225">
        <v>0</v>
      </c>
      <c r="N1057" s="27">
        <v>3</v>
      </c>
      <c r="O1057" s="214">
        <f t="shared" si="114"/>
        <v>0.1</v>
      </c>
      <c r="P1057" s="177">
        <f t="shared" si="115"/>
        <v>30</v>
      </c>
      <c r="Q1057" s="178">
        <f t="shared" si="116"/>
        <v>27</v>
      </c>
      <c r="R1057" s="178">
        <f t="shared" si="117"/>
        <v>3</v>
      </c>
      <c r="S1057" s="202">
        <f t="shared" si="118"/>
        <v>0.1</v>
      </c>
    </row>
    <row r="1058" spans="1:19" x14ac:dyDescent="0.2">
      <c r="A1058" s="201" t="s">
        <v>398</v>
      </c>
      <c r="B1058" s="188" t="s">
        <v>0</v>
      </c>
      <c r="C1058" s="189" t="s">
        <v>1</v>
      </c>
      <c r="D1058" s="175"/>
      <c r="E1058" s="176"/>
      <c r="F1058" s="176"/>
      <c r="G1058" s="176"/>
      <c r="H1058" s="210" t="str">
        <f t="shared" si="112"/>
        <v/>
      </c>
      <c r="I1058" s="221">
        <v>73</v>
      </c>
      <c r="J1058" s="27">
        <v>51</v>
      </c>
      <c r="K1058" s="27">
        <v>12</v>
      </c>
      <c r="L1058" s="193">
        <f t="shared" si="113"/>
        <v>0.23529411764705882</v>
      </c>
      <c r="M1058" s="27">
        <v>19</v>
      </c>
      <c r="N1058" s="27"/>
      <c r="O1058" s="214">
        <f t="shared" si="114"/>
        <v>0</v>
      </c>
      <c r="P1058" s="177">
        <f t="shared" si="115"/>
        <v>73</v>
      </c>
      <c r="Q1058" s="178">
        <f t="shared" si="116"/>
        <v>70</v>
      </c>
      <c r="R1058" s="178" t="str">
        <f t="shared" si="117"/>
        <v/>
      </c>
      <c r="S1058" s="202" t="str">
        <f t="shared" si="118"/>
        <v/>
      </c>
    </row>
    <row r="1059" spans="1:19" x14ac:dyDescent="0.2">
      <c r="A1059" s="201" t="s">
        <v>398</v>
      </c>
      <c r="B1059" s="188" t="s">
        <v>4</v>
      </c>
      <c r="C1059" s="189" t="s">
        <v>5</v>
      </c>
      <c r="D1059" s="175"/>
      <c r="E1059" s="176"/>
      <c r="F1059" s="176"/>
      <c r="G1059" s="176"/>
      <c r="H1059" s="210" t="str">
        <f t="shared" si="112"/>
        <v/>
      </c>
      <c r="I1059" s="221">
        <v>1440</v>
      </c>
      <c r="J1059" s="27">
        <v>591</v>
      </c>
      <c r="K1059" s="27">
        <v>252</v>
      </c>
      <c r="L1059" s="193">
        <f t="shared" si="113"/>
        <v>0.42639593908629442</v>
      </c>
      <c r="M1059" s="225">
        <v>6</v>
      </c>
      <c r="N1059" s="27">
        <v>805</v>
      </c>
      <c r="O1059" s="214">
        <f t="shared" si="114"/>
        <v>0.57417974322396581</v>
      </c>
      <c r="P1059" s="177">
        <f t="shared" si="115"/>
        <v>1440</v>
      </c>
      <c r="Q1059" s="178">
        <f t="shared" si="116"/>
        <v>597</v>
      </c>
      <c r="R1059" s="178">
        <f t="shared" si="117"/>
        <v>805</v>
      </c>
      <c r="S1059" s="202">
        <f t="shared" si="118"/>
        <v>0.57417974322396581</v>
      </c>
    </row>
    <row r="1060" spans="1:19" x14ac:dyDescent="0.2">
      <c r="A1060" s="201" t="s">
        <v>398</v>
      </c>
      <c r="B1060" s="188" t="s">
        <v>6</v>
      </c>
      <c r="C1060" s="189" t="s">
        <v>7</v>
      </c>
      <c r="D1060" s="175"/>
      <c r="E1060" s="176"/>
      <c r="F1060" s="176"/>
      <c r="G1060" s="176"/>
      <c r="H1060" s="210" t="str">
        <f t="shared" si="112"/>
        <v/>
      </c>
      <c r="I1060" s="221">
        <v>110</v>
      </c>
      <c r="J1060" s="27">
        <v>44</v>
      </c>
      <c r="K1060" s="27">
        <v>28</v>
      </c>
      <c r="L1060" s="193">
        <f t="shared" si="113"/>
        <v>0.63636363636363635</v>
      </c>
      <c r="M1060" s="225">
        <v>0</v>
      </c>
      <c r="N1060" s="27">
        <v>65</v>
      </c>
      <c r="O1060" s="214">
        <f t="shared" si="114"/>
        <v>0.59633027522935778</v>
      </c>
      <c r="P1060" s="177">
        <f t="shared" si="115"/>
        <v>110</v>
      </c>
      <c r="Q1060" s="178">
        <f t="shared" si="116"/>
        <v>44</v>
      </c>
      <c r="R1060" s="178">
        <f t="shared" si="117"/>
        <v>65</v>
      </c>
      <c r="S1060" s="202">
        <f t="shared" si="118"/>
        <v>0.59633027522935778</v>
      </c>
    </row>
    <row r="1061" spans="1:19" x14ac:dyDescent="0.2">
      <c r="A1061" s="201" t="s">
        <v>398</v>
      </c>
      <c r="B1061" s="188" t="s">
        <v>8</v>
      </c>
      <c r="C1061" s="189" t="s">
        <v>9</v>
      </c>
      <c r="D1061" s="175"/>
      <c r="E1061" s="176"/>
      <c r="F1061" s="176"/>
      <c r="G1061" s="176"/>
      <c r="H1061" s="210" t="str">
        <f t="shared" si="112"/>
        <v/>
      </c>
      <c r="I1061" s="221">
        <v>8</v>
      </c>
      <c r="J1061" s="27">
        <v>7</v>
      </c>
      <c r="K1061" s="27">
        <v>2</v>
      </c>
      <c r="L1061" s="193">
        <f t="shared" si="113"/>
        <v>0.2857142857142857</v>
      </c>
      <c r="M1061" s="225">
        <v>0</v>
      </c>
      <c r="N1061" s="27">
        <v>1</v>
      </c>
      <c r="O1061" s="214">
        <f t="shared" si="114"/>
        <v>0.125</v>
      </c>
      <c r="P1061" s="177">
        <f t="shared" si="115"/>
        <v>8</v>
      </c>
      <c r="Q1061" s="178">
        <f t="shared" si="116"/>
        <v>7</v>
      </c>
      <c r="R1061" s="178">
        <f t="shared" si="117"/>
        <v>1</v>
      </c>
      <c r="S1061" s="202">
        <f t="shared" si="118"/>
        <v>0.125</v>
      </c>
    </row>
    <row r="1062" spans="1:19" x14ac:dyDescent="0.2">
      <c r="A1062" s="201" t="s">
        <v>398</v>
      </c>
      <c r="B1062" s="188" t="s">
        <v>312</v>
      </c>
      <c r="C1062" s="189" t="s">
        <v>313</v>
      </c>
      <c r="D1062" s="175"/>
      <c r="E1062" s="176"/>
      <c r="F1062" s="176"/>
      <c r="G1062" s="176"/>
      <c r="H1062" s="210" t="str">
        <f t="shared" si="112"/>
        <v/>
      </c>
      <c r="I1062" s="221">
        <v>310</v>
      </c>
      <c r="J1062" s="27">
        <v>183</v>
      </c>
      <c r="K1062" s="27">
        <v>77</v>
      </c>
      <c r="L1062" s="193">
        <f t="shared" si="113"/>
        <v>0.42076502732240439</v>
      </c>
      <c r="M1062" s="225">
        <v>0</v>
      </c>
      <c r="N1062" s="27">
        <v>121</v>
      </c>
      <c r="O1062" s="214">
        <f t="shared" si="114"/>
        <v>0.39802631578947367</v>
      </c>
      <c r="P1062" s="177">
        <f t="shared" si="115"/>
        <v>310</v>
      </c>
      <c r="Q1062" s="178">
        <f t="shared" si="116"/>
        <v>183</v>
      </c>
      <c r="R1062" s="178">
        <f t="shared" si="117"/>
        <v>121</v>
      </c>
      <c r="S1062" s="202">
        <f t="shared" si="118"/>
        <v>0.39802631578947367</v>
      </c>
    </row>
    <row r="1063" spans="1:19" x14ac:dyDescent="0.2">
      <c r="A1063" s="201" t="s">
        <v>398</v>
      </c>
      <c r="B1063" s="188" t="s">
        <v>10</v>
      </c>
      <c r="C1063" s="189" t="s">
        <v>12</v>
      </c>
      <c r="D1063" s="175"/>
      <c r="E1063" s="176"/>
      <c r="F1063" s="176"/>
      <c r="G1063" s="176"/>
      <c r="H1063" s="210" t="str">
        <f t="shared" si="112"/>
        <v/>
      </c>
      <c r="I1063" s="221">
        <v>212</v>
      </c>
      <c r="J1063" s="27">
        <v>181</v>
      </c>
      <c r="K1063" s="27">
        <v>100</v>
      </c>
      <c r="L1063" s="193">
        <f t="shared" si="113"/>
        <v>0.5524861878453039</v>
      </c>
      <c r="M1063" s="225">
        <v>0</v>
      </c>
      <c r="N1063" s="27">
        <v>12</v>
      </c>
      <c r="O1063" s="214">
        <f t="shared" si="114"/>
        <v>6.2176165803108807E-2</v>
      </c>
      <c r="P1063" s="177">
        <f t="shared" si="115"/>
        <v>212</v>
      </c>
      <c r="Q1063" s="178">
        <f t="shared" si="116"/>
        <v>181</v>
      </c>
      <c r="R1063" s="178">
        <f t="shared" si="117"/>
        <v>12</v>
      </c>
      <c r="S1063" s="202">
        <f t="shared" si="118"/>
        <v>6.2176165803108807E-2</v>
      </c>
    </row>
    <row r="1064" spans="1:19" x14ac:dyDescent="0.2">
      <c r="A1064" s="201" t="s">
        <v>398</v>
      </c>
      <c r="B1064" s="188" t="s">
        <v>13</v>
      </c>
      <c r="C1064" s="189" t="s">
        <v>14</v>
      </c>
      <c r="D1064" s="175"/>
      <c r="E1064" s="176"/>
      <c r="F1064" s="176"/>
      <c r="G1064" s="176"/>
      <c r="H1064" s="210" t="str">
        <f t="shared" si="112"/>
        <v/>
      </c>
      <c r="I1064" s="221">
        <v>1</v>
      </c>
      <c r="J1064" s="27">
        <v>1</v>
      </c>
      <c r="K1064" s="27">
        <v>1</v>
      </c>
      <c r="L1064" s="193">
        <f t="shared" si="113"/>
        <v>1</v>
      </c>
      <c r="M1064" s="225">
        <v>0</v>
      </c>
      <c r="N1064" s="27">
        <v>0</v>
      </c>
      <c r="O1064" s="214">
        <f t="shared" si="114"/>
        <v>0</v>
      </c>
      <c r="P1064" s="177">
        <f t="shared" si="115"/>
        <v>1</v>
      </c>
      <c r="Q1064" s="178">
        <f t="shared" si="116"/>
        <v>1</v>
      </c>
      <c r="R1064" s="178" t="str">
        <f t="shared" si="117"/>
        <v/>
      </c>
      <c r="S1064" s="202" t="str">
        <f t="shared" si="118"/>
        <v/>
      </c>
    </row>
    <row r="1065" spans="1:19" x14ac:dyDescent="0.2">
      <c r="A1065" s="201" t="s">
        <v>398</v>
      </c>
      <c r="B1065" s="188" t="s">
        <v>17</v>
      </c>
      <c r="C1065" s="189" t="s">
        <v>18</v>
      </c>
      <c r="D1065" s="175"/>
      <c r="E1065" s="176"/>
      <c r="F1065" s="176"/>
      <c r="G1065" s="176"/>
      <c r="H1065" s="210" t="str">
        <f t="shared" si="112"/>
        <v/>
      </c>
      <c r="I1065" s="221">
        <v>29</v>
      </c>
      <c r="J1065" s="27">
        <v>17</v>
      </c>
      <c r="K1065" s="27">
        <v>9</v>
      </c>
      <c r="L1065" s="193">
        <f t="shared" si="113"/>
        <v>0.52941176470588236</v>
      </c>
      <c r="M1065" s="225">
        <v>4</v>
      </c>
      <c r="N1065" s="27">
        <v>2</v>
      </c>
      <c r="O1065" s="214">
        <f t="shared" si="114"/>
        <v>8.6956521739130432E-2</v>
      </c>
      <c r="P1065" s="177">
        <f t="shared" si="115"/>
        <v>29</v>
      </c>
      <c r="Q1065" s="178">
        <f t="shared" si="116"/>
        <v>21</v>
      </c>
      <c r="R1065" s="178">
        <f t="shared" si="117"/>
        <v>2</v>
      </c>
      <c r="S1065" s="202">
        <f t="shared" si="118"/>
        <v>8.6956521739130432E-2</v>
      </c>
    </row>
    <row r="1066" spans="1:19" x14ac:dyDescent="0.2">
      <c r="A1066" s="201" t="s">
        <v>398</v>
      </c>
      <c r="B1066" s="188" t="s">
        <v>23</v>
      </c>
      <c r="C1066" s="189" t="s">
        <v>24</v>
      </c>
      <c r="D1066" s="175"/>
      <c r="E1066" s="176"/>
      <c r="F1066" s="176"/>
      <c r="G1066" s="176"/>
      <c r="H1066" s="210" t="str">
        <f t="shared" si="112"/>
        <v/>
      </c>
      <c r="I1066" s="221">
        <v>103</v>
      </c>
      <c r="J1066" s="27">
        <v>57</v>
      </c>
      <c r="K1066" s="27">
        <v>19</v>
      </c>
      <c r="L1066" s="193">
        <f t="shared" si="113"/>
        <v>0.33333333333333331</v>
      </c>
      <c r="M1066" s="225">
        <v>3</v>
      </c>
      <c r="N1066" s="27">
        <v>41</v>
      </c>
      <c r="O1066" s="214">
        <f t="shared" si="114"/>
        <v>0.40594059405940597</v>
      </c>
      <c r="P1066" s="177">
        <f t="shared" si="115"/>
        <v>103</v>
      </c>
      <c r="Q1066" s="178">
        <f t="shared" si="116"/>
        <v>60</v>
      </c>
      <c r="R1066" s="178">
        <f t="shared" si="117"/>
        <v>41</v>
      </c>
      <c r="S1066" s="202">
        <f t="shared" si="118"/>
        <v>0.40594059405940597</v>
      </c>
    </row>
    <row r="1067" spans="1:19" ht="29" x14ac:dyDescent="0.2">
      <c r="A1067" s="201" t="s">
        <v>398</v>
      </c>
      <c r="B1067" s="188" t="s">
        <v>26</v>
      </c>
      <c r="C1067" s="189" t="s">
        <v>27</v>
      </c>
      <c r="D1067" s="175"/>
      <c r="E1067" s="176"/>
      <c r="F1067" s="176"/>
      <c r="G1067" s="176"/>
      <c r="H1067" s="210" t="str">
        <f t="shared" si="112"/>
        <v/>
      </c>
      <c r="I1067" s="221">
        <v>30</v>
      </c>
      <c r="J1067" s="27">
        <v>26</v>
      </c>
      <c r="K1067" s="27">
        <v>18</v>
      </c>
      <c r="L1067" s="193">
        <f t="shared" si="113"/>
        <v>0.69230769230769229</v>
      </c>
      <c r="M1067" s="225">
        <v>0</v>
      </c>
      <c r="N1067" s="27">
        <v>4</v>
      </c>
      <c r="O1067" s="214">
        <f t="shared" si="114"/>
        <v>0.13333333333333333</v>
      </c>
      <c r="P1067" s="177">
        <f t="shared" si="115"/>
        <v>30</v>
      </c>
      <c r="Q1067" s="178">
        <f t="shared" si="116"/>
        <v>26</v>
      </c>
      <c r="R1067" s="178">
        <f t="shared" si="117"/>
        <v>4</v>
      </c>
      <c r="S1067" s="202">
        <f t="shared" si="118"/>
        <v>0.13333333333333333</v>
      </c>
    </row>
    <row r="1068" spans="1:19" x14ac:dyDescent="0.2">
      <c r="A1068" s="201" t="s">
        <v>398</v>
      </c>
      <c r="B1068" s="188" t="s">
        <v>28</v>
      </c>
      <c r="C1068" s="189" t="s">
        <v>30</v>
      </c>
      <c r="D1068" s="175"/>
      <c r="E1068" s="176"/>
      <c r="F1068" s="176"/>
      <c r="G1068" s="176"/>
      <c r="H1068" s="210" t="str">
        <f t="shared" si="112"/>
        <v/>
      </c>
      <c r="I1068" s="221">
        <v>10</v>
      </c>
      <c r="J1068" s="27">
        <v>3</v>
      </c>
      <c r="K1068" s="27">
        <v>2</v>
      </c>
      <c r="L1068" s="193">
        <f t="shared" si="113"/>
        <v>0.66666666666666663</v>
      </c>
      <c r="M1068" s="225">
        <v>0</v>
      </c>
      <c r="N1068" s="27">
        <v>5</v>
      </c>
      <c r="O1068" s="214">
        <f t="shared" si="114"/>
        <v>0.625</v>
      </c>
      <c r="P1068" s="177">
        <f t="shared" si="115"/>
        <v>10</v>
      </c>
      <c r="Q1068" s="178">
        <f t="shared" si="116"/>
        <v>3</v>
      </c>
      <c r="R1068" s="178">
        <f t="shared" si="117"/>
        <v>5</v>
      </c>
      <c r="S1068" s="202">
        <f t="shared" si="118"/>
        <v>0.625</v>
      </c>
    </row>
    <row r="1069" spans="1:19" x14ac:dyDescent="0.2">
      <c r="A1069" s="201" t="s">
        <v>398</v>
      </c>
      <c r="B1069" s="188" t="s">
        <v>28</v>
      </c>
      <c r="C1069" s="189" t="s">
        <v>31</v>
      </c>
      <c r="D1069" s="175"/>
      <c r="E1069" s="176"/>
      <c r="F1069" s="176"/>
      <c r="G1069" s="176"/>
      <c r="H1069" s="210" t="str">
        <f t="shared" si="112"/>
        <v/>
      </c>
      <c r="I1069" s="221">
        <v>20</v>
      </c>
      <c r="J1069" s="27">
        <v>12</v>
      </c>
      <c r="K1069" s="27">
        <v>6</v>
      </c>
      <c r="L1069" s="193">
        <f t="shared" si="113"/>
        <v>0.5</v>
      </c>
      <c r="M1069" s="225">
        <v>0</v>
      </c>
      <c r="N1069" s="27">
        <v>6</v>
      </c>
      <c r="O1069" s="214">
        <f t="shared" si="114"/>
        <v>0.33333333333333331</v>
      </c>
      <c r="P1069" s="177">
        <f t="shared" si="115"/>
        <v>20</v>
      </c>
      <c r="Q1069" s="178">
        <f t="shared" si="116"/>
        <v>12</v>
      </c>
      <c r="R1069" s="178">
        <f t="shared" si="117"/>
        <v>6</v>
      </c>
      <c r="S1069" s="202">
        <f t="shared" si="118"/>
        <v>0.33333333333333331</v>
      </c>
    </row>
    <row r="1070" spans="1:19" x14ac:dyDescent="0.2">
      <c r="A1070" s="201" t="s">
        <v>398</v>
      </c>
      <c r="B1070" s="188" t="s">
        <v>32</v>
      </c>
      <c r="C1070" s="189" t="s">
        <v>33</v>
      </c>
      <c r="D1070" s="175"/>
      <c r="E1070" s="176"/>
      <c r="F1070" s="176"/>
      <c r="G1070" s="176"/>
      <c r="H1070" s="210" t="str">
        <f t="shared" si="112"/>
        <v/>
      </c>
      <c r="I1070" s="221">
        <v>36</v>
      </c>
      <c r="J1070" s="27">
        <v>27</v>
      </c>
      <c r="K1070" s="27">
        <v>19</v>
      </c>
      <c r="L1070" s="193">
        <f t="shared" si="113"/>
        <v>0.70370370370370372</v>
      </c>
      <c r="M1070" s="225">
        <v>0</v>
      </c>
      <c r="N1070" s="27">
        <v>7</v>
      </c>
      <c r="O1070" s="214">
        <f t="shared" si="114"/>
        <v>0.20588235294117646</v>
      </c>
      <c r="P1070" s="177">
        <f t="shared" si="115"/>
        <v>36</v>
      </c>
      <c r="Q1070" s="178">
        <f t="shared" si="116"/>
        <v>27</v>
      </c>
      <c r="R1070" s="178">
        <f t="shared" si="117"/>
        <v>7</v>
      </c>
      <c r="S1070" s="202">
        <f t="shared" si="118"/>
        <v>0.20588235294117646</v>
      </c>
    </row>
    <row r="1071" spans="1:19" x14ac:dyDescent="0.2">
      <c r="A1071" s="201" t="s">
        <v>398</v>
      </c>
      <c r="B1071" s="188" t="s">
        <v>35</v>
      </c>
      <c r="C1071" s="189" t="s">
        <v>36</v>
      </c>
      <c r="D1071" s="175"/>
      <c r="E1071" s="176"/>
      <c r="F1071" s="176"/>
      <c r="G1071" s="176"/>
      <c r="H1071" s="210" t="str">
        <f t="shared" si="112"/>
        <v/>
      </c>
      <c r="I1071" s="221">
        <v>74</v>
      </c>
      <c r="J1071" s="27">
        <v>64</v>
      </c>
      <c r="K1071" s="27">
        <v>37</v>
      </c>
      <c r="L1071" s="193">
        <f t="shared" si="113"/>
        <v>0.578125</v>
      </c>
      <c r="M1071" s="225">
        <v>3</v>
      </c>
      <c r="N1071" s="27">
        <v>7</v>
      </c>
      <c r="O1071" s="214">
        <f t="shared" si="114"/>
        <v>9.45945945945946E-2</v>
      </c>
      <c r="P1071" s="177">
        <f t="shared" si="115"/>
        <v>74</v>
      </c>
      <c r="Q1071" s="178">
        <f t="shared" si="116"/>
        <v>67</v>
      </c>
      <c r="R1071" s="178">
        <f t="shared" si="117"/>
        <v>7</v>
      </c>
      <c r="S1071" s="202">
        <f t="shared" si="118"/>
        <v>9.45945945945946E-2</v>
      </c>
    </row>
    <row r="1072" spans="1:19" x14ac:dyDescent="0.2">
      <c r="A1072" s="201" t="s">
        <v>398</v>
      </c>
      <c r="B1072" s="188" t="s">
        <v>35</v>
      </c>
      <c r="C1072" s="189" t="s">
        <v>37</v>
      </c>
      <c r="D1072" s="175">
        <v>2</v>
      </c>
      <c r="E1072" s="176">
        <v>0</v>
      </c>
      <c r="F1072" s="176">
        <v>0</v>
      </c>
      <c r="G1072" s="176">
        <v>0</v>
      </c>
      <c r="H1072" s="210" t="str">
        <f t="shared" si="112"/>
        <v/>
      </c>
      <c r="I1072" s="221">
        <v>236</v>
      </c>
      <c r="J1072" s="27">
        <v>201</v>
      </c>
      <c r="K1072" s="27">
        <v>111</v>
      </c>
      <c r="L1072" s="193">
        <f t="shared" si="113"/>
        <v>0.55223880597014929</v>
      </c>
      <c r="M1072" s="225">
        <v>4</v>
      </c>
      <c r="N1072" s="27">
        <v>24</v>
      </c>
      <c r="O1072" s="214">
        <f t="shared" si="114"/>
        <v>0.10480349344978165</v>
      </c>
      <c r="P1072" s="177">
        <f t="shared" si="115"/>
        <v>238</v>
      </c>
      <c r="Q1072" s="178">
        <f t="shared" si="116"/>
        <v>205</v>
      </c>
      <c r="R1072" s="178">
        <f t="shared" si="117"/>
        <v>24</v>
      </c>
      <c r="S1072" s="202">
        <f t="shared" si="118"/>
        <v>0.10480349344978165</v>
      </c>
    </row>
    <row r="1073" spans="1:19" x14ac:dyDescent="0.2">
      <c r="A1073" s="201" t="s">
        <v>398</v>
      </c>
      <c r="B1073" s="188" t="s">
        <v>35</v>
      </c>
      <c r="C1073" s="189" t="s">
        <v>38</v>
      </c>
      <c r="D1073" s="175">
        <v>1</v>
      </c>
      <c r="E1073" s="176">
        <v>0</v>
      </c>
      <c r="F1073" s="176">
        <v>0</v>
      </c>
      <c r="G1073" s="176">
        <v>0</v>
      </c>
      <c r="H1073" s="210" t="str">
        <f t="shared" si="112"/>
        <v/>
      </c>
      <c r="I1073" s="221">
        <v>207</v>
      </c>
      <c r="J1073" s="27">
        <v>183</v>
      </c>
      <c r="K1073" s="27">
        <v>104</v>
      </c>
      <c r="L1073" s="193">
        <f t="shared" si="113"/>
        <v>0.56830601092896171</v>
      </c>
      <c r="M1073" s="225">
        <v>3</v>
      </c>
      <c r="N1073" s="27">
        <v>17</v>
      </c>
      <c r="O1073" s="214">
        <f t="shared" si="114"/>
        <v>8.3743842364532015E-2</v>
      </c>
      <c r="P1073" s="177">
        <f t="shared" si="115"/>
        <v>208</v>
      </c>
      <c r="Q1073" s="178">
        <f t="shared" si="116"/>
        <v>186</v>
      </c>
      <c r="R1073" s="178">
        <f t="shared" si="117"/>
        <v>17</v>
      </c>
      <c r="S1073" s="202">
        <f t="shared" si="118"/>
        <v>8.3743842364532015E-2</v>
      </c>
    </row>
    <row r="1074" spans="1:19" ht="29" x14ac:dyDescent="0.2">
      <c r="A1074" s="201" t="s">
        <v>398</v>
      </c>
      <c r="B1074" s="188" t="s">
        <v>40</v>
      </c>
      <c r="C1074" s="189" t="s">
        <v>41</v>
      </c>
      <c r="D1074" s="175">
        <v>1</v>
      </c>
      <c r="E1074" s="176">
        <v>1</v>
      </c>
      <c r="F1074" s="176">
        <v>0</v>
      </c>
      <c r="G1074" s="176">
        <v>0</v>
      </c>
      <c r="H1074" s="210">
        <f t="shared" si="112"/>
        <v>0</v>
      </c>
      <c r="I1074" s="221">
        <v>23</v>
      </c>
      <c r="J1074" s="27">
        <v>13</v>
      </c>
      <c r="K1074" s="27">
        <v>7</v>
      </c>
      <c r="L1074" s="193">
        <f t="shared" si="113"/>
        <v>0.53846153846153844</v>
      </c>
      <c r="M1074" s="225">
        <v>0</v>
      </c>
      <c r="N1074" s="27">
        <v>9</v>
      </c>
      <c r="O1074" s="214">
        <f t="shared" si="114"/>
        <v>0.40909090909090912</v>
      </c>
      <c r="P1074" s="177">
        <f t="shared" si="115"/>
        <v>24</v>
      </c>
      <c r="Q1074" s="178">
        <f t="shared" si="116"/>
        <v>14</v>
      </c>
      <c r="R1074" s="178">
        <f t="shared" si="117"/>
        <v>9</v>
      </c>
      <c r="S1074" s="202">
        <f t="shared" si="118"/>
        <v>0.39130434782608697</v>
      </c>
    </row>
    <row r="1075" spans="1:19" x14ac:dyDescent="0.2">
      <c r="A1075" s="201" t="s">
        <v>398</v>
      </c>
      <c r="B1075" s="188" t="s">
        <v>42</v>
      </c>
      <c r="C1075" s="189" t="s">
        <v>43</v>
      </c>
      <c r="D1075" s="175"/>
      <c r="E1075" s="176"/>
      <c r="F1075" s="176"/>
      <c r="G1075" s="176"/>
      <c r="H1075" s="210" t="str">
        <f t="shared" si="112"/>
        <v/>
      </c>
      <c r="I1075" s="221">
        <v>2252</v>
      </c>
      <c r="J1075" s="27">
        <v>2143</v>
      </c>
      <c r="K1075" s="27">
        <v>1913</v>
      </c>
      <c r="L1075" s="193">
        <f t="shared" si="113"/>
        <v>0.89267382174521703</v>
      </c>
      <c r="M1075" s="225">
        <v>6</v>
      </c>
      <c r="N1075" s="27">
        <v>81</v>
      </c>
      <c r="O1075" s="214">
        <f t="shared" si="114"/>
        <v>3.6322869955156947E-2</v>
      </c>
      <c r="P1075" s="177">
        <f t="shared" si="115"/>
        <v>2252</v>
      </c>
      <c r="Q1075" s="178">
        <f t="shared" si="116"/>
        <v>2149</v>
      </c>
      <c r="R1075" s="178">
        <f t="shared" si="117"/>
        <v>81</v>
      </c>
      <c r="S1075" s="202">
        <f t="shared" si="118"/>
        <v>3.6322869955156947E-2</v>
      </c>
    </row>
    <row r="1076" spans="1:19" ht="29" x14ac:dyDescent="0.2">
      <c r="A1076" s="201" t="s">
        <v>398</v>
      </c>
      <c r="B1076" s="188" t="s">
        <v>42</v>
      </c>
      <c r="C1076" s="189" t="s">
        <v>45</v>
      </c>
      <c r="D1076" s="175"/>
      <c r="E1076" s="176"/>
      <c r="F1076" s="176"/>
      <c r="G1076" s="176"/>
      <c r="H1076" s="210" t="str">
        <f t="shared" si="112"/>
        <v/>
      </c>
      <c r="I1076" s="221">
        <v>1708</v>
      </c>
      <c r="J1076" s="27">
        <v>1669</v>
      </c>
      <c r="K1076" s="27">
        <v>1285</v>
      </c>
      <c r="L1076" s="193">
        <f t="shared" si="113"/>
        <v>0.76992210904733371</v>
      </c>
      <c r="M1076" s="225">
        <v>0</v>
      </c>
      <c r="N1076" s="27">
        <v>24</v>
      </c>
      <c r="O1076" s="214">
        <f t="shared" si="114"/>
        <v>1.4176018901358535E-2</v>
      </c>
      <c r="P1076" s="177">
        <f t="shared" si="115"/>
        <v>1708</v>
      </c>
      <c r="Q1076" s="178">
        <f t="shared" si="116"/>
        <v>1669</v>
      </c>
      <c r="R1076" s="178">
        <f t="shared" si="117"/>
        <v>24</v>
      </c>
      <c r="S1076" s="202">
        <f t="shared" si="118"/>
        <v>1.4176018901358535E-2</v>
      </c>
    </row>
    <row r="1077" spans="1:19" x14ac:dyDescent="0.2">
      <c r="A1077" s="201" t="s">
        <v>398</v>
      </c>
      <c r="B1077" s="188" t="s">
        <v>42</v>
      </c>
      <c r="C1077" s="189" t="s">
        <v>46</v>
      </c>
      <c r="D1077" s="175"/>
      <c r="E1077" s="176"/>
      <c r="F1077" s="176"/>
      <c r="G1077" s="176"/>
      <c r="H1077" s="210" t="str">
        <f t="shared" si="112"/>
        <v/>
      </c>
      <c r="I1077" s="221">
        <v>2527</v>
      </c>
      <c r="J1077" s="27">
        <v>2488</v>
      </c>
      <c r="K1077" s="27">
        <v>2143</v>
      </c>
      <c r="L1077" s="193">
        <f t="shared" si="113"/>
        <v>0.8613344051446945</v>
      </c>
      <c r="M1077" s="225">
        <v>5</v>
      </c>
      <c r="N1077" s="27">
        <v>26</v>
      </c>
      <c r="O1077" s="214">
        <f t="shared" si="114"/>
        <v>1.0321556173084558E-2</v>
      </c>
      <c r="P1077" s="177">
        <f t="shared" si="115"/>
        <v>2527</v>
      </c>
      <c r="Q1077" s="178">
        <f t="shared" si="116"/>
        <v>2493</v>
      </c>
      <c r="R1077" s="178">
        <f t="shared" si="117"/>
        <v>26</v>
      </c>
      <c r="S1077" s="202">
        <f t="shared" si="118"/>
        <v>1.0321556173084558E-2</v>
      </c>
    </row>
    <row r="1078" spans="1:19" x14ac:dyDescent="0.2">
      <c r="A1078" s="201" t="s">
        <v>398</v>
      </c>
      <c r="B1078" s="188" t="s">
        <v>47</v>
      </c>
      <c r="C1078" s="189" t="s">
        <v>48</v>
      </c>
      <c r="D1078" s="175">
        <v>2</v>
      </c>
      <c r="E1078" s="176">
        <v>1</v>
      </c>
      <c r="F1078" s="176">
        <v>0</v>
      </c>
      <c r="G1078" s="176">
        <v>0</v>
      </c>
      <c r="H1078" s="210">
        <f t="shared" si="112"/>
        <v>0</v>
      </c>
      <c r="I1078" s="221">
        <v>9</v>
      </c>
      <c r="J1078" s="27">
        <v>8</v>
      </c>
      <c r="K1078" s="27">
        <v>7</v>
      </c>
      <c r="L1078" s="193">
        <f t="shared" si="113"/>
        <v>0.875</v>
      </c>
      <c r="M1078" s="225">
        <v>0</v>
      </c>
      <c r="N1078" s="27">
        <v>1</v>
      </c>
      <c r="O1078" s="214">
        <f t="shared" si="114"/>
        <v>0.1111111111111111</v>
      </c>
      <c r="P1078" s="177">
        <f t="shared" si="115"/>
        <v>11</v>
      </c>
      <c r="Q1078" s="178">
        <f t="shared" si="116"/>
        <v>9</v>
      </c>
      <c r="R1078" s="178">
        <f t="shared" si="117"/>
        <v>1</v>
      </c>
      <c r="S1078" s="202">
        <f t="shared" si="118"/>
        <v>0.1</v>
      </c>
    </row>
    <row r="1079" spans="1:19" ht="43" x14ac:dyDescent="0.2">
      <c r="A1079" s="201" t="s">
        <v>398</v>
      </c>
      <c r="B1079" s="188" t="s">
        <v>559</v>
      </c>
      <c r="C1079" s="189" t="s">
        <v>49</v>
      </c>
      <c r="D1079" s="175"/>
      <c r="E1079" s="176"/>
      <c r="F1079" s="176"/>
      <c r="G1079" s="176"/>
      <c r="H1079" s="210" t="str">
        <f t="shared" si="112"/>
        <v/>
      </c>
      <c r="I1079" s="221">
        <v>11</v>
      </c>
      <c r="J1079" s="27">
        <v>1</v>
      </c>
      <c r="K1079" s="27">
        <v>0</v>
      </c>
      <c r="L1079" s="193">
        <f t="shared" si="113"/>
        <v>0</v>
      </c>
      <c r="M1079" s="225">
        <v>7</v>
      </c>
      <c r="N1079" s="27">
        <v>2</v>
      </c>
      <c r="O1079" s="214">
        <f t="shared" si="114"/>
        <v>0.2</v>
      </c>
      <c r="P1079" s="177">
        <f t="shared" si="115"/>
        <v>11</v>
      </c>
      <c r="Q1079" s="178">
        <f t="shared" si="116"/>
        <v>8</v>
      </c>
      <c r="R1079" s="178">
        <f t="shared" si="117"/>
        <v>2</v>
      </c>
      <c r="S1079" s="202">
        <f t="shared" si="118"/>
        <v>0.2</v>
      </c>
    </row>
    <row r="1080" spans="1:19" x14ac:dyDescent="0.2">
      <c r="A1080" s="201" t="s">
        <v>398</v>
      </c>
      <c r="B1080" s="188" t="s">
        <v>50</v>
      </c>
      <c r="C1080" s="189" t="s">
        <v>51</v>
      </c>
      <c r="D1080" s="175">
        <v>3</v>
      </c>
      <c r="E1080" s="176">
        <v>3</v>
      </c>
      <c r="F1080" s="176">
        <v>1</v>
      </c>
      <c r="G1080" s="176">
        <v>0</v>
      </c>
      <c r="H1080" s="210">
        <f t="shared" si="112"/>
        <v>0</v>
      </c>
      <c r="I1080" s="221">
        <v>9</v>
      </c>
      <c r="J1080" s="27">
        <v>7</v>
      </c>
      <c r="K1080" s="27">
        <v>5</v>
      </c>
      <c r="L1080" s="193">
        <f t="shared" si="113"/>
        <v>0.7142857142857143</v>
      </c>
      <c r="M1080" s="225">
        <v>0</v>
      </c>
      <c r="N1080" s="27">
        <v>1</v>
      </c>
      <c r="O1080" s="214">
        <f t="shared" si="114"/>
        <v>0.125</v>
      </c>
      <c r="P1080" s="177">
        <f t="shared" si="115"/>
        <v>12</v>
      </c>
      <c r="Q1080" s="178">
        <f t="shared" si="116"/>
        <v>10</v>
      </c>
      <c r="R1080" s="178">
        <f t="shared" si="117"/>
        <v>1</v>
      </c>
      <c r="S1080" s="202">
        <f t="shared" si="118"/>
        <v>9.0909090909090912E-2</v>
      </c>
    </row>
    <row r="1081" spans="1:19" x14ac:dyDescent="0.2">
      <c r="A1081" s="201" t="s">
        <v>398</v>
      </c>
      <c r="B1081" s="188" t="s">
        <v>53</v>
      </c>
      <c r="C1081" s="189" t="s">
        <v>54</v>
      </c>
      <c r="D1081" s="175">
        <v>1</v>
      </c>
      <c r="E1081" s="176">
        <v>1</v>
      </c>
      <c r="F1081" s="176">
        <v>0</v>
      </c>
      <c r="G1081" s="176">
        <v>0</v>
      </c>
      <c r="H1081" s="210">
        <f t="shared" si="112"/>
        <v>0</v>
      </c>
      <c r="I1081" s="221">
        <v>3</v>
      </c>
      <c r="J1081" s="27">
        <v>3</v>
      </c>
      <c r="K1081" s="27">
        <v>1</v>
      </c>
      <c r="L1081" s="193">
        <f t="shared" si="113"/>
        <v>0.33333333333333331</v>
      </c>
      <c r="M1081" s="225">
        <v>0</v>
      </c>
      <c r="N1081" s="27">
        <v>0</v>
      </c>
      <c r="O1081" s="214">
        <f t="shared" si="114"/>
        <v>0</v>
      </c>
      <c r="P1081" s="177">
        <f t="shared" si="115"/>
        <v>4</v>
      </c>
      <c r="Q1081" s="178">
        <f t="shared" si="116"/>
        <v>4</v>
      </c>
      <c r="R1081" s="178" t="str">
        <f t="shared" si="117"/>
        <v/>
      </c>
      <c r="S1081" s="202" t="str">
        <f t="shared" si="118"/>
        <v/>
      </c>
    </row>
    <row r="1082" spans="1:19" x14ac:dyDescent="0.2">
      <c r="A1082" s="201" t="s">
        <v>398</v>
      </c>
      <c r="B1082" s="188" t="s">
        <v>55</v>
      </c>
      <c r="C1082" s="189" t="s">
        <v>56</v>
      </c>
      <c r="D1082" s="175">
        <v>49</v>
      </c>
      <c r="E1082" s="176">
        <v>28</v>
      </c>
      <c r="F1082" s="176">
        <v>37</v>
      </c>
      <c r="G1082" s="176">
        <v>10</v>
      </c>
      <c r="H1082" s="210">
        <f t="shared" si="112"/>
        <v>0.26315789473684209</v>
      </c>
      <c r="I1082" s="221">
        <v>499</v>
      </c>
      <c r="J1082" s="27">
        <v>236</v>
      </c>
      <c r="K1082" s="27">
        <v>92</v>
      </c>
      <c r="L1082" s="193">
        <f t="shared" si="113"/>
        <v>0.38983050847457629</v>
      </c>
      <c r="M1082" s="225">
        <v>3</v>
      </c>
      <c r="N1082" s="27">
        <v>243</v>
      </c>
      <c r="O1082" s="214">
        <f t="shared" si="114"/>
        <v>0.50414937759336098</v>
      </c>
      <c r="P1082" s="177">
        <f t="shared" si="115"/>
        <v>548</v>
      </c>
      <c r="Q1082" s="178">
        <f t="shared" si="116"/>
        <v>267</v>
      </c>
      <c r="R1082" s="178">
        <f t="shared" si="117"/>
        <v>253</v>
      </c>
      <c r="S1082" s="202">
        <f t="shared" si="118"/>
        <v>0.48653846153846153</v>
      </c>
    </row>
    <row r="1083" spans="1:19" x14ac:dyDescent="0.2">
      <c r="A1083" s="201" t="s">
        <v>398</v>
      </c>
      <c r="B1083" s="188" t="s">
        <v>57</v>
      </c>
      <c r="C1083" s="189" t="s">
        <v>58</v>
      </c>
      <c r="D1083" s="175"/>
      <c r="E1083" s="176"/>
      <c r="F1083" s="176"/>
      <c r="G1083" s="176"/>
      <c r="H1083" s="210" t="str">
        <f t="shared" si="112"/>
        <v/>
      </c>
      <c r="I1083" s="221">
        <v>16</v>
      </c>
      <c r="J1083" s="27">
        <v>0</v>
      </c>
      <c r="K1083" s="27">
        <v>0</v>
      </c>
      <c r="L1083" s="193" t="str">
        <f t="shared" si="113"/>
        <v/>
      </c>
      <c r="M1083" s="225">
        <v>0</v>
      </c>
      <c r="N1083" s="27">
        <v>16</v>
      </c>
      <c r="O1083" s="214">
        <f t="shared" si="114"/>
        <v>1</v>
      </c>
      <c r="P1083" s="177">
        <f t="shared" si="115"/>
        <v>16</v>
      </c>
      <c r="Q1083" s="178" t="str">
        <f t="shared" si="116"/>
        <v/>
      </c>
      <c r="R1083" s="178">
        <f t="shared" si="117"/>
        <v>16</v>
      </c>
      <c r="S1083" s="202" t="str">
        <f t="shared" si="118"/>
        <v/>
      </c>
    </row>
    <row r="1084" spans="1:19" x14ac:dyDescent="0.2">
      <c r="A1084" s="201" t="s">
        <v>398</v>
      </c>
      <c r="B1084" s="188" t="s">
        <v>59</v>
      </c>
      <c r="C1084" s="189" t="s">
        <v>60</v>
      </c>
      <c r="D1084" s="175"/>
      <c r="E1084" s="176"/>
      <c r="F1084" s="176"/>
      <c r="G1084" s="176"/>
      <c r="H1084" s="210" t="str">
        <f t="shared" si="112"/>
        <v/>
      </c>
      <c r="I1084" s="221">
        <v>5</v>
      </c>
      <c r="J1084" s="27">
        <v>3</v>
      </c>
      <c r="K1084" s="27">
        <v>2</v>
      </c>
      <c r="L1084" s="193">
        <f t="shared" si="113"/>
        <v>0.66666666666666663</v>
      </c>
      <c r="M1084" s="225">
        <v>0</v>
      </c>
      <c r="N1084" s="27">
        <v>1</v>
      </c>
      <c r="O1084" s="214">
        <f t="shared" si="114"/>
        <v>0.25</v>
      </c>
      <c r="P1084" s="177">
        <f t="shared" si="115"/>
        <v>5</v>
      </c>
      <c r="Q1084" s="178">
        <f t="shared" si="116"/>
        <v>3</v>
      </c>
      <c r="R1084" s="178">
        <f t="shared" si="117"/>
        <v>1</v>
      </c>
      <c r="S1084" s="202">
        <f t="shared" si="118"/>
        <v>0.25</v>
      </c>
    </row>
    <row r="1085" spans="1:19" ht="29" x14ac:dyDescent="0.2">
      <c r="A1085" s="201" t="s">
        <v>398</v>
      </c>
      <c r="B1085" s="188" t="s">
        <v>62</v>
      </c>
      <c r="C1085" s="189" t="s">
        <v>63</v>
      </c>
      <c r="D1085" s="175"/>
      <c r="E1085" s="176"/>
      <c r="F1085" s="176"/>
      <c r="G1085" s="176"/>
      <c r="H1085" s="210" t="str">
        <f t="shared" si="112"/>
        <v/>
      </c>
      <c r="I1085" s="221">
        <v>581</v>
      </c>
      <c r="J1085" s="27">
        <v>368</v>
      </c>
      <c r="K1085" s="27">
        <v>90</v>
      </c>
      <c r="L1085" s="193">
        <f t="shared" si="113"/>
        <v>0.24456521739130435</v>
      </c>
      <c r="M1085" s="225">
        <v>2</v>
      </c>
      <c r="N1085" s="27">
        <v>196</v>
      </c>
      <c r="O1085" s="214">
        <f t="shared" si="114"/>
        <v>0.3462897526501767</v>
      </c>
      <c r="P1085" s="177">
        <f t="shared" si="115"/>
        <v>581</v>
      </c>
      <c r="Q1085" s="178">
        <f t="shared" si="116"/>
        <v>370</v>
      </c>
      <c r="R1085" s="178">
        <f t="shared" si="117"/>
        <v>196</v>
      </c>
      <c r="S1085" s="202">
        <f t="shared" si="118"/>
        <v>0.3462897526501767</v>
      </c>
    </row>
    <row r="1086" spans="1:19" x14ac:dyDescent="0.2">
      <c r="A1086" s="201" t="s">
        <v>398</v>
      </c>
      <c r="B1086" s="188" t="s">
        <v>65</v>
      </c>
      <c r="C1086" s="189" t="s">
        <v>66</v>
      </c>
      <c r="D1086" s="175"/>
      <c r="E1086" s="176"/>
      <c r="F1086" s="176"/>
      <c r="G1086" s="176"/>
      <c r="H1086" s="210" t="str">
        <f t="shared" si="112"/>
        <v/>
      </c>
      <c r="I1086" s="221">
        <v>3548</v>
      </c>
      <c r="J1086" s="27">
        <v>2380</v>
      </c>
      <c r="K1086" s="27">
        <v>823</v>
      </c>
      <c r="L1086" s="193">
        <f t="shared" si="113"/>
        <v>0.34579831932773109</v>
      </c>
      <c r="M1086" s="225">
        <v>49</v>
      </c>
      <c r="N1086" s="27">
        <v>1035</v>
      </c>
      <c r="O1086" s="214">
        <f t="shared" si="114"/>
        <v>0.2987875288683603</v>
      </c>
      <c r="P1086" s="177">
        <f t="shared" si="115"/>
        <v>3548</v>
      </c>
      <c r="Q1086" s="178">
        <f t="shared" si="116"/>
        <v>2429</v>
      </c>
      <c r="R1086" s="178">
        <f t="shared" si="117"/>
        <v>1035</v>
      </c>
      <c r="S1086" s="202">
        <f t="shared" si="118"/>
        <v>0.2987875288683603</v>
      </c>
    </row>
    <row r="1087" spans="1:19" x14ac:dyDescent="0.2">
      <c r="A1087" s="201" t="s">
        <v>398</v>
      </c>
      <c r="B1087" s="188" t="s">
        <v>69</v>
      </c>
      <c r="C1087" s="189" t="s">
        <v>70</v>
      </c>
      <c r="D1087" s="175">
        <v>2</v>
      </c>
      <c r="E1087" s="176">
        <v>0</v>
      </c>
      <c r="F1087" s="176">
        <v>0</v>
      </c>
      <c r="G1087" s="176">
        <v>0</v>
      </c>
      <c r="H1087" s="210" t="str">
        <f t="shared" si="112"/>
        <v/>
      </c>
      <c r="I1087" s="221">
        <v>517</v>
      </c>
      <c r="J1087" s="27">
        <v>356</v>
      </c>
      <c r="K1087" s="27">
        <v>155</v>
      </c>
      <c r="L1087" s="193">
        <f t="shared" si="113"/>
        <v>0.4353932584269663</v>
      </c>
      <c r="M1087" s="225">
        <v>19</v>
      </c>
      <c r="N1087" s="27">
        <v>126</v>
      </c>
      <c r="O1087" s="214">
        <f t="shared" si="114"/>
        <v>0.25149700598802394</v>
      </c>
      <c r="P1087" s="177">
        <f t="shared" si="115"/>
        <v>519</v>
      </c>
      <c r="Q1087" s="178">
        <f t="shared" si="116"/>
        <v>375</v>
      </c>
      <c r="R1087" s="178">
        <f t="shared" si="117"/>
        <v>126</v>
      </c>
      <c r="S1087" s="202">
        <f t="shared" si="118"/>
        <v>0.25149700598802394</v>
      </c>
    </row>
    <row r="1088" spans="1:19" x14ac:dyDescent="0.2">
      <c r="A1088" s="201" t="s">
        <v>398</v>
      </c>
      <c r="B1088" s="188" t="s">
        <v>76</v>
      </c>
      <c r="C1088" s="189" t="s">
        <v>77</v>
      </c>
      <c r="D1088" s="175"/>
      <c r="E1088" s="176"/>
      <c r="F1088" s="176"/>
      <c r="G1088" s="176"/>
      <c r="H1088" s="210" t="str">
        <f t="shared" si="112"/>
        <v/>
      </c>
      <c r="I1088" s="221">
        <v>100</v>
      </c>
      <c r="J1088" s="27">
        <v>55</v>
      </c>
      <c r="K1088" s="27">
        <v>24</v>
      </c>
      <c r="L1088" s="193">
        <f t="shared" si="113"/>
        <v>0.43636363636363634</v>
      </c>
      <c r="M1088" s="225">
        <v>0</v>
      </c>
      <c r="N1088" s="27">
        <v>45</v>
      </c>
      <c r="O1088" s="214">
        <f t="shared" si="114"/>
        <v>0.45</v>
      </c>
      <c r="P1088" s="177">
        <f t="shared" si="115"/>
        <v>100</v>
      </c>
      <c r="Q1088" s="178">
        <f t="shared" si="116"/>
        <v>55</v>
      </c>
      <c r="R1088" s="178">
        <f t="shared" si="117"/>
        <v>45</v>
      </c>
      <c r="S1088" s="202">
        <f t="shared" si="118"/>
        <v>0.45</v>
      </c>
    </row>
    <row r="1089" spans="1:19" x14ac:dyDescent="0.2">
      <c r="A1089" s="201" t="s">
        <v>398</v>
      </c>
      <c r="B1089" s="188" t="s">
        <v>78</v>
      </c>
      <c r="C1089" s="189" t="s">
        <v>79</v>
      </c>
      <c r="D1089" s="175"/>
      <c r="E1089" s="176"/>
      <c r="F1089" s="176"/>
      <c r="G1089" s="176"/>
      <c r="H1089" s="210" t="str">
        <f t="shared" si="112"/>
        <v/>
      </c>
      <c r="I1089" s="221">
        <v>1</v>
      </c>
      <c r="J1089" s="27">
        <v>1</v>
      </c>
      <c r="K1089" s="27">
        <v>0</v>
      </c>
      <c r="L1089" s="193">
        <f t="shared" si="113"/>
        <v>0</v>
      </c>
      <c r="M1089" s="225">
        <v>0</v>
      </c>
      <c r="N1089" s="27">
        <v>0</v>
      </c>
      <c r="O1089" s="214">
        <f t="shared" si="114"/>
        <v>0</v>
      </c>
      <c r="P1089" s="177">
        <f t="shared" si="115"/>
        <v>1</v>
      </c>
      <c r="Q1089" s="178">
        <f t="shared" si="116"/>
        <v>1</v>
      </c>
      <c r="R1089" s="178" t="str">
        <f t="shared" si="117"/>
        <v/>
      </c>
      <c r="S1089" s="202" t="str">
        <f t="shared" si="118"/>
        <v/>
      </c>
    </row>
    <row r="1090" spans="1:19" x14ac:dyDescent="0.2">
      <c r="A1090" s="201" t="s">
        <v>398</v>
      </c>
      <c r="B1090" s="188" t="s">
        <v>81</v>
      </c>
      <c r="C1090" s="189" t="s">
        <v>82</v>
      </c>
      <c r="D1090" s="175">
        <v>37</v>
      </c>
      <c r="E1090" s="176">
        <v>23</v>
      </c>
      <c r="F1090" s="176">
        <v>16</v>
      </c>
      <c r="G1090" s="176">
        <v>13</v>
      </c>
      <c r="H1090" s="210">
        <f t="shared" ref="H1090:H1153" si="119">IF((E1090+G1090)&lt;&gt;0,G1090/(E1090+G1090),"")</f>
        <v>0.3611111111111111</v>
      </c>
      <c r="I1090" s="221">
        <v>3238</v>
      </c>
      <c r="J1090" s="27">
        <v>1427</v>
      </c>
      <c r="K1090" s="27">
        <v>446</v>
      </c>
      <c r="L1090" s="193">
        <f t="shared" ref="L1090:L1153" si="120">IF(J1090&lt;&gt;0,K1090/J1090,"")</f>
        <v>0.31254379817799577</v>
      </c>
      <c r="M1090" s="225">
        <v>5</v>
      </c>
      <c r="N1090" s="27">
        <v>1781</v>
      </c>
      <c r="O1090" s="214">
        <f t="shared" ref="O1090:O1153" si="121">IF((J1090+M1090+N1090)&lt;&gt;0,N1090/(J1090+M1090+N1090),"")</f>
        <v>0.55431061313414254</v>
      </c>
      <c r="P1090" s="177">
        <f t="shared" ref="P1090:P1153" si="122">IF(SUM(D1090,I1090)&gt;0,SUM(D1090,I1090),"")</f>
        <v>3275</v>
      </c>
      <c r="Q1090" s="178">
        <f t="shared" ref="Q1090:Q1153" si="123">IF(SUM(E1090,J1090, M1090)&gt;0,SUM(E1090,J1090, M1090),"")</f>
        <v>1455</v>
      </c>
      <c r="R1090" s="178">
        <f t="shared" ref="R1090:R1153" si="124">IF(SUM(G1090,N1090)&gt;0,SUM(G1090,N1090),"")</f>
        <v>1794</v>
      </c>
      <c r="S1090" s="202">
        <f t="shared" ref="S1090:S1153" si="125">IFERROR(IF((Q1090+R1090)&lt;&gt;0,R1090/(Q1090+R1090),""),"")</f>
        <v>0.55216989843028619</v>
      </c>
    </row>
    <row r="1091" spans="1:19" x14ac:dyDescent="0.2">
      <c r="A1091" s="201" t="s">
        <v>398</v>
      </c>
      <c r="B1091" s="188" t="s">
        <v>83</v>
      </c>
      <c r="C1091" s="189" t="s">
        <v>84</v>
      </c>
      <c r="D1091" s="175"/>
      <c r="E1091" s="176"/>
      <c r="F1091" s="176"/>
      <c r="G1091" s="176"/>
      <c r="H1091" s="210" t="str">
        <f t="shared" si="119"/>
        <v/>
      </c>
      <c r="I1091" s="221">
        <v>18</v>
      </c>
      <c r="J1091" s="27">
        <v>14</v>
      </c>
      <c r="K1091" s="27">
        <v>0</v>
      </c>
      <c r="L1091" s="193">
        <f t="shared" si="120"/>
        <v>0</v>
      </c>
      <c r="M1091" s="225">
        <v>1</v>
      </c>
      <c r="N1091" s="27">
        <v>2</v>
      </c>
      <c r="O1091" s="214">
        <f t="shared" si="121"/>
        <v>0.11764705882352941</v>
      </c>
      <c r="P1091" s="177">
        <f t="shared" si="122"/>
        <v>18</v>
      </c>
      <c r="Q1091" s="178">
        <f t="shared" si="123"/>
        <v>15</v>
      </c>
      <c r="R1091" s="178">
        <f t="shared" si="124"/>
        <v>2</v>
      </c>
      <c r="S1091" s="202">
        <f t="shared" si="125"/>
        <v>0.11764705882352941</v>
      </c>
    </row>
    <row r="1092" spans="1:19" x14ac:dyDescent="0.2">
      <c r="A1092" s="201" t="s">
        <v>398</v>
      </c>
      <c r="B1092" s="262" t="s">
        <v>556</v>
      </c>
      <c r="C1092" s="189" t="s">
        <v>89</v>
      </c>
      <c r="D1092" s="175"/>
      <c r="E1092" s="176"/>
      <c r="F1092" s="176"/>
      <c r="G1092" s="176"/>
      <c r="H1092" s="210" t="str">
        <f t="shared" si="119"/>
        <v/>
      </c>
      <c r="I1092" s="221">
        <v>133</v>
      </c>
      <c r="J1092" s="27">
        <v>129</v>
      </c>
      <c r="K1092" s="27">
        <v>45</v>
      </c>
      <c r="L1092" s="193">
        <f t="shared" si="120"/>
        <v>0.34883720930232559</v>
      </c>
      <c r="M1092" s="225">
        <v>0</v>
      </c>
      <c r="N1092" s="27">
        <v>3</v>
      </c>
      <c r="O1092" s="214">
        <f t="shared" si="121"/>
        <v>2.2727272727272728E-2</v>
      </c>
      <c r="P1092" s="177">
        <f t="shared" si="122"/>
        <v>133</v>
      </c>
      <c r="Q1092" s="178">
        <f t="shared" si="123"/>
        <v>129</v>
      </c>
      <c r="R1092" s="178">
        <f t="shared" si="124"/>
        <v>3</v>
      </c>
      <c r="S1092" s="202">
        <f t="shared" si="125"/>
        <v>2.2727272727272728E-2</v>
      </c>
    </row>
    <row r="1093" spans="1:19" x14ac:dyDescent="0.2">
      <c r="A1093" s="201" t="s">
        <v>398</v>
      </c>
      <c r="B1093" s="188" t="s">
        <v>90</v>
      </c>
      <c r="C1093" s="189" t="s">
        <v>91</v>
      </c>
      <c r="D1093" s="175"/>
      <c r="E1093" s="176"/>
      <c r="F1093" s="176"/>
      <c r="G1093" s="176"/>
      <c r="H1093" s="210" t="str">
        <f t="shared" si="119"/>
        <v/>
      </c>
      <c r="I1093" s="221">
        <v>1</v>
      </c>
      <c r="J1093" s="27">
        <v>1</v>
      </c>
      <c r="K1093" s="27">
        <v>1</v>
      </c>
      <c r="L1093" s="193">
        <f t="shared" si="120"/>
        <v>1</v>
      </c>
      <c r="M1093" s="225">
        <v>0</v>
      </c>
      <c r="N1093" s="27">
        <v>0</v>
      </c>
      <c r="O1093" s="214">
        <f t="shared" si="121"/>
        <v>0</v>
      </c>
      <c r="P1093" s="177">
        <f t="shared" si="122"/>
        <v>1</v>
      </c>
      <c r="Q1093" s="178">
        <f t="shared" si="123"/>
        <v>1</v>
      </c>
      <c r="R1093" s="178" t="str">
        <f t="shared" si="124"/>
        <v/>
      </c>
      <c r="S1093" s="202" t="str">
        <f t="shared" si="125"/>
        <v/>
      </c>
    </row>
    <row r="1094" spans="1:19" x14ac:dyDescent="0.2">
      <c r="A1094" s="201" t="s">
        <v>398</v>
      </c>
      <c r="B1094" s="188" t="s">
        <v>92</v>
      </c>
      <c r="C1094" s="189" t="s">
        <v>93</v>
      </c>
      <c r="D1094" s="175">
        <v>1</v>
      </c>
      <c r="E1094" s="176">
        <v>0</v>
      </c>
      <c r="F1094" s="176">
        <v>0</v>
      </c>
      <c r="G1094" s="176">
        <v>0</v>
      </c>
      <c r="H1094" s="210" t="str">
        <f t="shared" si="119"/>
        <v/>
      </c>
      <c r="I1094" s="221">
        <v>17027</v>
      </c>
      <c r="J1094" s="27">
        <v>14066</v>
      </c>
      <c r="K1094" s="27">
        <v>8963</v>
      </c>
      <c r="L1094" s="193">
        <f t="shared" si="120"/>
        <v>0.63721029432674536</v>
      </c>
      <c r="M1094" s="225">
        <v>3</v>
      </c>
      <c r="N1094" s="27">
        <v>2789</v>
      </c>
      <c r="O1094" s="214">
        <f t="shared" si="121"/>
        <v>0.16544074030134062</v>
      </c>
      <c r="P1094" s="177">
        <f t="shared" si="122"/>
        <v>17028</v>
      </c>
      <c r="Q1094" s="178">
        <f t="shared" si="123"/>
        <v>14069</v>
      </c>
      <c r="R1094" s="178">
        <f t="shared" si="124"/>
        <v>2789</v>
      </c>
      <c r="S1094" s="202">
        <f t="shared" si="125"/>
        <v>0.16544074030134062</v>
      </c>
    </row>
    <row r="1095" spans="1:19" x14ac:dyDescent="0.2">
      <c r="A1095" s="201" t="s">
        <v>398</v>
      </c>
      <c r="B1095" s="188" t="s">
        <v>98</v>
      </c>
      <c r="C1095" s="189" t="s">
        <v>99</v>
      </c>
      <c r="D1095" s="175"/>
      <c r="E1095" s="176"/>
      <c r="F1095" s="176"/>
      <c r="G1095" s="176"/>
      <c r="H1095" s="210" t="str">
        <f t="shared" si="119"/>
        <v/>
      </c>
      <c r="I1095" s="221">
        <v>11694</v>
      </c>
      <c r="J1095" s="27">
        <v>10896</v>
      </c>
      <c r="K1095" s="27">
        <v>6188</v>
      </c>
      <c r="L1095" s="193">
        <f t="shared" si="120"/>
        <v>0.56791483113069019</v>
      </c>
      <c r="M1095" s="225">
        <v>12</v>
      </c>
      <c r="N1095" s="27">
        <v>366</v>
      </c>
      <c r="O1095" s="214">
        <f t="shared" si="121"/>
        <v>3.2464076636508785E-2</v>
      </c>
      <c r="P1095" s="177">
        <f t="shared" si="122"/>
        <v>11694</v>
      </c>
      <c r="Q1095" s="178">
        <f t="shared" si="123"/>
        <v>10908</v>
      </c>
      <c r="R1095" s="178">
        <f t="shared" si="124"/>
        <v>366</v>
      </c>
      <c r="S1095" s="202">
        <f t="shared" si="125"/>
        <v>3.2464076636508785E-2</v>
      </c>
    </row>
    <row r="1096" spans="1:19" x14ac:dyDescent="0.2">
      <c r="A1096" s="201" t="s">
        <v>398</v>
      </c>
      <c r="B1096" s="188" t="s">
        <v>558</v>
      </c>
      <c r="C1096" s="189" t="s">
        <v>100</v>
      </c>
      <c r="D1096" s="175"/>
      <c r="E1096" s="176"/>
      <c r="F1096" s="176"/>
      <c r="G1096" s="176"/>
      <c r="H1096" s="210" t="str">
        <f t="shared" si="119"/>
        <v/>
      </c>
      <c r="I1096" s="221">
        <v>2428</v>
      </c>
      <c r="J1096" s="27">
        <v>808</v>
      </c>
      <c r="K1096" s="27">
        <v>411</v>
      </c>
      <c r="L1096" s="193">
        <f t="shared" si="120"/>
        <v>0.50866336633663367</v>
      </c>
      <c r="M1096" s="225">
        <v>19</v>
      </c>
      <c r="N1096" s="27">
        <v>1580</v>
      </c>
      <c r="O1096" s="214">
        <f t="shared" si="121"/>
        <v>0.65641877856252595</v>
      </c>
      <c r="P1096" s="177">
        <f t="shared" si="122"/>
        <v>2428</v>
      </c>
      <c r="Q1096" s="178">
        <f t="shared" si="123"/>
        <v>827</v>
      </c>
      <c r="R1096" s="178">
        <f t="shared" si="124"/>
        <v>1580</v>
      </c>
      <c r="S1096" s="202">
        <f t="shared" si="125"/>
        <v>0.65641877856252595</v>
      </c>
    </row>
    <row r="1097" spans="1:19" x14ac:dyDescent="0.2">
      <c r="A1097" s="201" t="s">
        <v>398</v>
      </c>
      <c r="B1097" s="188" t="s">
        <v>101</v>
      </c>
      <c r="C1097" s="189" t="s">
        <v>511</v>
      </c>
      <c r="D1097" s="175"/>
      <c r="E1097" s="176"/>
      <c r="F1097" s="176"/>
      <c r="G1097" s="176"/>
      <c r="H1097" s="210" t="str">
        <f t="shared" si="119"/>
        <v/>
      </c>
      <c r="I1097" s="221">
        <v>191</v>
      </c>
      <c r="J1097" s="27">
        <v>118</v>
      </c>
      <c r="K1097" s="27">
        <v>47</v>
      </c>
      <c r="L1097" s="193">
        <f t="shared" si="120"/>
        <v>0.39830508474576271</v>
      </c>
      <c r="M1097" s="225">
        <v>11</v>
      </c>
      <c r="N1097" s="27">
        <v>59</v>
      </c>
      <c r="O1097" s="214">
        <f t="shared" si="121"/>
        <v>0.31382978723404253</v>
      </c>
      <c r="P1097" s="177">
        <f t="shared" si="122"/>
        <v>191</v>
      </c>
      <c r="Q1097" s="178">
        <f t="shared" si="123"/>
        <v>129</v>
      </c>
      <c r="R1097" s="178">
        <f t="shared" si="124"/>
        <v>59</v>
      </c>
      <c r="S1097" s="202">
        <f t="shared" si="125"/>
        <v>0.31382978723404253</v>
      </c>
    </row>
    <row r="1098" spans="1:19" x14ac:dyDescent="0.2">
      <c r="A1098" s="201" t="s">
        <v>398</v>
      </c>
      <c r="B1098" s="188" t="s">
        <v>101</v>
      </c>
      <c r="C1098" s="189" t="s">
        <v>102</v>
      </c>
      <c r="D1098" s="175"/>
      <c r="E1098" s="176"/>
      <c r="F1098" s="176"/>
      <c r="G1098" s="176"/>
      <c r="H1098" s="210" t="str">
        <f t="shared" si="119"/>
        <v/>
      </c>
      <c r="I1098" s="221">
        <v>244</v>
      </c>
      <c r="J1098" s="27">
        <v>161</v>
      </c>
      <c r="K1098" s="27">
        <v>61</v>
      </c>
      <c r="L1098" s="193">
        <f t="shared" si="120"/>
        <v>0.37888198757763975</v>
      </c>
      <c r="M1098" s="225">
        <v>6</v>
      </c>
      <c r="N1098" s="27">
        <v>69</v>
      </c>
      <c r="O1098" s="214">
        <f t="shared" si="121"/>
        <v>0.2923728813559322</v>
      </c>
      <c r="P1098" s="177">
        <f t="shared" si="122"/>
        <v>244</v>
      </c>
      <c r="Q1098" s="178">
        <f t="shared" si="123"/>
        <v>167</v>
      </c>
      <c r="R1098" s="178">
        <f t="shared" si="124"/>
        <v>69</v>
      </c>
      <c r="S1098" s="202">
        <f t="shared" si="125"/>
        <v>0.2923728813559322</v>
      </c>
    </row>
    <row r="1099" spans="1:19" x14ac:dyDescent="0.2">
      <c r="A1099" s="201" t="s">
        <v>398</v>
      </c>
      <c r="B1099" s="188" t="s">
        <v>103</v>
      </c>
      <c r="C1099" s="189" t="s">
        <v>104</v>
      </c>
      <c r="D1099" s="175">
        <v>1</v>
      </c>
      <c r="E1099" s="176">
        <v>0</v>
      </c>
      <c r="F1099" s="176">
        <v>0</v>
      </c>
      <c r="G1099" s="176">
        <v>0</v>
      </c>
      <c r="H1099" s="210" t="str">
        <f t="shared" si="119"/>
        <v/>
      </c>
      <c r="I1099" s="221">
        <v>1022</v>
      </c>
      <c r="J1099" s="27">
        <v>962</v>
      </c>
      <c r="K1099" s="27">
        <v>623</v>
      </c>
      <c r="L1099" s="193">
        <f t="shared" si="120"/>
        <v>0.64760914760914756</v>
      </c>
      <c r="M1099" s="225">
        <v>4</v>
      </c>
      <c r="N1099" s="27">
        <v>37</v>
      </c>
      <c r="O1099" s="214">
        <f t="shared" si="121"/>
        <v>3.6889332003988036E-2</v>
      </c>
      <c r="P1099" s="177">
        <f t="shared" si="122"/>
        <v>1023</v>
      </c>
      <c r="Q1099" s="178">
        <f t="shared" si="123"/>
        <v>966</v>
      </c>
      <c r="R1099" s="178">
        <f t="shared" si="124"/>
        <v>37</v>
      </c>
      <c r="S1099" s="202">
        <f t="shared" si="125"/>
        <v>3.6889332003988036E-2</v>
      </c>
    </row>
    <row r="1100" spans="1:19" x14ac:dyDescent="0.2">
      <c r="A1100" s="201" t="s">
        <v>398</v>
      </c>
      <c r="B1100" s="188" t="s">
        <v>105</v>
      </c>
      <c r="C1100" s="189" t="s">
        <v>106</v>
      </c>
      <c r="D1100" s="175"/>
      <c r="E1100" s="176"/>
      <c r="F1100" s="176"/>
      <c r="G1100" s="176"/>
      <c r="H1100" s="210" t="str">
        <f t="shared" si="119"/>
        <v/>
      </c>
      <c r="I1100" s="221">
        <v>627</v>
      </c>
      <c r="J1100" s="27">
        <v>438</v>
      </c>
      <c r="K1100" s="27">
        <v>347</v>
      </c>
      <c r="L1100" s="193">
        <f t="shared" si="120"/>
        <v>0.79223744292237441</v>
      </c>
      <c r="M1100" s="225">
        <v>116</v>
      </c>
      <c r="N1100" s="27">
        <v>52</v>
      </c>
      <c r="O1100" s="214">
        <f t="shared" si="121"/>
        <v>8.5808580858085806E-2</v>
      </c>
      <c r="P1100" s="177">
        <f t="shared" si="122"/>
        <v>627</v>
      </c>
      <c r="Q1100" s="178">
        <f t="shared" si="123"/>
        <v>554</v>
      </c>
      <c r="R1100" s="178">
        <f t="shared" si="124"/>
        <v>52</v>
      </c>
      <c r="S1100" s="202">
        <f t="shared" si="125"/>
        <v>8.5808580858085806E-2</v>
      </c>
    </row>
    <row r="1101" spans="1:19" x14ac:dyDescent="0.2">
      <c r="A1101" s="201" t="s">
        <v>398</v>
      </c>
      <c r="B1101" s="188" t="s">
        <v>110</v>
      </c>
      <c r="C1101" s="189" t="s">
        <v>111</v>
      </c>
      <c r="D1101" s="175">
        <v>1</v>
      </c>
      <c r="E1101" s="176">
        <v>0</v>
      </c>
      <c r="F1101" s="176">
        <v>0</v>
      </c>
      <c r="G1101" s="176">
        <v>0</v>
      </c>
      <c r="H1101" s="210" t="str">
        <f t="shared" si="119"/>
        <v/>
      </c>
      <c r="I1101" s="221">
        <v>163</v>
      </c>
      <c r="J1101" s="27">
        <v>128</v>
      </c>
      <c r="K1101" s="27">
        <v>67</v>
      </c>
      <c r="L1101" s="193">
        <f t="shared" si="120"/>
        <v>0.5234375</v>
      </c>
      <c r="M1101" s="225">
        <v>0</v>
      </c>
      <c r="N1101" s="27">
        <v>31</v>
      </c>
      <c r="O1101" s="214">
        <f t="shared" si="121"/>
        <v>0.19496855345911951</v>
      </c>
      <c r="P1101" s="177">
        <f t="shared" si="122"/>
        <v>164</v>
      </c>
      <c r="Q1101" s="178">
        <f t="shared" si="123"/>
        <v>128</v>
      </c>
      <c r="R1101" s="178">
        <f t="shared" si="124"/>
        <v>31</v>
      </c>
      <c r="S1101" s="202">
        <f t="shared" si="125"/>
        <v>0.19496855345911951</v>
      </c>
    </row>
    <row r="1102" spans="1:19" x14ac:dyDescent="0.2">
      <c r="A1102" s="201" t="s">
        <v>398</v>
      </c>
      <c r="B1102" s="188" t="s">
        <v>112</v>
      </c>
      <c r="C1102" s="189" t="s">
        <v>113</v>
      </c>
      <c r="D1102" s="175"/>
      <c r="E1102" s="176"/>
      <c r="F1102" s="176"/>
      <c r="G1102" s="176"/>
      <c r="H1102" s="210" t="str">
        <f t="shared" si="119"/>
        <v/>
      </c>
      <c r="I1102" s="221">
        <v>1675</v>
      </c>
      <c r="J1102" s="27">
        <v>1167</v>
      </c>
      <c r="K1102" s="27">
        <v>654</v>
      </c>
      <c r="L1102" s="193">
        <f t="shared" si="120"/>
        <v>0.56041131105398456</v>
      </c>
      <c r="M1102" s="225">
        <v>25</v>
      </c>
      <c r="N1102" s="27">
        <v>468</v>
      </c>
      <c r="O1102" s="214">
        <f t="shared" si="121"/>
        <v>0.28192771084337348</v>
      </c>
      <c r="P1102" s="177">
        <f t="shared" si="122"/>
        <v>1675</v>
      </c>
      <c r="Q1102" s="178">
        <f t="shared" si="123"/>
        <v>1192</v>
      </c>
      <c r="R1102" s="178">
        <f t="shared" si="124"/>
        <v>468</v>
      </c>
      <c r="S1102" s="202">
        <f t="shared" si="125"/>
        <v>0.28192771084337348</v>
      </c>
    </row>
    <row r="1103" spans="1:19" x14ac:dyDescent="0.2">
      <c r="A1103" s="201" t="s">
        <v>398</v>
      </c>
      <c r="B1103" s="188" t="s">
        <v>114</v>
      </c>
      <c r="C1103" s="189" t="s">
        <v>542</v>
      </c>
      <c r="D1103" s="175"/>
      <c r="E1103" s="176"/>
      <c r="F1103" s="176"/>
      <c r="G1103" s="176"/>
      <c r="H1103" s="210" t="str">
        <f t="shared" si="119"/>
        <v/>
      </c>
      <c r="I1103" s="221">
        <v>40</v>
      </c>
      <c r="J1103" s="27">
        <v>35</v>
      </c>
      <c r="K1103" s="27">
        <v>30</v>
      </c>
      <c r="L1103" s="193">
        <f t="shared" si="120"/>
        <v>0.8571428571428571</v>
      </c>
      <c r="M1103" s="225">
        <v>0</v>
      </c>
      <c r="N1103" s="27">
        <v>0</v>
      </c>
      <c r="O1103" s="214">
        <f t="shared" si="121"/>
        <v>0</v>
      </c>
      <c r="P1103" s="177">
        <f t="shared" si="122"/>
        <v>40</v>
      </c>
      <c r="Q1103" s="178">
        <f t="shared" si="123"/>
        <v>35</v>
      </c>
      <c r="R1103" s="178" t="str">
        <f t="shared" si="124"/>
        <v/>
      </c>
      <c r="S1103" s="202" t="str">
        <f t="shared" si="125"/>
        <v/>
      </c>
    </row>
    <row r="1104" spans="1:19" x14ac:dyDescent="0.2">
      <c r="A1104" s="201" t="s">
        <v>398</v>
      </c>
      <c r="B1104" s="188" t="s">
        <v>116</v>
      </c>
      <c r="C1104" s="189" t="s">
        <v>117</v>
      </c>
      <c r="D1104" s="175">
        <v>2</v>
      </c>
      <c r="E1104" s="176">
        <v>1</v>
      </c>
      <c r="F1104" s="176">
        <v>0</v>
      </c>
      <c r="G1104" s="176">
        <v>0</v>
      </c>
      <c r="H1104" s="210">
        <f t="shared" si="119"/>
        <v>0</v>
      </c>
      <c r="I1104" s="221">
        <v>949</v>
      </c>
      <c r="J1104" s="27">
        <v>755</v>
      </c>
      <c r="K1104" s="27">
        <v>380</v>
      </c>
      <c r="L1104" s="193">
        <f t="shared" si="120"/>
        <v>0.50331125827814571</v>
      </c>
      <c r="M1104" s="225">
        <v>30</v>
      </c>
      <c r="N1104" s="27">
        <v>143</v>
      </c>
      <c r="O1104" s="214">
        <f t="shared" si="121"/>
        <v>0.15409482758620691</v>
      </c>
      <c r="P1104" s="177">
        <f t="shared" si="122"/>
        <v>951</v>
      </c>
      <c r="Q1104" s="178">
        <f t="shared" si="123"/>
        <v>786</v>
      </c>
      <c r="R1104" s="178">
        <f t="shared" si="124"/>
        <v>143</v>
      </c>
      <c r="S1104" s="202">
        <f t="shared" si="125"/>
        <v>0.15392895586652314</v>
      </c>
    </row>
    <row r="1105" spans="1:19" x14ac:dyDescent="0.2">
      <c r="A1105" s="201" t="s">
        <v>398</v>
      </c>
      <c r="B1105" s="188" t="s">
        <v>121</v>
      </c>
      <c r="C1105" s="189" t="s">
        <v>121</v>
      </c>
      <c r="D1105" s="175">
        <v>1</v>
      </c>
      <c r="E1105" s="176">
        <v>0</v>
      </c>
      <c r="F1105" s="176">
        <v>0</v>
      </c>
      <c r="G1105" s="176">
        <v>0</v>
      </c>
      <c r="H1105" s="210" t="str">
        <f t="shared" si="119"/>
        <v/>
      </c>
      <c r="I1105" s="221">
        <v>2798</v>
      </c>
      <c r="J1105" s="27">
        <v>2405</v>
      </c>
      <c r="K1105" s="27">
        <v>1750</v>
      </c>
      <c r="L1105" s="193">
        <f t="shared" si="120"/>
        <v>0.72765072765072769</v>
      </c>
      <c r="M1105" s="225">
        <v>20</v>
      </c>
      <c r="N1105" s="27">
        <v>325</v>
      </c>
      <c r="O1105" s="214">
        <f t="shared" si="121"/>
        <v>0.11818181818181818</v>
      </c>
      <c r="P1105" s="177">
        <f t="shared" si="122"/>
        <v>2799</v>
      </c>
      <c r="Q1105" s="178">
        <f t="shared" si="123"/>
        <v>2425</v>
      </c>
      <c r="R1105" s="178">
        <f t="shared" si="124"/>
        <v>325</v>
      </c>
      <c r="S1105" s="202">
        <f t="shared" si="125"/>
        <v>0.11818181818181818</v>
      </c>
    </row>
    <row r="1106" spans="1:19" x14ac:dyDescent="0.2">
      <c r="A1106" s="201" t="s">
        <v>398</v>
      </c>
      <c r="B1106" s="188" t="s">
        <v>122</v>
      </c>
      <c r="C1106" s="189" t="s">
        <v>123</v>
      </c>
      <c r="D1106" s="175">
        <v>3</v>
      </c>
      <c r="E1106" s="176">
        <v>0</v>
      </c>
      <c r="F1106" s="176">
        <v>0</v>
      </c>
      <c r="G1106" s="176">
        <v>1</v>
      </c>
      <c r="H1106" s="210">
        <f t="shared" si="119"/>
        <v>1</v>
      </c>
      <c r="I1106" s="221">
        <v>1053</v>
      </c>
      <c r="J1106" s="27">
        <v>649</v>
      </c>
      <c r="K1106" s="27">
        <v>173</v>
      </c>
      <c r="L1106" s="193">
        <f t="shared" si="120"/>
        <v>0.26656394453004623</v>
      </c>
      <c r="M1106" s="225">
        <v>34</v>
      </c>
      <c r="N1106" s="27">
        <v>331</v>
      </c>
      <c r="O1106" s="214">
        <f t="shared" si="121"/>
        <v>0.32642998027613412</v>
      </c>
      <c r="P1106" s="177">
        <f t="shared" si="122"/>
        <v>1056</v>
      </c>
      <c r="Q1106" s="178">
        <f t="shared" si="123"/>
        <v>683</v>
      </c>
      <c r="R1106" s="178">
        <f t="shared" si="124"/>
        <v>332</v>
      </c>
      <c r="S1106" s="202">
        <f t="shared" si="125"/>
        <v>0.32709359605911331</v>
      </c>
    </row>
    <row r="1107" spans="1:19" x14ac:dyDescent="0.2">
      <c r="A1107" s="201" t="s">
        <v>398</v>
      </c>
      <c r="B1107" s="188" t="s">
        <v>124</v>
      </c>
      <c r="C1107" s="189" t="s">
        <v>124</v>
      </c>
      <c r="D1107" s="175"/>
      <c r="E1107" s="176"/>
      <c r="F1107" s="176"/>
      <c r="G1107" s="176"/>
      <c r="H1107" s="210" t="str">
        <f t="shared" si="119"/>
        <v/>
      </c>
      <c r="I1107" s="221">
        <v>1</v>
      </c>
      <c r="J1107" s="27">
        <v>1</v>
      </c>
      <c r="K1107" s="27">
        <v>0</v>
      </c>
      <c r="L1107" s="193">
        <f t="shared" si="120"/>
        <v>0</v>
      </c>
      <c r="M1107" s="225">
        <v>0</v>
      </c>
      <c r="N1107" s="27">
        <v>0</v>
      </c>
      <c r="O1107" s="214">
        <f t="shared" si="121"/>
        <v>0</v>
      </c>
      <c r="P1107" s="177">
        <f t="shared" si="122"/>
        <v>1</v>
      </c>
      <c r="Q1107" s="178">
        <f t="shared" si="123"/>
        <v>1</v>
      </c>
      <c r="R1107" s="178" t="str">
        <f t="shared" si="124"/>
        <v/>
      </c>
      <c r="S1107" s="202" t="str">
        <f t="shared" si="125"/>
        <v/>
      </c>
    </row>
    <row r="1108" spans="1:19" x14ac:dyDescent="0.2">
      <c r="A1108" s="201" t="s">
        <v>398</v>
      </c>
      <c r="B1108" s="188" t="s">
        <v>125</v>
      </c>
      <c r="C1108" s="189" t="s">
        <v>126</v>
      </c>
      <c r="D1108" s="175"/>
      <c r="E1108" s="176"/>
      <c r="F1108" s="176"/>
      <c r="G1108" s="176"/>
      <c r="H1108" s="210" t="str">
        <f t="shared" si="119"/>
        <v/>
      </c>
      <c r="I1108" s="221">
        <v>212</v>
      </c>
      <c r="J1108" s="27">
        <v>141</v>
      </c>
      <c r="K1108" s="27">
        <v>61</v>
      </c>
      <c r="L1108" s="193">
        <f t="shared" si="120"/>
        <v>0.43262411347517732</v>
      </c>
      <c r="M1108" s="225">
        <v>2</v>
      </c>
      <c r="N1108" s="27">
        <v>65</v>
      </c>
      <c r="O1108" s="214">
        <f t="shared" si="121"/>
        <v>0.3125</v>
      </c>
      <c r="P1108" s="177">
        <f t="shared" si="122"/>
        <v>212</v>
      </c>
      <c r="Q1108" s="178">
        <f t="shared" si="123"/>
        <v>143</v>
      </c>
      <c r="R1108" s="178">
        <f t="shared" si="124"/>
        <v>65</v>
      </c>
      <c r="S1108" s="202">
        <f t="shared" si="125"/>
        <v>0.3125</v>
      </c>
    </row>
    <row r="1109" spans="1:19" x14ac:dyDescent="0.2">
      <c r="A1109" s="201" t="s">
        <v>398</v>
      </c>
      <c r="B1109" s="188" t="s">
        <v>127</v>
      </c>
      <c r="C1109" s="189" t="s">
        <v>128</v>
      </c>
      <c r="D1109" s="175"/>
      <c r="E1109" s="176"/>
      <c r="F1109" s="176"/>
      <c r="G1109" s="176"/>
      <c r="H1109" s="210" t="str">
        <f t="shared" si="119"/>
        <v/>
      </c>
      <c r="I1109" s="221">
        <v>388</v>
      </c>
      <c r="J1109" s="27">
        <v>154</v>
      </c>
      <c r="K1109" s="27">
        <v>47</v>
      </c>
      <c r="L1109" s="193">
        <f t="shared" si="120"/>
        <v>0.30519480519480519</v>
      </c>
      <c r="M1109" s="225">
        <v>3</v>
      </c>
      <c r="N1109" s="27">
        <v>227</v>
      </c>
      <c r="O1109" s="214">
        <f t="shared" si="121"/>
        <v>0.59114583333333337</v>
      </c>
      <c r="P1109" s="177">
        <f t="shared" si="122"/>
        <v>388</v>
      </c>
      <c r="Q1109" s="178">
        <f t="shared" si="123"/>
        <v>157</v>
      </c>
      <c r="R1109" s="178">
        <f t="shared" si="124"/>
        <v>227</v>
      </c>
      <c r="S1109" s="202">
        <f t="shared" si="125"/>
        <v>0.59114583333333337</v>
      </c>
    </row>
    <row r="1110" spans="1:19" x14ac:dyDescent="0.2">
      <c r="A1110" s="201" t="s">
        <v>398</v>
      </c>
      <c r="B1110" s="188" t="s">
        <v>130</v>
      </c>
      <c r="C1110" s="189" t="s">
        <v>131</v>
      </c>
      <c r="D1110" s="175">
        <v>10</v>
      </c>
      <c r="E1110" s="176">
        <v>7</v>
      </c>
      <c r="F1110" s="176">
        <v>6</v>
      </c>
      <c r="G1110" s="176">
        <v>3</v>
      </c>
      <c r="H1110" s="210">
        <f t="shared" si="119"/>
        <v>0.3</v>
      </c>
      <c r="I1110" s="221">
        <v>48</v>
      </c>
      <c r="J1110" s="27">
        <v>44</v>
      </c>
      <c r="K1110" s="27">
        <v>35</v>
      </c>
      <c r="L1110" s="193">
        <f t="shared" si="120"/>
        <v>0.79545454545454541</v>
      </c>
      <c r="M1110" s="225">
        <v>0</v>
      </c>
      <c r="N1110" s="27">
        <v>1</v>
      </c>
      <c r="O1110" s="214">
        <f t="shared" si="121"/>
        <v>2.2222222222222223E-2</v>
      </c>
      <c r="P1110" s="177">
        <f t="shared" si="122"/>
        <v>58</v>
      </c>
      <c r="Q1110" s="178">
        <f t="shared" si="123"/>
        <v>51</v>
      </c>
      <c r="R1110" s="178">
        <f t="shared" si="124"/>
        <v>4</v>
      </c>
      <c r="S1110" s="202">
        <f t="shared" si="125"/>
        <v>7.2727272727272724E-2</v>
      </c>
    </row>
    <row r="1111" spans="1:19" x14ac:dyDescent="0.2">
      <c r="A1111" s="201" t="s">
        <v>398</v>
      </c>
      <c r="B1111" s="188" t="s">
        <v>133</v>
      </c>
      <c r="C1111" s="189" t="s">
        <v>134</v>
      </c>
      <c r="D1111" s="175"/>
      <c r="E1111" s="176"/>
      <c r="F1111" s="176"/>
      <c r="G1111" s="176"/>
      <c r="H1111" s="210" t="str">
        <f t="shared" si="119"/>
        <v/>
      </c>
      <c r="I1111" s="221">
        <v>7985</v>
      </c>
      <c r="J1111" s="27">
        <v>4884</v>
      </c>
      <c r="K1111" s="27">
        <v>1817</v>
      </c>
      <c r="L1111" s="193">
        <f t="shared" si="120"/>
        <v>0.37203112203112204</v>
      </c>
      <c r="M1111" s="225">
        <v>54</v>
      </c>
      <c r="N1111" s="27">
        <v>2990</v>
      </c>
      <c r="O1111" s="214">
        <f t="shared" si="121"/>
        <v>0.37714429868819377</v>
      </c>
      <c r="P1111" s="177">
        <f t="shared" si="122"/>
        <v>7985</v>
      </c>
      <c r="Q1111" s="178">
        <f t="shared" si="123"/>
        <v>4938</v>
      </c>
      <c r="R1111" s="178">
        <f t="shared" si="124"/>
        <v>2990</v>
      </c>
      <c r="S1111" s="202">
        <f t="shared" si="125"/>
        <v>0.37714429868819377</v>
      </c>
    </row>
    <row r="1112" spans="1:19" x14ac:dyDescent="0.2">
      <c r="A1112" s="201" t="s">
        <v>398</v>
      </c>
      <c r="B1112" s="188" t="s">
        <v>135</v>
      </c>
      <c r="C1112" s="189" t="s">
        <v>136</v>
      </c>
      <c r="D1112" s="175">
        <v>1</v>
      </c>
      <c r="E1112" s="176">
        <v>0</v>
      </c>
      <c r="F1112" s="176">
        <v>0</v>
      </c>
      <c r="G1112" s="176">
        <v>0</v>
      </c>
      <c r="H1112" s="210" t="str">
        <f t="shared" si="119"/>
        <v/>
      </c>
      <c r="I1112" s="221">
        <v>200</v>
      </c>
      <c r="J1112" s="27">
        <v>185</v>
      </c>
      <c r="K1112" s="27">
        <v>63</v>
      </c>
      <c r="L1112" s="193">
        <f t="shared" si="120"/>
        <v>0.34054054054054056</v>
      </c>
      <c r="M1112" s="225">
        <v>1</v>
      </c>
      <c r="N1112" s="27">
        <v>12</v>
      </c>
      <c r="O1112" s="214">
        <f t="shared" si="121"/>
        <v>6.0606060606060608E-2</v>
      </c>
      <c r="P1112" s="177">
        <f t="shared" si="122"/>
        <v>201</v>
      </c>
      <c r="Q1112" s="178">
        <f t="shared" si="123"/>
        <v>186</v>
      </c>
      <c r="R1112" s="178">
        <f t="shared" si="124"/>
        <v>12</v>
      </c>
      <c r="S1112" s="202">
        <f t="shared" si="125"/>
        <v>6.0606060606060608E-2</v>
      </c>
    </row>
    <row r="1113" spans="1:19" x14ac:dyDescent="0.2">
      <c r="A1113" s="201" t="s">
        <v>398</v>
      </c>
      <c r="B1113" s="188" t="s">
        <v>347</v>
      </c>
      <c r="C1113" s="189" t="s">
        <v>348</v>
      </c>
      <c r="D1113" s="175"/>
      <c r="E1113" s="176"/>
      <c r="F1113" s="176"/>
      <c r="G1113" s="176"/>
      <c r="H1113" s="210" t="str">
        <f t="shared" si="119"/>
        <v/>
      </c>
      <c r="I1113" s="221">
        <v>314</v>
      </c>
      <c r="J1113" s="27">
        <v>284</v>
      </c>
      <c r="K1113" s="27">
        <v>249</v>
      </c>
      <c r="L1113" s="193">
        <f t="shared" si="120"/>
        <v>0.87676056338028174</v>
      </c>
      <c r="M1113" s="225">
        <v>0</v>
      </c>
      <c r="N1113" s="27">
        <v>21</v>
      </c>
      <c r="O1113" s="214">
        <f t="shared" si="121"/>
        <v>6.8852459016393447E-2</v>
      </c>
      <c r="P1113" s="177">
        <f t="shared" si="122"/>
        <v>314</v>
      </c>
      <c r="Q1113" s="178">
        <f t="shared" si="123"/>
        <v>284</v>
      </c>
      <c r="R1113" s="178">
        <f t="shared" si="124"/>
        <v>21</v>
      </c>
      <c r="S1113" s="202">
        <f t="shared" si="125"/>
        <v>6.8852459016393447E-2</v>
      </c>
    </row>
    <row r="1114" spans="1:19" x14ac:dyDescent="0.2">
      <c r="A1114" s="201" t="s">
        <v>398</v>
      </c>
      <c r="B1114" s="188" t="s">
        <v>138</v>
      </c>
      <c r="C1114" s="189" t="s">
        <v>139</v>
      </c>
      <c r="D1114" s="175">
        <v>1</v>
      </c>
      <c r="E1114" s="176">
        <v>0</v>
      </c>
      <c r="F1114" s="176">
        <v>0</v>
      </c>
      <c r="G1114" s="176">
        <v>0</v>
      </c>
      <c r="H1114" s="210" t="str">
        <f t="shared" si="119"/>
        <v/>
      </c>
      <c r="I1114" s="221">
        <v>358</v>
      </c>
      <c r="J1114" s="27">
        <v>193</v>
      </c>
      <c r="K1114" s="27">
        <v>68</v>
      </c>
      <c r="L1114" s="193">
        <f t="shared" si="120"/>
        <v>0.35233160621761656</v>
      </c>
      <c r="M1114" s="225">
        <v>0</v>
      </c>
      <c r="N1114" s="27">
        <v>155</v>
      </c>
      <c r="O1114" s="214">
        <f t="shared" si="121"/>
        <v>0.4454022988505747</v>
      </c>
      <c r="P1114" s="177">
        <f t="shared" si="122"/>
        <v>359</v>
      </c>
      <c r="Q1114" s="178">
        <f t="shared" si="123"/>
        <v>193</v>
      </c>
      <c r="R1114" s="178">
        <f t="shared" si="124"/>
        <v>155</v>
      </c>
      <c r="S1114" s="202">
        <f t="shared" si="125"/>
        <v>0.4454022988505747</v>
      </c>
    </row>
    <row r="1115" spans="1:19" x14ac:dyDescent="0.2">
      <c r="A1115" s="201" t="s">
        <v>398</v>
      </c>
      <c r="B1115" s="188" t="s">
        <v>140</v>
      </c>
      <c r="C1115" s="189" t="s">
        <v>141</v>
      </c>
      <c r="D1115" s="175">
        <v>9</v>
      </c>
      <c r="E1115" s="176">
        <v>6</v>
      </c>
      <c r="F1115" s="176">
        <v>3</v>
      </c>
      <c r="G1115" s="176">
        <v>0</v>
      </c>
      <c r="H1115" s="210">
        <f t="shared" si="119"/>
        <v>0</v>
      </c>
      <c r="I1115" s="221">
        <v>52</v>
      </c>
      <c r="J1115" s="27">
        <v>39</v>
      </c>
      <c r="K1115" s="27">
        <v>12</v>
      </c>
      <c r="L1115" s="193">
        <f t="shared" si="120"/>
        <v>0.30769230769230771</v>
      </c>
      <c r="M1115" s="225">
        <v>6</v>
      </c>
      <c r="N1115" s="27">
        <v>5</v>
      </c>
      <c r="O1115" s="214">
        <f t="shared" si="121"/>
        <v>0.1</v>
      </c>
      <c r="P1115" s="177">
        <f t="shared" si="122"/>
        <v>61</v>
      </c>
      <c r="Q1115" s="178">
        <f t="shared" si="123"/>
        <v>51</v>
      </c>
      <c r="R1115" s="178">
        <f t="shared" si="124"/>
        <v>5</v>
      </c>
      <c r="S1115" s="202">
        <f t="shared" si="125"/>
        <v>8.9285714285714288E-2</v>
      </c>
    </row>
    <row r="1116" spans="1:19" x14ac:dyDescent="0.2">
      <c r="A1116" s="201" t="s">
        <v>398</v>
      </c>
      <c r="B1116" s="188" t="s">
        <v>140</v>
      </c>
      <c r="C1116" s="189" t="s">
        <v>142</v>
      </c>
      <c r="D1116" s="175">
        <v>14</v>
      </c>
      <c r="E1116" s="176">
        <v>12</v>
      </c>
      <c r="F1116" s="176">
        <v>0</v>
      </c>
      <c r="G1116" s="176">
        <v>0</v>
      </c>
      <c r="H1116" s="210">
        <f t="shared" si="119"/>
        <v>0</v>
      </c>
      <c r="I1116" s="221">
        <v>123</v>
      </c>
      <c r="J1116" s="27">
        <v>105</v>
      </c>
      <c r="K1116" s="27">
        <v>85</v>
      </c>
      <c r="L1116" s="193">
        <f t="shared" si="120"/>
        <v>0.80952380952380953</v>
      </c>
      <c r="M1116" s="225">
        <v>3</v>
      </c>
      <c r="N1116" s="27">
        <v>5</v>
      </c>
      <c r="O1116" s="214">
        <f t="shared" si="121"/>
        <v>4.4247787610619468E-2</v>
      </c>
      <c r="P1116" s="177">
        <f t="shared" si="122"/>
        <v>137</v>
      </c>
      <c r="Q1116" s="178">
        <f t="shared" si="123"/>
        <v>120</v>
      </c>
      <c r="R1116" s="178">
        <f t="shared" si="124"/>
        <v>5</v>
      </c>
      <c r="S1116" s="202">
        <f t="shared" si="125"/>
        <v>0.04</v>
      </c>
    </row>
    <row r="1117" spans="1:19" ht="29" x14ac:dyDescent="0.2">
      <c r="A1117" s="201" t="s">
        <v>398</v>
      </c>
      <c r="B1117" s="188" t="s">
        <v>140</v>
      </c>
      <c r="C1117" s="189" t="s">
        <v>143</v>
      </c>
      <c r="D1117" s="175">
        <v>16</v>
      </c>
      <c r="E1117" s="176">
        <v>3</v>
      </c>
      <c r="F1117" s="176">
        <v>3</v>
      </c>
      <c r="G1117" s="176">
        <v>2</v>
      </c>
      <c r="H1117" s="210">
        <f t="shared" si="119"/>
        <v>0.4</v>
      </c>
      <c r="I1117" s="221">
        <v>130</v>
      </c>
      <c r="J1117" s="27">
        <v>85</v>
      </c>
      <c r="K1117" s="27">
        <v>31</v>
      </c>
      <c r="L1117" s="193">
        <f t="shared" si="120"/>
        <v>0.36470588235294116</v>
      </c>
      <c r="M1117" s="225">
        <v>8</v>
      </c>
      <c r="N1117" s="27">
        <v>23</v>
      </c>
      <c r="O1117" s="214">
        <f t="shared" si="121"/>
        <v>0.19827586206896552</v>
      </c>
      <c r="P1117" s="177">
        <f t="shared" si="122"/>
        <v>146</v>
      </c>
      <c r="Q1117" s="178">
        <f t="shared" si="123"/>
        <v>96</v>
      </c>
      <c r="R1117" s="178">
        <f t="shared" si="124"/>
        <v>25</v>
      </c>
      <c r="S1117" s="202">
        <f t="shared" si="125"/>
        <v>0.20661157024793389</v>
      </c>
    </row>
    <row r="1118" spans="1:19" x14ac:dyDescent="0.2">
      <c r="A1118" s="201" t="s">
        <v>398</v>
      </c>
      <c r="B1118" s="188" t="s">
        <v>144</v>
      </c>
      <c r="C1118" s="189" t="s">
        <v>145</v>
      </c>
      <c r="D1118" s="175"/>
      <c r="E1118" s="176"/>
      <c r="F1118" s="176"/>
      <c r="G1118" s="176"/>
      <c r="H1118" s="210" t="str">
        <f t="shared" si="119"/>
        <v/>
      </c>
      <c r="I1118" s="221">
        <v>20</v>
      </c>
      <c r="J1118" s="27">
        <v>19</v>
      </c>
      <c r="K1118" s="27">
        <v>9</v>
      </c>
      <c r="L1118" s="193">
        <f t="shared" si="120"/>
        <v>0.47368421052631576</v>
      </c>
      <c r="M1118" s="225">
        <v>0</v>
      </c>
      <c r="N1118" s="27">
        <v>1</v>
      </c>
      <c r="O1118" s="214">
        <f t="shared" si="121"/>
        <v>0.05</v>
      </c>
      <c r="P1118" s="177">
        <f t="shared" si="122"/>
        <v>20</v>
      </c>
      <c r="Q1118" s="178">
        <f t="shared" si="123"/>
        <v>19</v>
      </c>
      <c r="R1118" s="178">
        <f t="shared" si="124"/>
        <v>1</v>
      </c>
      <c r="S1118" s="202">
        <f t="shared" si="125"/>
        <v>0.05</v>
      </c>
    </row>
    <row r="1119" spans="1:19" x14ac:dyDescent="0.2">
      <c r="A1119" s="201" t="s">
        <v>398</v>
      </c>
      <c r="B1119" s="188" t="s">
        <v>151</v>
      </c>
      <c r="C1119" s="189" t="s">
        <v>152</v>
      </c>
      <c r="D1119" s="175"/>
      <c r="E1119" s="176"/>
      <c r="F1119" s="176"/>
      <c r="G1119" s="176"/>
      <c r="H1119" s="210" t="str">
        <f t="shared" si="119"/>
        <v/>
      </c>
      <c r="I1119" s="221">
        <v>1653</v>
      </c>
      <c r="J1119" s="27">
        <v>1425</v>
      </c>
      <c r="K1119" s="27">
        <v>952</v>
      </c>
      <c r="L1119" s="193">
        <f t="shared" si="120"/>
        <v>0.66807017543859648</v>
      </c>
      <c r="M1119" s="225">
        <v>4</v>
      </c>
      <c r="N1119" s="27">
        <v>209</v>
      </c>
      <c r="O1119" s="214">
        <f t="shared" si="121"/>
        <v>0.12759462759462759</v>
      </c>
      <c r="P1119" s="177">
        <f t="shared" si="122"/>
        <v>1653</v>
      </c>
      <c r="Q1119" s="178">
        <f t="shared" si="123"/>
        <v>1429</v>
      </c>
      <c r="R1119" s="178">
        <f t="shared" si="124"/>
        <v>209</v>
      </c>
      <c r="S1119" s="202">
        <f t="shared" si="125"/>
        <v>0.12759462759462759</v>
      </c>
    </row>
    <row r="1120" spans="1:19" x14ac:dyDescent="0.2">
      <c r="A1120" s="201" t="s">
        <v>398</v>
      </c>
      <c r="B1120" s="188" t="s">
        <v>153</v>
      </c>
      <c r="C1120" s="189" t="s">
        <v>154</v>
      </c>
      <c r="D1120" s="175">
        <v>11</v>
      </c>
      <c r="E1120" s="176">
        <v>1</v>
      </c>
      <c r="F1120" s="176">
        <v>0</v>
      </c>
      <c r="G1120" s="176">
        <v>10</v>
      </c>
      <c r="H1120" s="210">
        <f t="shared" si="119"/>
        <v>0.90909090909090906</v>
      </c>
      <c r="I1120" s="221">
        <v>2705</v>
      </c>
      <c r="J1120" s="27">
        <v>1097</v>
      </c>
      <c r="K1120" s="27">
        <v>242</v>
      </c>
      <c r="L1120" s="193">
        <f t="shared" si="120"/>
        <v>0.22060164083865086</v>
      </c>
      <c r="M1120" s="225">
        <v>38</v>
      </c>
      <c r="N1120" s="27">
        <v>1485</v>
      </c>
      <c r="O1120" s="214">
        <f t="shared" si="121"/>
        <v>0.56679389312977102</v>
      </c>
      <c r="P1120" s="177">
        <f t="shared" si="122"/>
        <v>2716</v>
      </c>
      <c r="Q1120" s="178">
        <f t="shared" si="123"/>
        <v>1136</v>
      </c>
      <c r="R1120" s="178">
        <f t="shared" si="124"/>
        <v>1495</v>
      </c>
      <c r="S1120" s="202">
        <f t="shared" si="125"/>
        <v>0.56822500950209043</v>
      </c>
    </row>
    <row r="1121" spans="1:19" x14ac:dyDescent="0.2">
      <c r="A1121" s="201" t="s">
        <v>398</v>
      </c>
      <c r="B1121" s="188" t="s">
        <v>158</v>
      </c>
      <c r="C1121" s="189" t="s">
        <v>159</v>
      </c>
      <c r="D1121" s="175">
        <v>1</v>
      </c>
      <c r="E1121" s="176">
        <v>1</v>
      </c>
      <c r="F1121" s="176">
        <v>0</v>
      </c>
      <c r="G1121" s="176">
        <v>0</v>
      </c>
      <c r="H1121" s="210">
        <f t="shared" si="119"/>
        <v>0</v>
      </c>
      <c r="I1121" s="221">
        <v>42</v>
      </c>
      <c r="J1121" s="27">
        <v>30</v>
      </c>
      <c r="K1121" s="27">
        <v>17</v>
      </c>
      <c r="L1121" s="193">
        <f t="shared" si="120"/>
        <v>0.56666666666666665</v>
      </c>
      <c r="M1121" s="225">
        <v>1</v>
      </c>
      <c r="N1121" s="27">
        <v>11</v>
      </c>
      <c r="O1121" s="214">
        <f t="shared" si="121"/>
        <v>0.26190476190476192</v>
      </c>
      <c r="P1121" s="177">
        <f t="shared" si="122"/>
        <v>43</v>
      </c>
      <c r="Q1121" s="178">
        <f t="shared" si="123"/>
        <v>32</v>
      </c>
      <c r="R1121" s="178">
        <f t="shared" si="124"/>
        <v>11</v>
      </c>
      <c r="S1121" s="202">
        <f t="shared" si="125"/>
        <v>0.2558139534883721</v>
      </c>
    </row>
    <row r="1122" spans="1:19" x14ac:dyDescent="0.2">
      <c r="A1122" s="201" t="s">
        <v>398</v>
      </c>
      <c r="B1122" s="188" t="s">
        <v>160</v>
      </c>
      <c r="C1122" s="189" t="s">
        <v>161</v>
      </c>
      <c r="D1122" s="175"/>
      <c r="E1122" s="176"/>
      <c r="F1122" s="176"/>
      <c r="G1122" s="176"/>
      <c r="H1122" s="210" t="str">
        <f t="shared" si="119"/>
        <v/>
      </c>
      <c r="I1122" s="221">
        <v>28329</v>
      </c>
      <c r="J1122" s="27">
        <v>27121</v>
      </c>
      <c r="K1122" s="27">
        <v>25635</v>
      </c>
      <c r="L1122" s="193">
        <f t="shared" si="120"/>
        <v>0.94520851001069284</v>
      </c>
      <c r="M1122" s="225">
        <v>4</v>
      </c>
      <c r="N1122" s="27">
        <v>540</v>
      </c>
      <c r="O1122" s="214">
        <f t="shared" si="121"/>
        <v>1.9519248147478765E-2</v>
      </c>
      <c r="P1122" s="177">
        <f t="shared" si="122"/>
        <v>28329</v>
      </c>
      <c r="Q1122" s="178">
        <f t="shared" si="123"/>
        <v>27125</v>
      </c>
      <c r="R1122" s="178">
        <f t="shared" si="124"/>
        <v>540</v>
      </c>
      <c r="S1122" s="202">
        <f t="shared" si="125"/>
        <v>1.9519248147478765E-2</v>
      </c>
    </row>
    <row r="1123" spans="1:19" x14ac:dyDescent="0.2">
      <c r="A1123" s="201" t="s">
        <v>398</v>
      </c>
      <c r="B1123" s="188" t="s">
        <v>163</v>
      </c>
      <c r="C1123" s="189" t="s">
        <v>250</v>
      </c>
      <c r="D1123" s="175"/>
      <c r="E1123" s="176"/>
      <c r="F1123" s="176"/>
      <c r="G1123" s="176"/>
      <c r="H1123" s="210" t="str">
        <f t="shared" si="119"/>
        <v/>
      </c>
      <c r="I1123" s="221">
        <v>1</v>
      </c>
      <c r="J1123" s="27">
        <v>0</v>
      </c>
      <c r="K1123" s="27">
        <v>0</v>
      </c>
      <c r="L1123" s="193" t="str">
        <f t="shared" si="120"/>
        <v/>
      </c>
      <c r="M1123" s="225">
        <v>0</v>
      </c>
      <c r="N1123" s="27">
        <v>0</v>
      </c>
      <c r="O1123" s="214" t="str">
        <f t="shared" si="121"/>
        <v/>
      </c>
      <c r="P1123" s="177">
        <f t="shared" si="122"/>
        <v>1</v>
      </c>
      <c r="Q1123" s="178" t="str">
        <f t="shared" si="123"/>
        <v/>
      </c>
      <c r="R1123" s="178" t="str">
        <f t="shared" si="124"/>
        <v/>
      </c>
      <c r="S1123" s="202" t="str">
        <f t="shared" si="125"/>
        <v/>
      </c>
    </row>
    <row r="1124" spans="1:19" x14ac:dyDescent="0.2">
      <c r="A1124" s="201" t="s">
        <v>398</v>
      </c>
      <c r="B1124" s="188" t="s">
        <v>164</v>
      </c>
      <c r="C1124" s="189" t="s">
        <v>165</v>
      </c>
      <c r="D1124" s="175">
        <v>1</v>
      </c>
      <c r="E1124" s="176">
        <v>0</v>
      </c>
      <c r="F1124" s="176">
        <v>0</v>
      </c>
      <c r="G1124" s="176">
        <v>1</v>
      </c>
      <c r="H1124" s="210">
        <f t="shared" si="119"/>
        <v>1</v>
      </c>
      <c r="I1124" s="221">
        <v>1745</v>
      </c>
      <c r="J1124" s="27">
        <v>1202</v>
      </c>
      <c r="K1124" s="27">
        <v>636</v>
      </c>
      <c r="L1124" s="193">
        <f t="shared" si="120"/>
        <v>0.52911813643926786</v>
      </c>
      <c r="M1124" s="225">
        <v>10</v>
      </c>
      <c r="N1124" s="27">
        <v>489</v>
      </c>
      <c r="O1124" s="214">
        <f t="shared" si="121"/>
        <v>0.2874779541446208</v>
      </c>
      <c r="P1124" s="177">
        <f t="shared" si="122"/>
        <v>1746</v>
      </c>
      <c r="Q1124" s="178">
        <f t="shared" si="123"/>
        <v>1212</v>
      </c>
      <c r="R1124" s="178">
        <f t="shared" si="124"/>
        <v>490</v>
      </c>
      <c r="S1124" s="202">
        <f t="shared" si="125"/>
        <v>0.28789659224441833</v>
      </c>
    </row>
    <row r="1125" spans="1:19" x14ac:dyDescent="0.2">
      <c r="A1125" s="201" t="s">
        <v>398</v>
      </c>
      <c r="B1125" s="188" t="s">
        <v>166</v>
      </c>
      <c r="C1125" s="189" t="s">
        <v>167</v>
      </c>
      <c r="D1125" s="175"/>
      <c r="E1125" s="176"/>
      <c r="F1125" s="176"/>
      <c r="G1125" s="176"/>
      <c r="H1125" s="210" t="str">
        <f t="shared" si="119"/>
        <v/>
      </c>
      <c r="I1125" s="221">
        <v>144</v>
      </c>
      <c r="J1125" s="27">
        <v>104</v>
      </c>
      <c r="K1125" s="27">
        <v>81</v>
      </c>
      <c r="L1125" s="193">
        <f t="shared" si="120"/>
        <v>0.77884615384615385</v>
      </c>
      <c r="M1125" s="225">
        <v>0</v>
      </c>
      <c r="N1125" s="27">
        <v>40</v>
      </c>
      <c r="O1125" s="214">
        <f t="shared" si="121"/>
        <v>0.27777777777777779</v>
      </c>
      <c r="P1125" s="177">
        <f t="shared" si="122"/>
        <v>144</v>
      </c>
      <c r="Q1125" s="178">
        <f t="shared" si="123"/>
        <v>104</v>
      </c>
      <c r="R1125" s="178">
        <f t="shared" si="124"/>
        <v>40</v>
      </c>
      <c r="S1125" s="202">
        <f t="shared" si="125"/>
        <v>0.27777777777777779</v>
      </c>
    </row>
    <row r="1126" spans="1:19" ht="29" x14ac:dyDescent="0.2">
      <c r="A1126" s="201" t="s">
        <v>398</v>
      </c>
      <c r="B1126" s="188" t="s">
        <v>168</v>
      </c>
      <c r="C1126" s="189" t="s">
        <v>170</v>
      </c>
      <c r="D1126" s="175"/>
      <c r="E1126" s="176"/>
      <c r="F1126" s="176"/>
      <c r="G1126" s="176"/>
      <c r="H1126" s="210" t="str">
        <f t="shared" si="119"/>
        <v/>
      </c>
      <c r="I1126" s="221">
        <v>14414</v>
      </c>
      <c r="J1126" s="27">
        <v>13048</v>
      </c>
      <c r="K1126" s="27">
        <v>9187</v>
      </c>
      <c r="L1126" s="193">
        <f t="shared" si="120"/>
        <v>0.70409258123850393</v>
      </c>
      <c r="M1126" s="225">
        <v>5</v>
      </c>
      <c r="N1126" s="27">
        <v>1163</v>
      </c>
      <c r="O1126" s="214">
        <f t="shared" si="121"/>
        <v>8.180922903770399E-2</v>
      </c>
      <c r="P1126" s="177">
        <f t="shared" si="122"/>
        <v>14414</v>
      </c>
      <c r="Q1126" s="178">
        <f t="shared" si="123"/>
        <v>13053</v>
      </c>
      <c r="R1126" s="178">
        <f t="shared" si="124"/>
        <v>1163</v>
      </c>
      <c r="S1126" s="202">
        <f t="shared" si="125"/>
        <v>8.180922903770399E-2</v>
      </c>
    </row>
    <row r="1127" spans="1:19" x14ac:dyDescent="0.2">
      <c r="A1127" s="201" t="s">
        <v>398</v>
      </c>
      <c r="B1127" s="188" t="s">
        <v>172</v>
      </c>
      <c r="C1127" s="189" t="s">
        <v>173</v>
      </c>
      <c r="D1127" s="175"/>
      <c r="E1127" s="176"/>
      <c r="F1127" s="176"/>
      <c r="G1127" s="176"/>
      <c r="H1127" s="210" t="str">
        <f t="shared" si="119"/>
        <v/>
      </c>
      <c r="I1127" s="221">
        <v>8</v>
      </c>
      <c r="J1127" s="27">
        <v>8</v>
      </c>
      <c r="K1127" s="27">
        <v>4</v>
      </c>
      <c r="L1127" s="193">
        <f t="shared" si="120"/>
        <v>0.5</v>
      </c>
      <c r="M1127" s="225">
        <v>0</v>
      </c>
      <c r="N1127" s="27">
        <v>0</v>
      </c>
      <c r="O1127" s="214">
        <f t="shared" si="121"/>
        <v>0</v>
      </c>
      <c r="P1127" s="177">
        <f t="shared" si="122"/>
        <v>8</v>
      </c>
      <c r="Q1127" s="178">
        <f t="shared" si="123"/>
        <v>8</v>
      </c>
      <c r="R1127" s="178" t="str">
        <f t="shared" si="124"/>
        <v/>
      </c>
      <c r="S1127" s="202" t="str">
        <f t="shared" si="125"/>
        <v/>
      </c>
    </row>
    <row r="1128" spans="1:19" x14ac:dyDescent="0.2">
      <c r="A1128" s="201" t="s">
        <v>398</v>
      </c>
      <c r="B1128" s="188" t="s">
        <v>174</v>
      </c>
      <c r="C1128" s="189" t="s">
        <v>175</v>
      </c>
      <c r="D1128" s="175"/>
      <c r="E1128" s="176"/>
      <c r="F1128" s="176"/>
      <c r="G1128" s="176"/>
      <c r="H1128" s="210" t="str">
        <f t="shared" si="119"/>
        <v/>
      </c>
      <c r="I1128" s="221">
        <v>3072</v>
      </c>
      <c r="J1128" s="27">
        <v>2496</v>
      </c>
      <c r="K1128" s="27">
        <v>1757</v>
      </c>
      <c r="L1128" s="193">
        <f t="shared" si="120"/>
        <v>0.70392628205128205</v>
      </c>
      <c r="M1128" s="225">
        <v>12</v>
      </c>
      <c r="N1128" s="27">
        <v>511</v>
      </c>
      <c r="O1128" s="214">
        <f t="shared" si="121"/>
        <v>0.16926134481616428</v>
      </c>
      <c r="P1128" s="177">
        <f t="shared" si="122"/>
        <v>3072</v>
      </c>
      <c r="Q1128" s="178">
        <f t="shared" si="123"/>
        <v>2508</v>
      </c>
      <c r="R1128" s="178">
        <f t="shared" si="124"/>
        <v>511</v>
      </c>
      <c r="S1128" s="202">
        <f t="shared" si="125"/>
        <v>0.16926134481616428</v>
      </c>
    </row>
    <row r="1129" spans="1:19" x14ac:dyDescent="0.2">
      <c r="A1129" s="201" t="s">
        <v>398</v>
      </c>
      <c r="B1129" s="188" t="s">
        <v>176</v>
      </c>
      <c r="C1129" s="189" t="s">
        <v>177</v>
      </c>
      <c r="D1129" s="175">
        <v>4</v>
      </c>
      <c r="E1129" s="176">
        <v>0</v>
      </c>
      <c r="F1129" s="176">
        <v>0</v>
      </c>
      <c r="G1129" s="176">
        <v>0</v>
      </c>
      <c r="H1129" s="210" t="str">
        <f t="shared" si="119"/>
        <v/>
      </c>
      <c r="I1129" s="221">
        <v>813</v>
      </c>
      <c r="J1129" s="27">
        <v>239</v>
      </c>
      <c r="K1129" s="27">
        <v>71</v>
      </c>
      <c r="L1129" s="193">
        <f t="shared" si="120"/>
        <v>0.29707112970711297</v>
      </c>
      <c r="M1129" s="225">
        <v>3</v>
      </c>
      <c r="N1129" s="27">
        <v>553</v>
      </c>
      <c r="O1129" s="214">
        <f t="shared" si="121"/>
        <v>0.69559748427672952</v>
      </c>
      <c r="P1129" s="177">
        <f t="shared" si="122"/>
        <v>817</v>
      </c>
      <c r="Q1129" s="178">
        <f t="shared" si="123"/>
        <v>242</v>
      </c>
      <c r="R1129" s="178">
        <f t="shared" si="124"/>
        <v>553</v>
      </c>
      <c r="S1129" s="202">
        <f t="shared" si="125"/>
        <v>0.69559748427672952</v>
      </c>
    </row>
    <row r="1130" spans="1:19" x14ac:dyDescent="0.2">
      <c r="A1130" s="201" t="s">
        <v>398</v>
      </c>
      <c r="B1130" s="188" t="s">
        <v>178</v>
      </c>
      <c r="C1130" s="189" t="s">
        <v>506</v>
      </c>
      <c r="D1130" s="175"/>
      <c r="E1130" s="176"/>
      <c r="F1130" s="176"/>
      <c r="G1130" s="176"/>
      <c r="H1130" s="210" t="str">
        <f t="shared" si="119"/>
        <v/>
      </c>
      <c r="I1130" s="221">
        <v>26</v>
      </c>
      <c r="J1130" s="27">
        <v>19</v>
      </c>
      <c r="K1130" s="27">
        <v>14</v>
      </c>
      <c r="L1130" s="193">
        <f t="shared" si="120"/>
        <v>0.73684210526315785</v>
      </c>
      <c r="M1130" s="225">
        <v>0</v>
      </c>
      <c r="N1130" s="27">
        <v>7</v>
      </c>
      <c r="O1130" s="214">
        <f t="shared" si="121"/>
        <v>0.26923076923076922</v>
      </c>
      <c r="P1130" s="177">
        <f t="shared" si="122"/>
        <v>26</v>
      </c>
      <c r="Q1130" s="178">
        <f t="shared" si="123"/>
        <v>19</v>
      </c>
      <c r="R1130" s="178">
        <f t="shared" si="124"/>
        <v>7</v>
      </c>
      <c r="S1130" s="202">
        <f t="shared" si="125"/>
        <v>0.26923076923076922</v>
      </c>
    </row>
    <row r="1131" spans="1:19" x14ac:dyDescent="0.2">
      <c r="A1131" s="201" t="s">
        <v>398</v>
      </c>
      <c r="B1131" s="188" t="s">
        <v>180</v>
      </c>
      <c r="C1131" s="189" t="s">
        <v>180</v>
      </c>
      <c r="D1131" s="175"/>
      <c r="E1131" s="176"/>
      <c r="F1131" s="176"/>
      <c r="G1131" s="176"/>
      <c r="H1131" s="210" t="str">
        <f t="shared" si="119"/>
        <v/>
      </c>
      <c r="I1131" s="221">
        <v>543</v>
      </c>
      <c r="J1131" s="27">
        <v>465</v>
      </c>
      <c r="K1131" s="27">
        <v>281</v>
      </c>
      <c r="L1131" s="193">
        <f t="shared" si="120"/>
        <v>0.60430107526881716</v>
      </c>
      <c r="M1131" s="225">
        <v>3</v>
      </c>
      <c r="N1131" s="27">
        <v>48</v>
      </c>
      <c r="O1131" s="214">
        <f t="shared" si="121"/>
        <v>9.3023255813953487E-2</v>
      </c>
      <c r="P1131" s="177">
        <f t="shared" si="122"/>
        <v>543</v>
      </c>
      <c r="Q1131" s="178">
        <f t="shared" si="123"/>
        <v>468</v>
      </c>
      <c r="R1131" s="178">
        <f t="shared" si="124"/>
        <v>48</v>
      </c>
      <c r="S1131" s="202">
        <f t="shared" si="125"/>
        <v>9.3023255813953487E-2</v>
      </c>
    </row>
    <row r="1132" spans="1:19" x14ac:dyDescent="0.2">
      <c r="A1132" s="201" t="s">
        <v>398</v>
      </c>
      <c r="B1132" s="188" t="s">
        <v>388</v>
      </c>
      <c r="C1132" s="189" t="s">
        <v>389</v>
      </c>
      <c r="D1132" s="175"/>
      <c r="E1132" s="176"/>
      <c r="F1132" s="176"/>
      <c r="G1132" s="176"/>
      <c r="H1132" s="210" t="str">
        <f t="shared" si="119"/>
        <v/>
      </c>
      <c r="I1132" s="221">
        <v>7</v>
      </c>
      <c r="J1132" s="27">
        <v>0</v>
      </c>
      <c r="K1132" s="27">
        <v>0</v>
      </c>
      <c r="L1132" s="193" t="str">
        <f t="shared" si="120"/>
        <v/>
      </c>
      <c r="M1132" s="225">
        <v>0</v>
      </c>
      <c r="N1132" s="27">
        <v>0</v>
      </c>
      <c r="O1132" s="214" t="str">
        <f t="shared" si="121"/>
        <v/>
      </c>
      <c r="P1132" s="177">
        <f t="shared" si="122"/>
        <v>7</v>
      </c>
      <c r="Q1132" s="178" t="str">
        <f t="shared" si="123"/>
        <v/>
      </c>
      <c r="R1132" s="178" t="str">
        <f t="shared" si="124"/>
        <v/>
      </c>
      <c r="S1132" s="202" t="str">
        <f t="shared" si="125"/>
        <v/>
      </c>
    </row>
    <row r="1133" spans="1:19" x14ac:dyDescent="0.2">
      <c r="A1133" s="201" t="s">
        <v>398</v>
      </c>
      <c r="B1133" s="188" t="s">
        <v>182</v>
      </c>
      <c r="C1133" s="189" t="s">
        <v>183</v>
      </c>
      <c r="D1133" s="175"/>
      <c r="E1133" s="176"/>
      <c r="F1133" s="176"/>
      <c r="G1133" s="176"/>
      <c r="H1133" s="210" t="str">
        <f t="shared" si="119"/>
        <v/>
      </c>
      <c r="I1133" s="221">
        <v>1504</v>
      </c>
      <c r="J1133" s="27">
        <v>1399</v>
      </c>
      <c r="K1133" s="27">
        <v>728</v>
      </c>
      <c r="L1133" s="193">
        <f t="shared" si="120"/>
        <v>0.52037169406719086</v>
      </c>
      <c r="M1133" s="225">
        <v>6</v>
      </c>
      <c r="N1133" s="27">
        <v>75</v>
      </c>
      <c r="O1133" s="214">
        <f t="shared" si="121"/>
        <v>5.0675675675675678E-2</v>
      </c>
      <c r="P1133" s="177">
        <f t="shared" si="122"/>
        <v>1504</v>
      </c>
      <c r="Q1133" s="178">
        <f t="shared" si="123"/>
        <v>1405</v>
      </c>
      <c r="R1133" s="178">
        <f t="shared" si="124"/>
        <v>75</v>
      </c>
      <c r="S1133" s="202">
        <f t="shared" si="125"/>
        <v>5.0675675675675678E-2</v>
      </c>
    </row>
    <row r="1134" spans="1:19" x14ac:dyDescent="0.2">
      <c r="A1134" s="201" t="s">
        <v>398</v>
      </c>
      <c r="B1134" s="188" t="s">
        <v>182</v>
      </c>
      <c r="C1134" s="189" t="s">
        <v>184</v>
      </c>
      <c r="D1134" s="175">
        <v>1</v>
      </c>
      <c r="E1134" s="176">
        <v>0</v>
      </c>
      <c r="F1134" s="176">
        <v>0</v>
      </c>
      <c r="G1134" s="176">
        <v>1</v>
      </c>
      <c r="H1134" s="210">
        <f t="shared" si="119"/>
        <v>1</v>
      </c>
      <c r="I1134" s="221">
        <v>2671</v>
      </c>
      <c r="J1134" s="27">
        <v>2421</v>
      </c>
      <c r="K1134" s="27">
        <v>1287</v>
      </c>
      <c r="L1134" s="193">
        <f t="shared" si="120"/>
        <v>0.53159851301115246</v>
      </c>
      <c r="M1134" s="225">
        <v>8</v>
      </c>
      <c r="N1134" s="27">
        <v>189</v>
      </c>
      <c r="O1134" s="214">
        <f t="shared" si="121"/>
        <v>7.2192513368983954E-2</v>
      </c>
      <c r="P1134" s="177">
        <f t="shared" si="122"/>
        <v>2672</v>
      </c>
      <c r="Q1134" s="178">
        <f t="shared" si="123"/>
        <v>2429</v>
      </c>
      <c r="R1134" s="178">
        <f t="shared" si="124"/>
        <v>190</v>
      </c>
      <c r="S1134" s="202">
        <f t="shared" si="125"/>
        <v>7.2546773577701409E-2</v>
      </c>
    </row>
    <row r="1135" spans="1:19" x14ac:dyDescent="0.2">
      <c r="A1135" s="201" t="s">
        <v>398</v>
      </c>
      <c r="B1135" s="188" t="s">
        <v>562</v>
      </c>
      <c r="C1135" s="189" t="s">
        <v>118</v>
      </c>
      <c r="D1135" s="175"/>
      <c r="E1135" s="176"/>
      <c r="F1135" s="176"/>
      <c r="G1135" s="176"/>
      <c r="H1135" s="210" t="str">
        <f t="shared" si="119"/>
        <v/>
      </c>
      <c r="I1135" s="221">
        <v>69</v>
      </c>
      <c r="J1135" s="27">
        <v>40</v>
      </c>
      <c r="K1135" s="27">
        <v>19</v>
      </c>
      <c r="L1135" s="193">
        <f t="shared" si="120"/>
        <v>0.47499999999999998</v>
      </c>
      <c r="M1135" s="225">
        <v>0</v>
      </c>
      <c r="N1135" s="27">
        <v>24</v>
      </c>
      <c r="O1135" s="214">
        <f t="shared" si="121"/>
        <v>0.375</v>
      </c>
      <c r="P1135" s="177">
        <f t="shared" si="122"/>
        <v>69</v>
      </c>
      <c r="Q1135" s="178">
        <f t="shared" si="123"/>
        <v>40</v>
      </c>
      <c r="R1135" s="178">
        <f t="shared" si="124"/>
        <v>24</v>
      </c>
      <c r="S1135" s="202">
        <f t="shared" si="125"/>
        <v>0.375</v>
      </c>
    </row>
    <row r="1136" spans="1:19" x14ac:dyDescent="0.2">
      <c r="A1136" s="201" t="s">
        <v>398</v>
      </c>
      <c r="B1136" s="188" t="s">
        <v>185</v>
      </c>
      <c r="C1136" s="189" t="s">
        <v>186</v>
      </c>
      <c r="D1136" s="175"/>
      <c r="E1136" s="176"/>
      <c r="F1136" s="176"/>
      <c r="G1136" s="176"/>
      <c r="H1136" s="210" t="str">
        <f t="shared" si="119"/>
        <v/>
      </c>
      <c r="I1136" s="221">
        <v>4</v>
      </c>
      <c r="J1136" s="27">
        <v>2</v>
      </c>
      <c r="K1136" s="27">
        <v>1</v>
      </c>
      <c r="L1136" s="193">
        <f t="shared" si="120"/>
        <v>0.5</v>
      </c>
      <c r="M1136" s="225">
        <v>1</v>
      </c>
      <c r="N1136" s="27">
        <v>0</v>
      </c>
      <c r="O1136" s="214">
        <f t="shared" si="121"/>
        <v>0</v>
      </c>
      <c r="P1136" s="177">
        <f t="shared" si="122"/>
        <v>4</v>
      </c>
      <c r="Q1136" s="178">
        <f t="shared" si="123"/>
        <v>3</v>
      </c>
      <c r="R1136" s="178" t="str">
        <f t="shared" si="124"/>
        <v/>
      </c>
      <c r="S1136" s="202" t="str">
        <f t="shared" si="125"/>
        <v/>
      </c>
    </row>
    <row r="1137" spans="1:19" x14ac:dyDescent="0.2">
      <c r="A1137" s="201" t="s">
        <v>398</v>
      </c>
      <c r="B1137" s="188" t="s">
        <v>187</v>
      </c>
      <c r="C1137" s="189" t="s">
        <v>188</v>
      </c>
      <c r="D1137" s="175"/>
      <c r="E1137" s="176"/>
      <c r="F1137" s="176"/>
      <c r="G1137" s="176"/>
      <c r="H1137" s="210" t="str">
        <f t="shared" si="119"/>
        <v/>
      </c>
      <c r="I1137" s="221">
        <v>16</v>
      </c>
      <c r="J1137" s="27">
        <v>16</v>
      </c>
      <c r="K1137" s="27">
        <v>14</v>
      </c>
      <c r="L1137" s="193">
        <f t="shared" si="120"/>
        <v>0.875</v>
      </c>
      <c r="M1137" s="225">
        <v>0</v>
      </c>
      <c r="N1137" s="27">
        <v>0</v>
      </c>
      <c r="O1137" s="214">
        <f t="shared" si="121"/>
        <v>0</v>
      </c>
      <c r="P1137" s="177">
        <f t="shared" si="122"/>
        <v>16</v>
      </c>
      <c r="Q1137" s="178">
        <f t="shared" si="123"/>
        <v>16</v>
      </c>
      <c r="R1137" s="178" t="str">
        <f t="shared" si="124"/>
        <v/>
      </c>
      <c r="S1137" s="202" t="str">
        <f t="shared" si="125"/>
        <v/>
      </c>
    </row>
    <row r="1138" spans="1:19" x14ac:dyDescent="0.2">
      <c r="A1138" s="201" t="s">
        <v>398</v>
      </c>
      <c r="B1138" s="188" t="s">
        <v>189</v>
      </c>
      <c r="C1138" s="189" t="s">
        <v>190</v>
      </c>
      <c r="D1138" s="175"/>
      <c r="E1138" s="176"/>
      <c r="F1138" s="176"/>
      <c r="G1138" s="176"/>
      <c r="H1138" s="210" t="str">
        <f t="shared" si="119"/>
        <v/>
      </c>
      <c r="I1138" s="221">
        <v>290</v>
      </c>
      <c r="J1138" s="27">
        <v>152</v>
      </c>
      <c r="K1138" s="27">
        <v>64</v>
      </c>
      <c r="L1138" s="193">
        <f t="shared" si="120"/>
        <v>0.42105263157894735</v>
      </c>
      <c r="M1138" s="225">
        <v>7</v>
      </c>
      <c r="N1138" s="27">
        <v>107</v>
      </c>
      <c r="O1138" s="214">
        <f t="shared" si="121"/>
        <v>0.40225563909774437</v>
      </c>
      <c r="P1138" s="177">
        <f t="shared" si="122"/>
        <v>290</v>
      </c>
      <c r="Q1138" s="178">
        <f t="shared" si="123"/>
        <v>159</v>
      </c>
      <c r="R1138" s="178">
        <f t="shared" si="124"/>
        <v>107</v>
      </c>
      <c r="S1138" s="202">
        <f t="shared" si="125"/>
        <v>0.40225563909774437</v>
      </c>
    </row>
    <row r="1139" spans="1:19" x14ac:dyDescent="0.2">
      <c r="A1139" s="201" t="s">
        <v>398</v>
      </c>
      <c r="B1139" s="188" t="s">
        <v>191</v>
      </c>
      <c r="C1139" s="189" t="s">
        <v>192</v>
      </c>
      <c r="D1139" s="175">
        <v>23</v>
      </c>
      <c r="E1139" s="176">
        <v>13</v>
      </c>
      <c r="F1139" s="176">
        <v>11</v>
      </c>
      <c r="G1139" s="176">
        <v>7</v>
      </c>
      <c r="H1139" s="210">
        <f t="shared" si="119"/>
        <v>0.35</v>
      </c>
      <c r="I1139" s="221">
        <v>4235</v>
      </c>
      <c r="J1139" s="27">
        <v>3418</v>
      </c>
      <c r="K1139" s="27">
        <v>1774</v>
      </c>
      <c r="L1139" s="193">
        <f t="shared" si="120"/>
        <v>0.5190169689877121</v>
      </c>
      <c r="M1139" s="225">
        <v>35</v>
      </c>
      <c r="N1139" s="27">
        <v>753</v>
      </c>
      <c r="O1139" s="214">
        <f t="shared" si="121"/>
        <v>0.17902995720399428</v>
      </c>
      <c r="P1139" s="177">
        <f t="shared" si="122"/>
        <v>4258</v>
      </c>
      <c r="Q1139" s="178">
        <f t="shared" si="123"/>
        <v>3466</v>
      </c>
      <c r="R1139" s="178">
        <f t="shared" si="124"/>
        <v>760</v>
      </c>
      <c r="S1139" s="202">
        <f t="shared" si="125"/>
        <v>0.17983909133932796</v>
      </c>
    </row>
    <row r="1140" spans="1:19" x14ac:dyDescent="0.2">
      <c r="A1140" s="201" t="s">
        <v>398</v>
      </c>
      <c r="B1140" s="188" t="s">
        <v>193</v>
      </c>
      <c r="C1140" s="189" t="s">
        <v>194</v>
      </c>
      <c r="D1140" s="175"/>
      <c r="E1140" s="176"/>
      <c r="F1140" s="176"/>
      <c r="G1140" s="176"/>
      <c r="H1140" s="210" t="str">
        <f t="shared" si="119"/>
        <v/>
      </c>
      <c r="I1140" s="221">
        <v>4</v>
      </c>
      <c r="J1140" s="27">
        <v>3</v>
      </c>
      <c r="K1140" s="27">
        <v>3</v>
      </c>
      <c r="L1140" s="193">
        <f t="shared" si="120"/>
        <v>1</v>
      </c>
      <c r="M1140" s="225">
        <v>0</v>
      </c>
      <c r="N1140" s="27">
        <v>1</v>
      </c>
      <c r="O1140" s="214">
        <f t="shared" si="121"/>
        <v>0.25</v>
      </c>
      <c r="P1140" s="177">
        <f t="shared" si="122"/>
        <v>4</v>
      </c>
      <c r="Q1140" s="178">
        <f t="shared" si="123"/>
        <v>3</v>
      </c>
      <c r="R1140" s="178">
        <f t="shared" si="124"/>
        <v>1</v>
      </c>
      <c r="S1140" s="202">
        <f t="shared" si="125"/>
        <v>0.25</v>
      </c>
    </row>
    <row r="1141" spans="1:19" x14ac:dyDescent="0.2">
      <c r="A1141" s="201" t="s">
        <v>398</v>
      </c>
      <c r="B1141" s="188" t="s">
        <v>565</v>
      </c>
      <c r="C1141" s="189" t="s">
        <v>196</v>
      </c>
      <c r="D1141" s="175"/>
      <c r="E1141" s="176"/>
      <c r="F1141" s="176"/>
      <c r="G1141" s="176"/>
      <c r="H1141" s="210" t="str">
        <f t="shared" si="119"/>
        <v/>
      </c>
      <c r="I1141" s="221">
        <v>26</v>
      </c>
      <c r="J1141" s="27">
        <v>24</v>
      </c>
      <c r="K1141" s="27">
        <v>21</v>
      </c>
      <c r="L1141" s="193">
        <f t="shared" si="120"/>
        <v>0.875</v>
      </c>
      <c r="M1141" s="225">
        <v>0</v>
      </c>
      <c r="N1141" s="27">
        <v>0</v>
      </c>
      <c r="O1141" s="214">
        <f t="shared" si="121"/>
        <v>0</v>
      </c>
      <c r="P1141" s="177">
        <f t="shared" si="122"/>
        <v>26</v>
      </c>
      <c r="Q1141" s="178">
        <f t="shared" si="123"/>
        <v>24</v>
      </c>
      <c r="R1141" s="178" t="str">
        <f t="shared" si="124"/>
        <v/>
      </c>
      <c r="S1141" s="202" t="str">
        <f t="shared" si="125"/>
        <v/>
      </c>
    </row>
    <row r="1142" spans="1:19" x14ac:dyDescent="0.2">
      <c r="A1142" s="201" t="s">
        <v>398</v>
      </c>
      <c r="B1142" s="188" t="s">
        <v>497</v>
      </c>
      <c r="C1142" s="189" t="s">
        <v>197</v>
      </c>
      <c r="D1142" s="175"/>
      <c r="E1142" s="176"/>
      <c r="F1142" s="176"/>
      <c r="G1142" s="176"/>
      <c r="H1142" s="210" t="str">
        <f t="shared" si="119"/>
        <v/>
      </c>
      <c r="I1142" s="221">
        <v>234</v>
      </c>
      <c r="J1142" s="27">
        <v>187</v>
      </c>
      <c r="K1142" s="27">
        <v>54</v>
      </c>
      <c r="L1142" s="193">
        <f t="shared" si="120"/>
        <v>0.28877005347593582</v>
      </c>
      <c r="M1142" s="225">
        <v>2</v>
      </c>
      <c r="N1142" s="27">
        <v>43</v>
      </c>
      <c r="O1142" s="214">
        <f t="shared" si="121"/>
        <v>0.18534482758620691</v>
      </c>
      <c r="P1142" s="177">
        <f t="shared" si="122"/>
        <v>234</v>
      </c>
      <c r="Q1142" s="178">
        <f t="shared" si="123"/>
        <v>189</v>
      </c>
      <c r="R1142" s="178">
        <f t="shared" si="124"/>
        <v>43</v>
      </c>
      <c r="S1142" s="202">
        <f t="shared" si="125"/>
        <v>0.18534482758620691</v>
      </c>
    </row>
    <row r="1143" spans="1:19" x14ac:dyDescent="0.2">
      <c r="A1143" s="201" t="s">
        <v>398</v>
      </c>
      <c r="B1143" s="188" t="s">
        <v>198</v>
      </c>
      <c r="C1143" s="189" t="s">
        <v>199</v>
      </c>
      <c r="D1143" s="175"/>
      <c r="E1143" s="176"/>
      <c r="F1143" s="176"/>
      <c r="G1143" s="176"/>
      <c r="H1143" s="210" t="str">
        <f t="shared" si="119"/>
        <v/>
      </c>
      <c r="I1143" s="221">
        <v>4085</v>
      </c>
      <c r="J1143" s="27">
        <v>3611</v>
      </c>
      <c r="K1143" s="27">
        <v>1787</v>
      </c>
      <c r="L1143" s="193">
        <f t="shared" si="120"/>
        <v>0.49487676543893661</v>
      </c>
      <c r="M1143" s="225">
        <v>4</v>
      </c>
      <c r="N1143" s="27">
        <v>367</v>
      </c>
      <c r="O1143" s="214">
        <f t="shared" si="121"/>
        <v>9.216474133601206E-2</v>
      </c>
      <c r="P1143" s="177">
        <f t="shared" si="122"/>
        <v>4085</v>
      </c>
      <c r="Q1143" s="178">
        <f t="shared" si="123"/>
        <v>3615</v>
      </c>
      <c r="R1143" s="178">
        <f t="shared" si="124"/>
        <v>367</v>
      </c>
      <c r="S1143" s="202">
        <f t="shared" si="125"/>
        <v>9.216474133601206E-2</v>
      </c>
    </row>
    <row r="1144" spans="1:19" ht="29" x14ac:dyDescent="0.2">
      <c r="A1144" s="201" t="s">
        <v>398</v>
      </c>
      <c r="B1144" s="188" t="s">
        <v>200</v>
      </c>
      <c r="C1144" s="189" t="s">
        <v>201</v>
      </c>
      <c r="D1144" s="175"/>
      <c r="E1144" s="176"/>
      <c r="F1144" s="176"/>
      <c r="G1144" s="176"/>
      <c r="H1144" s="210" t="str">
        <f t="shared" si="119"/>
        <v/>
      </c>
      <c r="I1144" s="221">
        <v>4</v>
      </c>
      <c r="J1144" s="27">
        <v>4</v>
      </c>
      <c r="K1144" s="27">
        <v>3</v>
      </c>
      <c r="L1144" s="193">
        <f t="shared" si="120"/>
        <v>0.75</v>
      </c>
      <c r="M1144" s="225">
        <v>0</v>
      </c>
      <c r="N1144" s="27">
        <v>0</v>
      </c>
      <c r="O1144" s="214">
        <f t="shared" si="121"/>
        <v>0</v>
      </c>
      <c r="P1144" s="177">
        <f t="shared" si="122"/>
        <v>4</v>
      </c>
      <c r="Q1144" s="178">
        <f t="shared" si="123"/>
        <v>4</v>
      </c>
      <c r="R1144" s="178" t="str">
        <f t="shared" si="124"/>
        <v/>
      </c>
      <c r="S1144" s="202" t="str">
        <f t="shared" si="125"/>
        <v/>
      </c>
    </row>
    <row r="1145" spans="1:19" x14ac:dyDescent="0.2">
      <c r="A1145" s="201" t="s">
        <v>398</v>
      </c>
      <c r="B1145" s="188" t="s">
        <v>202</v>
      </c>
      <c r="C1145" s="189" t="s">
        <v>203</v>
      </c>
      <c r="D1145" s="175"/>
      <c r="E1145" s="176"/>
      <c r="F1145" s="176"/>
      <c r="G1145" s="176"/>
      <c r="H1145" s="210" t="str">
        <f t="shared" si="119"/>
        <v/>
      </c>
      <c r="I1145" s="221">
        <v>1913</v>
      </c>
      <c r="J1145" s="27">
        <v>867</v>
      </c>
      <c r="K1145" s="27">
        <v>318</v>
      </c>
      <c r="L1145" s="193">
        <f t="shared" si="120"/>
        <v>0.36678200692041524</v>
      </c>
      <c r="M1145" s="225">
        <v>12</v>
      </c>
      <c r="N1145" s="27">
        <v>971</v>
      </c>
      <c r="O1145" s="214">
        <f t="shared" si="121"/>
        <v>0.52486486486486483</v>
      </c>
      <c r="P1145" s="177">
        <f t="shared" si="122"/>
        <v>1913</v>
      </c>
      <c r="Q1145" s="178">
        <f t="shared" si="123"/>
        <v>879</v>
      </c>
      <c r="R1145" s="178">
        <f t="shared" si="124"/>
        <v>971</v>
      </c>
      <c r="S1145" s="202">
        <f t="shared" si="125"/>
        <v>0.52486486486486483</v>
      </c>
    </row>
    <row r="1146" spans="1:19" x14ac:dyDescent="0.2">
      <c r="A1146" s="201" t="s">
        <v>398</v>
      </c>
      <c r="B1146" s="188" t="s">
        <v>204</v>
      </c>
      <c r="C1146" s="189" t="s">
        <v>205</v>
      </c>
      <c r="D1146" s="175"/>
      <c r="E1146" s="176"/>
      <c r="F1146" s="176"/>
      <c r="G1146" s="176"/>
      <c r="H1146" s="210" t="str">
        <f t="shared" si="119"/>
        <v/>
      </c>
      <c r="I1146" s="221">
        <v>7030</v>
      </c>
      <c r="J1146" s="27">
        <v>4967</v>
      </c>
      <c r="K1146" s="27">
        <v>2308</v>
      </c>
      <c r="L1146" s="193">
        <f t="shared" si="120"/>
        <v>0.46466680088584661</v>
      </c>
      <c r="M1146" s="225">
        <v>26</v>
      </c>
      <c r="N1146" s="27">
        <v>1816</v>
      </c>
      <c r="O1146" s="214">
        <f t="shared" si="121"/>
        <v>0.2667058305184315</v>
      </c>
      <c r="P1146" s="177">
        <f t="shared" si="122"/>
        <v>7030</v>
      </c>
      <c r="Q1146" s="178">
        <f t="shared" si="123"/>
        <v>4993</v>
      </c>
      <c r="R1146" s="178">
        <f t="shared" si="124"/>
        <v>1816</v>
      </c>
      <c r="S1146" s="202">
        <f t="shared" si="125"/>
        <v>0.2667058305184315</v>
      </c>
    </row>
    <row r="1147" spans="1:19" x14ac:dyDescent="0.2">
      <c r="A1147" s="201" t="s">
        <v>398</v>
      </c>
      <c r="B1147" s="188" t="s">
        <v>204</v>
      </c>
      <c r="C1147" s="189" t="s">
        <v>206</v>
      </c>
      <c r="D1147" s="175">
        <v>3</v>
      </c>
      <c r="E1147" s="176">
        <v>0</v>
      </c>
      <c r="F1147" s="176">
        <v>0</v>
      </c>
      <c r="G1147" s="176">
        <v>1</v>
      </c>
      <c r="H1147" s="210">
        <f t="shared" si="119"/>
        <v>1</v>
      </c>
      <c r="I1147" s="221">
        <v>12575</v>
      </c>
      <c r="J1147" s="27">
        <v>10514</v>
      </c>
      <c r="K1147" s="27">
        <v>6181</v>
      </c>
      <c r="L1147" s="193">
        <f t="shared" si="120"/>
        <v>0.58788282290279625</v>
      </c>
      <c r="M1147" s="225">
        <v>26</v>
      </c>
      <c r="N1147" s="27">
        <v>1819</v>
      </c>
      <c r="O1147" s="214">
        <f t="shared" si="121"/>
        <v>0.14718019257221457</v>
      </c>
      <c r="P1147" s="177">
        <f t="shared" si="122"/>
        <v>12578</v>
      </c>
      <c r="Q1147" s="178">
        <f t="shared" si="123"/>
        <v>10540</v>
      </c>
      <c r="R1147" s="178">
        <f t="shared" si="124"/>
        <v>1820</v>
      </c>
      <c r="S1147" s="202">
        <f t="shared" si="125"/>
        <v>0.14724919093851133</v>
      </c>
    </row>
    <row r="1148" spans="1:19" x14ac:dyDescent="0.2">
      <c r="A1148" s="201" t="s">
        <v>398</v>
      </c>
      <c r="B1148" s="188" t="s">
        <v>207</v>
      </c>
      <c r="C1148" s="189" t="s">
        <v>208</v>
      </c>
      <c r="D1148" s="175"/>
      <c r="E1148" s="176"/>
      <c r="F1148" s="176"/>
      <c r="G1148" s="176"/>
      <c r="H1148" s="210" t="str">
        <f t="shared" si="119"/>
        <v/>
      </c>
      <c r="I1148" s="221">
        <v>494</v>
      </c>
      <c r="J1148" s="27">
        <v>302</v>
      </c>
      <c r="K1148" s="27">
        <v>99</v>
      </c>
      <c r="L1148" s="193">
        <f t="shared" si="120"/>
        <v>0.32781456953642385</v>
      </c>
      <c r="M1148" s="225">
        <v>4</v>
      </c>
      <c r="N1148" s="27">
        <v>182</v>
      </c>
      <c r="O1148" s="214">
        <f t="shared" si="121"/>
        <v>0.37295081967213117</v>
      </c>
      <c r="P1148" s="177">
        <f t="shared" si="122"/>
        <v>494</v>
      </c>
      <c r="Q1148" s="178">
        <f t="shared" si="123"/>
        <v>306</v>
      </c>
      <c r="R1148" s="178">
        <f t="shared" si="124"/>
        <v>182</v>
      </c>
      <c r="S1148" s="202">
        <f t="shared" si="125"/>
        <v>0.37295081967213117</v>
      </c>
    </row>
    <row r="1149" spans="1:19" x14ac:dyDescent="0.2">
      <c r="A1149" s="201" t="s">
        <v>398</v>
      </c>
      <c r="B1149" s="188" t="s">
        <v>209</v>
      </c>
      <c r="C1149" s="189" t="s">
        <v>502</v>
      </c>
      <c r="D1149" s="175">
        <v>1</v>
      </c>
      <c r="E1149" s="176">
        <v>1</v>
      </c>
      <c r="F1149" s="176">
        <v>1</v>
      </c>
      <c r="G1149" s="176">
        <v>0</v>
      </c>
      <c r="H1149" s="210">
        <f t="shared" si="119"/>
        <v>0</v>
      </c>
      <c r="I1149" s="221">
        <v>220</v>
      </c>
      <c r="J1149" s="27">
        <v>126</v>
      </c>
      <c r="K1149" s="27">
        <v>87</v>
      </c>
      <c r="L1149" s="193">
        <f t="shared" si="120"/>
        <v>0.69047619047619047</v>
      </c>
      <c r="M1149" s="225">
        <v>2</v>
      </c>
      <c r="N1149" s="27">
        <v>80</v>
      </c>
      <c r="O1149" s="214">
        <f t="shared" si="121"/>
        <v>0.38461538461538464</v>
      </c>
      <c r="P1149" s="177">
        <f t="shared" si="122"/>
        <v>221</v>
      </c>
      <c r="Q1149" s="178">
        <f t="shared" si="123"/>
        <v>129</v>
      </c>
      <c r="R1149" s="178">
        <f t="shared" si="124"/>
        <v>80</v>
      </c>
      <c r="S1149" s="202">
        <f t="shared" si="125"/>
        <v>0.38277511961722488</v>
      </c>
    </row>
    <row r="1150" spans="1:19" ht="29" x14ac:dyDescent="0.2">
      <c r="A1150" s="201" t="s">
        <v>398</v>
      </c>
      <c r="B1150" s="188" t="s">
        <v>212</v>
      </c>
      <c r="C1150" s="189" t="s">
        <v>213</v>
      </c>
      <c r="D1150" s="175"/>
      <c r="E1150" s="176"/>
      <c r="F1150" s="176"/>
      <c r="G1150" s="176"/>
      <c r="H1150" s="210" t="str">
        <f t="shared" si="119"/>
        <v/>
      </c>
      <c r="I1150" s="221">
        <v>1225</v>
      </c>
      <c r="J1150" s="27">
        <v>816</v>
      </c>
      <c r="K1150" s="27">
        <v>376</v>
      </c>
      <c r="L1150" s="193">
        <f t="shared" si="120"/>
        <v>0.46078431372549017</v>
      </c>
      <c r="M1150" s="225">
        <v>13</v>
      </c>
      <c r="N1150" s="27">
        <v>337</v>
      </c>
      <c r="O1150" s="214">
        <f t="shared" si="121"/>
        <v>0.28902229845626071</v>
      </c>
      <c r="P1150" s="177">
        <f t="shared" si="122"/>
        <v>1225</v>
      </c>
      <c r="Q1150" s="178">
        <f t="shared" si="123"/>
        <v>829</v>
      </c>
      <c r="R1150" s="178">
        <f t="shared" si="124"/>
        <v>337</v>
      </c>
      <c r="S1150" s="202">
        <f t="shared" si="125"/>
        <v>0.28902229845626071</v>
      </c>
    </row>
    <row r="1151" spans="1:19" ht="29" x14ac:dyDescent="0.2">
      <c r="A1151" s="201" t="s">
        <v>398</v>
      </c>
      <c r="B1151" s="188" t="s">
        <v>212</v>
      </c>
      <c r="C1151" s="189" t="s">
        <v>214</v>
      </c>
      <c r="D1151" s="175">
        <v>4</v>
      </c>
      <c r="E1151" s="176">
        <v>1</v>
      </c>
      <c r="F1151" s="176">
        <v>1</v>
      </c>
      <c r="G1151" s="176">
        <v>1</v>
      </c>
      <c r="H1151" s="210">
        <f t="shared" si="119"/>
        <v>0.5</v>
      </c>
      <c r="I1151" s="221">
        <v>3784</v>
      </c>
      <c r="J1151" s="27">
        <v>2539</v>
      </c>
      <c r="K1151" s="27">
        <v>1360</v>
      </c>
      <c r="L1151" s="193">
        <f t="shared" si="120"/>
        <v>0.53564395431272149</v>
      </c>
      <c r="M1151" s="225">
        <v>55</v>
      </c>
      <c r="N1151" s="27">
        <v>1099</v>
      </c>
      <c r="O1151" s="214">
        <f t="shared" si="121"/>
        <v>0.29759003520173299</v>
      </c>
      <c r="P1151" s="177">
        <f t="shared" si="122"/>
        <v>3788</v>
      </c>
      <c r="Q1151" s="178">
        <f t="shared" si="123"/>
        <v>2595</v>
      </c>
      <c r="R1151" s="178">
        <f t="shared" si="124"/>
        <v>1100</v>
      </c>
      <c r="S1151" s="202">
        <f t="shared" si="125"/>
        <v>0.2976995940460081</v>
      </c>
    </row>
    <row r="1152" spans="1:19" x14ac:dyDescent="0.2">
      <c r="A1152" s="201" t="s">
        <v>398</v>
      </c>
      <c r="B1152" s="188" t="s">
        <v>215</v>
      </c>
      <c r="C1152" s="189" t="s">
        <v>217</v>
      </c>
      <c r="D1152" s="175">
        <v>4</v>
      </c>
      <c r="E1152" s="176">
        <v>1</v>
      </c>
      <c r="F1152" s="176">
        <v>1</v>
      </c>
      <c r="G1152" s="176">
        <v>0</v>
      </c>
      <c r="H1152" s="210">
        <f t="shared" si="119"/>
        <v>0</v>
      </c>
      <c r="I1152" s="221">
        <v>5299</v>
      </c>
      <c r="J1152" s="27">
        <v>4747</v>
      </c>
      <c r="K1152" s="27">
        <v>3195</v>
      </c>
      <c r="L1152" s="193">
        <f t="shared" si="120"/>
        <v>0.67305666736886449</v>
      </c>
      <c r="M1152" s="225">
        <v>47</v>
      </c>
      <c r="N1152" s="27">
        <v>348</v>
      </c>
      <c r="O1152" s="214">
        <f t="shared" si="121"/>
        <v>6.7677946324387395E-2</v>
      </c>
      <c r="P1152" s="177">
        <f t="shared" si="122"/>
        <v>5303</v>
      </c>
      <c r="Q1152" s="178">
        <f t="shared" si="123"/>
        <v>4795</v>
      </c>
      <c r="R1152" s="178">
        <f t="shared" si="124"/>
        <v>348</v>
      </c>
      <c r="S1152" s="202">
        <f t="shared" si="125"/>
        <v>6.7664787089247516E-2</v>
      </c>
    </row>
    <row r="1153" spans="1:19" x14ac:dyDescent="0.2">
      <c r="A1153" s="201" t="s">
        <v>398</v>
      </c>
      <c r="B1153" s="188" t="s">
        <v>220</v>
      </c>
      <c r="C1153" s="189" t="s">
        <v>223</v>
      </c>
      <c r="D1153" s="175"/>
      <c r="E1153" s="176"/>
      <c r="F1153" s="176"/>
      <c r="G1153" s="176"/>
      <c r="H1153" s="210" t="str">
        <f t="shared" si="119"/>
        <v/>
      </c>
      <c r="I1153" s="221">
        <v>263</v>
      </c>
      <c r="J1153" s="27">
        <v>242</v>
      </c>
      <c r="K1153" s="27">
        <v>145</v>
      </c>
      <c r="L1153" s="193">
        <f t="shared" si="120"/>
        <v>0.59917355371900827</v>
      </c>
      <c r="M1153" s="225">
        <v>0</v>
      </c>
      <c r="N1153" s="27">
        <v>10</v>
      </c>
      <c r="O1153" s="214">
        <f t="shared" si="121"/>
        <v>3.968253968253968E-2</v>
      </c>
      <c r="P1153" s="177">
        <f t="shared" si="122"/>
        <v>263</v>
      </c>
      <c r="Q1153" s="178">
        <f t="shared" si="123"/>
        <v>242</v>
      </c>
      <c r="R1153" s="178">
        <f t="shared" si="124"/>
        <v>10</v>
      </c>
      <c r="S1153" s="202">
        <f t="shared" si="125"/>
        <v>3.968253968253968E-2</v>
      </c>
    </row>
    <row r="1154" spans="1:19" x14ac:dyDescent="0.2">
      <c r="A1154" s="201" t="s">
        <v>398</v>
      </c>
      <c r="B1154" s="188" t="s">
        <v>220</v>
      </c>
      <c r="C1154" s="189" t="s">
        <v>224</v>
      </c>
      <c r="D1154" s="175"/>
      <c r="E1154" s="176"/>
      <c r="F1154" s="176"/>
      <c r="G1154" s="176"/>
      <c r="H1154" s="210" t="str">
        <f t="shared" ref="H1154:H1217" si="126">IF((E1154+G1154)&lt;&gt;0,G1154/(E1154+G1154),"")</f>
        <v/>
      </c>
      <c r="I1154" s="221">
        <v>611</v>
      </c>
      <c r="J1154" s="27">
        <v>565</v>
      </c>
      <c r="K1154" s="27">
        <v>308</v>
      </c>
      <c r="L1154" s="193">
        <f t="shared" ref="L1154:L1217" si="127">IF(J1154&lt;&gt;0,K1154/J1154,"")</f>
        <v>0.54513274336283191</v>
      </c>
      <c r="M1154" s="225">
        <v>5</v>
      </c>
      <c r="N1154" s="27">
        <v>24</v>
      </c>
      <c r="O1154" s="214">
        <f t="shared" ref="O1154:O1217" si="128">IF((J1154+M1154+N1154)&lt;&gt;0,N1154/(J1154+M1154+N1154),"")</f>
        <v>4.0404040404040407E-2</v>
      </c>
      <c r="P1154" s="177">
        <f t="shared" ref="P1154:P1217" si="129">IF(SUM(D1154,I1154)&gt;0,SUM(D1154,I1154),"")</f>
        <v>611</v>
      </c>
      <c r="Q1154" s="178">
        <f t="shared" ref="Q1154:Q1217" si="130">IF(SUM(E1154,J1154, M1154)&gt;0,SUM(E1154,J1154, M1154),"")</f>
        <v>570</v>
      </c>
      <c r="R1154" s="178">
        <f t="shared" ref="R1154:R1217" si="131">IF(SUM(G1154,N1154)&gt;0,SUM(G1154,N1154),"")</f>
        <v>24</v>
      </c>
      <c r="S1154" s="202">
        <f t="shared" ref="S1154:S1217" si="132">IFERROR(IF((Q1154+R1154)&lt;&gt;0,R1154/(Q1154+R1154),""),"")</f>
        <v>4.0404040404040407E-2</v>
      </c>
    </row>
    <row r="1155" spans="1:19" ht="29" x14ac:dyDescent="0.2">
      <c r="A1155" s="201" t="s">
        <v>398</v>
      </c>
      <c r="B1155" s="188" t="s">
        <v>220</v>
      </c>
      <c r="C1155" s="189" t="s">
        <v>225</v>
      </c>
      <c r="D1155" s="175">
        <v>2</v>
      </c>
      <c r="E1155" s="176">
        <v>0</v>
      </c>
      <c r="F1155" s="176">
        <v>0</v>
      </c>
      <c r="G1155" s="176">
        <v>0</v>
      </c>
      <c r="H1155" s="210" t="str">
        <f t="shared" si="126"/>
        <v/>
      </c>
      <c r="I1155" s="221">
        <v>621</v>
      </c>
      <c r="J1155" s="27">
        <v>581</v>
      </c>
      <c r="K1155" s="27">
        <v>318</v>
      </c>
      <c r="L1155" s="193">
        <f t="shared" si="127"/>
        <v>0.54733218588640276</v>
      </c>
      <c r="M1155" s="225">
        <v>6</v>
      </c>
      <c r="N1155" s="27">
        <v>10</v>
      </c>
      <c r="O1155" s="214">
        <f t="shared" si="128"/>
        <v>1.675041876046901E-2</v>
      </c>
      <c r="P1155" s="177">
        <f t="shared" si="129"/>
        <v>623</v>
      </c>
      <c r="Q1155" s="178">
        <f t="shared" si="130"/>
        <v>587</v>
      </c>
      <c r="R1155" s="178">
        <f t="shared" si="131"/>
        <v>10</v>
      </c>
      <c r="S1155" s="202">
        <f t="shared" si="132"/>
        <v>1.675041876046901E-2</v>
      </c>
    </row>
    <row r="1156" spans="1:19" x14ac:dyDescent="0.2">
      <c r="A1156" s="201" t="s">
        <v>398</v>
      </c>
      <c r="B1156" s="188" t="s">
        <v>220</v>
      </c>
      <c r="C1156" s="189" t="s">
        <v>226</v>
      </c>
      <c r="D1156" s="175">
        <v>2</v>
      </c>
      <c r="E1156" s="176">
        <v>1</v>
      </c>
      <c r="F1156" s="176">
        <v>0</v>
      </c>
      <c r="G1156" s="176">
        <v>0</v>
      </c>
      <c r="H1156" s="210">
        <f t="shared" si="126"/>
        <v>0</v>
      </c>
      <c r="I1156" s="221">
        <v>470</v>
      </c>
      <c r="J1156" s="27">
        <v>420</v>
      </c>
      <c r="K1156" s="27">
        <v>235</v>
      </c>
      <c r="L1156" s="193">
        <f t="shared" si="127"/>
        <v>0.55952380952380953</v>
      </c>
      <c r="M1156" s="225">
        <v>2</v>
      </c>
      <c r="N1156" s="27">
        <v>27</v>
      </c>
      <c r="O1156" s="214">
        <f t="shared" si="128"/>
        <v>6.0133630289532294E-2</v>
      </c>
      <c r="P1156" s="177">
        <f t="shared" si="129"/>
        <v>472</v>
      </c>
      <c r="Q1156" s="178">
        <f t="shared" si="130"/>
        <v>423</v>
      </c>
      <c r="R1156" s="178">
        <f t="shared" si="131"/>
        <v>27</v>
      </c>
      <c r="S1156" s="202">
        <f t="shared" si="132"/>
        <v>0.06</v>
      </c>
    </row>
    <row r="1157" spans="1:19" x14ac:dyDescent="0.2">
      <c r="A1157" s="201" t="s">
        <v>398</v>
      </c>
      <c r="B1157" s="188" t="s">
        <v>229</v>
      </c>
      <c r="C1157" s="189" t="s">
        <v>230</v>
      </c>
      <c r="D1157" s="175"/>
      <c r="E1157" s="176"/>
      <c r="F1157" s="176"/>
      <c r="G1157" s="176"/>
      <c r="H1157" s="210" t="str">
        <f t="shared" si="126"/>
        <v/>
      </c>
      <c r="I1157" s="221">
        <v>1</v>
      </c>
      <c r="J1157" s="27">
        <v>1</v>
      </c>
      <c r="K1157" s="27">
        <v>1</v>
      </c>
      <c r="L1157" s="193">
        <f t="shared" si="127"/>
        <v>1</v>
      </c>
      <c r="M1157" s="225">
        <v>0</v>
      </c>
      <c r="N1157" s="27">
        <v>0</v>
      </c>
      <c r="O1157" s="214">
        <f t="shared" si="128"/>
        <v>0</v>
      </c>
      <c r="P1157" s="177">
        <f t="shared" si="129"/>
        <v>1</v>
      </c>
      <c r="Q1157" s="178">
        <f t="shared" si="130"/>
        <v>1</v>
      </c>
      <c r="R1157" s="178" t="str">
        <f t="shared" si="131"/>
        <v/>
      </c>
      <c r="S1157" s="202" t="str">
        <f t="shared" si="132"/>
        <v/>
      </c>
    </row>
    <row r="1158" spans="1:19" x14ac:dyDescent="0.2">
      <c r="A1158" s="201" t="s">
        <v>398</v>
      </c>
      <c r="B1158" s="188" t="s">
        <v>566</v>
      </c>
      <c r="C1158" s="189" t="s">
        <v>231</v>
      </c>
      <c r="D1158" s="175"/>
      <c r="E1158" s="176"/>
      <c r="F1158" s="176"/>
      <c r="G1158" s="176"/>
      <c r="H1158" s="210" t="str">
        <f t="shared" si="126"/>
        <v/>
      </c>
      <c r="I1158" s="221">
        <v>227</v>
      </c>
      <c r="J1158" s="27">
        <v>193</v>
      </c>
      <c r="K1158" s="27">
        <v>116</v>
      </c>
      <c r="L1158" s="193">
        <f t="shared" si="127"/>
        <v>0.60103626943005184</v>
      </c>
      <c r="M1158" s="225">
        <v>2</v>
      </c>
      <c r="N1158" s="27">
        <v>16</v>
      </c>
      <c r="O1158" s="214">
        <f t="shared" si="128"/>
        <v>7.582938388625593E-2</v>
      </c>
      <c r="P1158" s="177">
        <f t="shared" si="129"/>
        <v>227</v>
      </c>
      <c r="Q1158" s="178">
        <f t="shared" si="130"/>
        <v>195</v>
      </c>
      <c r="R1158" s="178">
        <f t="shared" si="131"/>
        <v>16</v>
      </c>
      <c r="S1158" s="202">
        <f t="shared" si="132"/>
        <v>7.582938388625593E-2</v>
      </c>
    </row>
    <row r="1159" spans="1:19" x14ac:dyDescent="0.2">
      <c r="A1159" s="201" t="s">
        <v>398</v>
      </c>
      <c r="B1159" s="188" t="s">
        <v>566</v>
      </c>
      <c r="C1159" s="189" t="s">
        <v>232</v>
      </c>
      <c r="D1159" s="175"/>
      <c r="E1159" s="176"/>
      <c r="F1159" s="176"/>
      <c r="G1159" s="176"/>
      <c r="H1159" s="210" t="str">
        <f t="shared" si="126"/>
        <v/>
      </c>
      <c r="I1159" s="221">
        <v>506</v>
      </c>
      <c r="J1159" s="27">
        <v>443</v>
      </c>
      <c r="K1159" s="27">
        <v>190</v>
      </c>
      <c r="L1159" s="193">
        <f t="shared" si="127"/>
        <v>0.42889390519187359</v>
      </c>
      <c r="M1159" s="225">
        <v>2</v>
      </c>
      <c r="N1159" s="27">
        <v>41</v>
      </c>
      <c r="O1159" s="214">
        <f t="shared" si="128"/>
        <v>8.4362139917695478E-2</v>
      </c>
      <c r="P1159" s="177">
        <f t="shared" si="129"/>
        <v>506</v>
      </c>
      <c r="Q1159" s="178">
        <f t="shared" si="130"/>
        <v>445</v>
      </c>
      <c r="R1159" s="178">
        <f t="shared" si="131"/>
        <v>41</v>
      </c>
      <c r="S1159" s="202">
        <f t="shared" si="132"/>
        <v>8.4362139917695478E-2</v>
      </c>
    </row>
    <row r="1160" spans="1:19" x14ac:dyDescent="0.2">
      <c r="A1160" s="201" t="s">
        <v>398</v>
      </c>
      <c r="B1160" s="188" t="s">
        <v>234</v>
      </c>
      <c r="C1160" s="189" t="s">
        <v>235</v>
      </c>
      <c r="D1160" s="175">
        <v>2</v>
      </c>
      <c r="E1160" s="176">
        <v>0</v>
      </c>
      <c r="F1160" s="176">
        <v>0</v>
      </c>
      <c r="G1160" s="176">
        <v>0</v>
      </c>
      <c r="H1160" s="210" t="str">
        <f t="shared" si="126"/>
        <v/>
      </c>
      <c r="I1160" s="221">
        <v>203</v>
      </c>
      <c r="J1160" s="27">
        <v>129</v>
      </c>
      <c r="K1160" s="27">
        <v>42</v>
      </c>
      <c r="L1160" s="193">
        <f t="shared" si="127"/>
        <v>0.32558139534883723</v>
      </c>
      <c r="M1160" s="225">
        <v>1</v>
      </c>
      <c r="N1160" s="27">
        <v>62</v>
      </c>
      <c r="O1160" s="214">
        <f t="shared" si="128"/>
        <v>0.32291666666666669</v>
      </c>
      <c r="P1160" s="177">
        <f t="shared" si="129"/>
        <v>205</v>
      </c>
      <c r="Q1160" s="178">
        <f t="shared" si="130"/>
        <v>130</v>
      </c>
      <c r="R1160" s="178">
        <f t="shared" si="131"/>
        <v>62</v>
      </c>
      <c r="S1160" s="202">
        <f t="shared" si="132"/>
        <v>0.32291666666666669</v>
      </c>
    </row>
    <row r="1161" spans="1:19" x14ac:dyDescent="0.2">
      <c r="A1161" s="201" t="s">
        <v>435</v>
      </c>
      <c r="B1161" s="188" t="s">
        <v>0</v>
      </c>
      <c r="C1161" s="189" t="s">
        <v>1</v>
      </c>
      <c r="D1161" s="175"/>
      <c r="E1161" s="176"/>
      <c r="F1161" s="176"/>
      <c r="G1161" s="176"/>
      <c r="H1161" s="210" t="str">
        <f t="shared" si="126"/>
        <v/>
      </c>
      <c r="I1161" s="221">
        <v>4</v>
      </c>
      <c r="J1161" s="27">
        <v>3</v>
      </c>
      <c r="K1161" s="27">
        <v>1</v>
      </c>
      <c r="L1161" s="193">
        <f t="shared" si="127"/>
        <v>0.33333333333333331</v>
      </c>
      <c r="M1161" s="225">
        <v>1</v>
      </c>
      <c r="N1161" s="27">
        <v>0</v>
      </c>
      <c r="O1161" s="214">
        <f t="shared" si="128"/>
        <v>0</v>
      </c>
      <c r="P1161" s="177">
        <f t="shared" si="129"/>
        <v>4</v>
      </c>
      <c r="Q1161" s="178">
        <f t="shared" si="130"/>
        <v>4</v>
      </c>
      <c r="R1161" s="178" t="str">
        <f t="shared" si="131"/>
        <v/>
      </c>
      <c r="S1161" s="202" t="str">
        <f t="shared" si="132"/>
        <v/>
      </c>
    </row>
    <row r="1162" spans="1:19" x14ac:dyDescent="0.2">
      <c r="A1162" s="201" t="s">
        <v>435</v>
      </c>
      <c r="B1162" s="188" t="s">
        <v>4</v>
      </c>
      <c r="C1162" s="189" t="s">
        <v>5</v>
      </c>
      <c r="D1162" s="175"/>
      <c r="E1162" s="176"/>
      <c r="F1162" s="176"/>
      <c r="G1162" s="176"/>
      <c r="H1162" s="210" t="str">
        <f t="shared" si="126"/>
        <v/>
      </c>
      <c r="I1162" s="221">
        <v>0</v>
      </c>
      <c r="J1162" s="27">
        <v>0</v>
      </c>
      <c r="K1162" s="27">
        <v>0</v>
      </c>
      <c r="L1162" s="193" t="str">
        <f t="shared" si="127"/>
        <v/>
      </c>
      <c r="M1162" s="225">
        <v>6</v>
      </c>
      <c r="N1162" s="27">
        <v>0</v>
      </c>
      <c r="O1162" s="214">
        <f t="shared" si="128"/>
        <v>0</v>
      </c>
      <c r="P1162" s="177" t="str">
        <f t="shared" si="129"/>
        <v/>
      </c>
      <c r="Q1162" s="178">
        <f t="shared" si="130"/>
        <v>6</v>
      </c>
      <c r="R1162" s="178" t="str">
        <f t="shared" si="131"/>
        <v/>
      </c>
      <c r="S1162" s="202" t="str">
        <f t="shared" si="132"/>
        <v/>
      </c>
    </row>
    <row r="1163" spans="1:19" x14ac:dyDescent="0.2">
      <c r="A1163" s="201" t="s">
        <v>435</v>
      </c>
      <c r="B1163" s="188" t="s">
        <v>8</v>
      </c>
      <c r="C1163" s="189" t="s">
        <v>9</v>
      </c>
      <c r="D1163" s="175"/>
      <c r="E1163" s="176"/>
      <c r="F1163" s="176"/>
      <c r="G1163" s="176"/>
      <c r="H1163" s="210" t="str">
        <f t="shared" si="126"/>
        <v/>
      </c>
      <c r="I1163" s="221">
        <v>1</v>
      </c>
      <c r="J1163" s="27">
        <v>1</v>
      </c>
      <c r="K1163" s="27">
        <v>1</v>
      </c>
      <c r="L1163" s="193">
        <f t="shared" si="127"/>
        <v>1</v>
      </c>
      <c r="M1163" s="225">
        <v>0</v>
      </c>
      <c r="N1163" s="27">
        <v>0</v>
      </c>
      <c r="O1163" s="214">
        <f t="shared" si="128"/>
        <v>0</v>
      </c>
      <c r="P1163" s="177">
        <f t="shared" si="129"/>
        <v>1</v>
      </c>
      <c r="Q1163" s="178">
        <f t="shared" si="130"/>
        <v>1</v>
      </c>
      <c r="R1163" s="178" t="str">
        <f t="shared" si="131"/>
        <v/>
      </c>
      <c r="S1163" s="202" t="str">
        <f t="shared" si="132"/>
        <v/>
      </c>
    </row>
    <row r="1164" spans="1:19" x14ac:dyDescent="0.2">
      <c r="A1164" s="201" t="s">
        <v>435</v>
      </c>
      <c r="B1164" s="188" t="s">
        <v>10</v>
      </c>
      <c r="C1164" s="189" t="s">
        <v>11</v>
      </c>
      <c r="D1164" s="175"/>
      <c r="E1164" s="176"/>
      <c r="F1164" s="176"/>
      <c r="G1164" s="176"/>
      <c r="H1164" s="210" t="str">
        <f t="shared" si="126"/>
        <v/>
      </c>
      <c r="I1164" s="221">
        <v>94</v>
      </c>
      <c r="J1164" s="27">
        <v>67</v>
      </c>
      <c r="K1164" s="27">
        <v>11</v>
      </c>
      <c r="L1164" s="193">
        <f t="shared" si="127"/>
        <v>0.16417910447761194</v>
      </c>
      <c r="M1164" s="225">
        <v>2</v>
      </c>
      <c r="N1164" s="27">
        <v>25</v>
      </c>
      <c r="O1164" s="214">
        <f t="shared" si="128"/>
        <v>0.26595744680851063</v>
      </c>
      <c r="P1164" s="177">
        <f t="shared" si="129"/>
        <v>94</v>
      </c>
      <c r="Q1164" s="178">
        <f t="shared" si="130"/>
        <v>69</v>
      </c>
      <c r="R1164" s="178">
        <f t="shared" si="131"/>
        <v>25</v>
      </c>
      <c r="S1164" s="202">
        <f t="shared" si="132"/>
        <v>0.26595744680851063</v>
      </c>
    </row>
    <row r="1165" spans="1:19" x14ac:dyDescent="0.2">
      <c r="A1165" s="201" t="s">
        <v>435</v>
      </c>
      <c r="B1165" s="188" t="s">
        <v>28</v>
      </c>
      <c r="C1165" s="189" t="s">
        <v>29</v>
      </c>
      <c r="D1165" s="175"/>
      <c r="E1165" s="176"/>
      <c r="F1165" s="176"/>
      <c r="G1165" s="176"/>
      <c r="H1165" s="210" t="str">
        <f t="shared" si="126"/>
        <v/>
      </c>
      <c r="I1165" s="221">
        <v>1</v>
      </c>
      <c r="J1165" s="27">
        <v>0</v>
      </c>
      <c r="K1165" s="27">
        <v>0</v>
      </c>
      <c r="L1165" s="193" t="str">
        <f t="shared" si="127"/>
        <v/>
      </c>
      <c r="M1165" s="225">
        <v>0</v>
      </c>
      <c r="N1165" s="27">
        <v>1</v>
      </c>
      <c r="O1165" s="214">
        <f t="shared" si="128"/>
        <v>1</v>
      </c>
      <c r="P1165" s="177">
        <f t="shared" si="129"/>
        <v>1</v>
      </c>
      <c r="Q1165" s="178" t="str">
        <f t="shared" si="130"/>
        <v/>
      </c>
      <c r="R1165" s="178">
        <f t="shared" si="131"/>
        <v>1</v>
      </c>
      <c r="S1165" s="202" t="str">
        <f t="shared" si="132"/>
        <v/>
      </c>
    </row>
    <row r="1166" spans="1:19" x14ac:dyDescent="0.2">
      <c r="A1166" s="201" t="s">
        <v>435</v>
      </c>
      <c r="B1166" s="188" t="s">
        <v>28</v>
      </c>
      <c r="C1166" s="189" t="s">
        <v>30</v>
      </c>
      <c r="D1166" s="175"/>
      <c r="E1166" s="176"/>
      <c r="F1166" s="176"/>
      <c r="G1166" s="176"/>
      <c r="H1166" s="210" t="str">
        <f t="shared" si="126"/>
        <v/>
      </c>
      <c r="I1166" s="221">
        <v>1</v>
      </c>
      <c r="J1166" s="27">
        <v>1</v>
      </c>
      <c r="K1166" s="27">
        <v>0</v>
      </c>
      <c r="L1166" s="193">
        <f t="shared" si="127"/>
        <v>0</v>
      </c>
      <c r="M1166" s="225">
        <v>0</v>
      </c>
      <c r="N1166" s="27">
        <v>0</v>
      </c>
      <c r="O1166" s="214">
        <f t="shared" si="128"/>
        <v>0</v>
      </c>
      <c r="P1166" s="177">
        <f t="shared" si="129"/>
        <v>1</v>
      </c>
      <c r="Q1166" s="178">
        <f t="shared" si="130"/>
        <v>1</v>
      </c>
      <c r="R1166" s="178" t="str">
        <f t="shared" si="131"/>
        <v/>
      </c>
      <c r="S1166" s="202" t="str">
        <f t="shared" si="132"/>
        <v/>
      </c>
    </row>
    <row r="1167" spans="1:19" x14ac:dyDescent="0.2">
      <c r="A1167" s="201" t="s">
        <v>435</v>
      </c>
      <c r="B1167" s="188" t="s">
        <v>42</v>
      </c>
      <c r="C1167" s="189" t="s">
        <v>43</v>
      </c>
      <c r="D1167" s="175"/>
      <c r="E1167" s="176"/>
      <c r="F1167" s="176"/>
      <c r="G1167" s="176"/>
      <c r="H1167" s="210" t="str">
        <f t="shared" si="126"/>
        <v/>
      </c>
      <c r="I1167" s="221">
        <v>796</v>
      </c>
      <c r="J1167" s="27">
        <v>764</v>
      </c>
      <c r="K1167" s="27">
        <v>83</v>
      </c>
      <c r="L1167" s="193">
        <f t="shared" si="127"/>
        <v>0.10863874345549739</v>
      </c>
      <c r="M1167" s="225">
        <v>27</v>
      </c>
      <c r="N1167" s="27">
        <v>32</v>
      </c>
      <c r="O1167" s="214">
        <f t="shared" si="128"/>
        <v>3.8882138517618466E-2</v>
      </c>
      <c r="P1167" s="177">
        <f t="shared" si="129"/>
        <v>796</v>
      </c>
      <c r="Q1167" s="178">
        <f t="shared" si="130"/>
        <v>791</v>
      </c>
      <c r="R1167" s="178">
        <f t="shared" si="131"/>
        <v>32</v>
      </c>
      <c r="S1167" s="202">
        <f t="shared" si="132"/>
        <v>3.8882138517618466E-2</v>
      </c>
    </row>
    <row r="1168" spans="1:19" ht="29" x14ac:dyDescent="0.2">
      <c r="A1168" s="201" t="s">
        <v>435</v>
      </c>
      <c r="B1168" s="188" t="s">
        <v>42</v>
      </c>
      <c r="C1168" s="189" t="s">
        <v>45</v>
      </c>
      <c r="D1168" s="175"/>
      <c r="E1168" s="176"/>
      <c r="F1168" s="176"/>
      <c r="G1168" s="176"/>
      <c r="H1168" s="210" t="str">
        <f t="shared" si="126"/>
        <v/>
      </c>
      <c r="I1168" s="221">
        <v>959</v>
      </c>
      <c r="J1168" s="27">
        <v>919</v>
      </c>
      <c r="K1168" s="27">
        <v>81</v>
      </c>
      <c r="L1168" s="193">
        <f t="shared" si="127"/>
        <v>8.8139281828073998E-2</v>
      </c>
      <c r="M1168" s="225">
        <v>0</v>
      </c>
      <c r="N1168" s="27">
        <v>40</v>
      </c>
      <c r="O1168" s="214">
        <f t="shared" si="128"/>
        <v>4.171011470281543E-2</v>
      </c>
      <c r="P1168" s="177">
        <f t="shared" si="129"/>
        <v>959</v>
      </c>
      <c r="Q1168" s="178">
        <f t="shared" si="130"/>
        <v>919</v>
      </c>
      <c r="R1168" s="178">
        <f t="shared" si="131"/>
        <v>40</v>
      </c>
      <c r="S1168" s="202">
        <f t="shared" si="132"/>
        <v>4.171011470281543E-2</v>
      </c>
    </row>
    <row r="1169" spans="1:19" x14ac:dyDescent="0.2">
      <c r="A1169" s="201" t="s">
        <v>435</v>
      </c>
      <c r="B1169" s="188" t="s">
        <v>42</v>
      </c>
      <c r="C1169" s="189" t="s">
        <v>46</v>
      </c>
      <c r="D1169" s="175"/>
      <c r="E1169" s="176"/>
      <c r="F1169" s="176"/>
      <c r="G1169" s="176"/>
      <c r="H1169" s="210" t="str">
        <f t="shared" si="126"/>
        <v/>
      </c>
      <c r="I1169" s="221">
        <v>541</v>
      </c>
      <c r="J1169" s="27">
        <v>513</v>
      </c>
      <c r="K1169" s="27">
        <v>68</v>
      </c>
      <c r="L1169" s="193">
        <f t="shared" si="127"/>
        <v>0.13255360623781676</v>
      </c>
      <c r="M1169" s="225">
        <v>1</v>
      </c>
      <c r="N1169" s="27">
        <v>28</v>
      </c>
      <c r="O1169" s="214">
        <f t="shared" si="128"/>
        <v>5.1660516605166053E-2</v>
      </c>
      <c r="P1169" s="177">
        <f t="shared" si="129"/>
        <v>541</v>
      </c>
      <c r="Q1169" s="178">
        <f t="shared" si="130"/>
        <v>514</v>
      </c>
      <c r="R1169" s="178">
        <f t="shared" si="131"/>
        <v>28</v>
      </c>
      <c r="S1169" s="202">
        <f t="shared" si="132"/>
        <v>5.1660516605166053E-2</v>
      </c>
    </row>
    <row r="1170" spans="1:19" x14ac:dyDescent="0.2">
      <c r="A1170" s="201" t="s">
        <v>435</v>
      </c>
      <c r="B1170" s="188" t="s">
        <v>61</v>
      </c>
      <c r="C1170" s="189" t="s">
        <v>269</v>
      </c>
      <c r="D1170" s="175"/>
      <c r="E1170" s="176"/>
      <c r="F1170" s="176"/>
      <c r="G1170" s="176"/>
      <c r="H1170" s="210" t="str">
        <f t="shared" si="126"/>
        <v/>
      </c>
      <c r="I1170" s="221">
        <v>1</v>
      </c>
      <c r="J1170" s="27">
        <v>0</v>
      </c>
      <c r="K1170" s="27">
        <v>0</v>
      </c>
      <c r="L1170" s="193" t="str">
        <f t="shared" si="127"/>
        <v/>
      </c>
      <c r="M1170" s="225">
        <v>0</v>
      </c>
      <c r="N1170" s="27">
        <v>1</v>
      </c>
      <c r="O1170" s="214">
        <f t="shared" si="128"/>
        <v>1</v>
      </c>
      <c r="P1170" s="177">
        <f t="shared" si="129"/>
        <v>1</v>
      </c>
      <c r="Q1170" s="178" t="str">
        <f t="shared" si="130"/>
        <v/>
      </c>
      <c r="R1170" s="178">
        <f t="shared" si="131"/>
        <v>1</v>
      </c>
      <c r="S1170" s="202" t="str">
        <f t="shared" si="132"/>
        <v/>
      </c>
    </row>
    <row r="1171" spans="1:19" x14ac:dyDescent="0.2">
      <c r="A1171" s="201" t="s">
        <v>435</v>
      </c>
      <c r="B1171" s="188" t="s">
        <v>65</v>
      </c>
      <c r="C1171" s="189" t="s">
        <v>66</v>
      </c>
      <c r="D1171" s="175"/>
      <c r="E1171" s="176"/>
      <c r="F1171" s="176"/>
      <c r="G1171" s="176"/>
      <c r="H1171" s="210" t="str">
        <f t="shared" si="126"/>
        <v/>
      </c>
      <c r="I1171" s="221">
        <v>2</v>
      </c>
      <c r="J1171" s="27">
        <v>0</v>
      </c>
      <c r="K1171" s="27">
        <v>0</v>
      </c>
      <c r="L1171" s="193" t="str">
        <f t="shared" si="127"/>
        <v/>
      </c>
      <c r="M1171" s="225">
        <v>0</v>
      </c>
      <c r="N1171" s="27">
        <v>2</v>
      </c>
      <c r="O1171" s="214">
        <f t="shared" si="128"/>
        <v>1</v>
      </c>
      <c r="P1171" s="177">
        <f t="shared" si="129"/>
        <v>2</v>
      </c>
      <c r="Q1171" s="178" t="str">
        <f t="shared" si="130"/>
        <v/>
      </c>
      <c r="R1171" s="178">
        <f t="shared" si="131"/>
        <v>2</v>
      </c>
      <c r="S1171" s="202" t="str">
        <f t="shared" si="132"/>
        <v/>
      </c>
    </row>
    <row r="1172" spans="1:19" x14ac:dyDescent="0.2">
      <c r="A1172" s="201" t="s">
        <v>435</v>
      </c>
      <c r="B1172" s="188" t="s">
        <v>81</v>
      </c>
      <c r="C1172" s="189" t="s">
        <v>82</v>
      </c>
      <c r="D1172" s="175"/>
      <c r="E1172" s="176"/>
      <c r="F1172" s="176"/>
      <c r="G1172" s="176"/>
      <c r="H1172" s="210" t="str">
        <f t="shared" si="126"/>
        <v/>
      </c>
      <c r="I1172" s="221">
        <v>474</v>
      </c>
      <c r="J1172" s="27">
        <v>213</v>
      </c>
      <c r="K1172" s="27">
        <v>68</v>
      </c>
      <c r="L1172" s="193">
        <f t="shared" si="127"/>
        <v>0.31924882629107981</v>
      </c>
      <c r="M1172" s="225">
        <v>16</v>
      </c>
      <c r="N1172" s="27">
        <v>263</v>
      </c>
      <c r="O1172" s="214">
        <f t="shared" si="128"/>
        <v>0.53455284552845528</v>
      </c>
      <c r="P1172" s="177">
        <f t="shared" si="129"/>
        <v>474</v>
      </c>
      <c r="Q1172" s="178">
        <f t="shared" si="130"/>
        <v>229</v>
      </c>
      <c r="R1172" s="178">
        <f t="shared" si="131"/>
        <v>263</v>
      </c>
      <c r="S1172" s="202">
        <f t="shared" si="132"/>
        <v>0.53455284552845528</v>
      </c>
    </row>
    <row r="1173" spans="1:19" x14ac:dyDescent="0.2">
      <c r="A1173" s="201" t="s">
        <v>435</v>
      </c>
      <c r="B1173" s="188" t="s">
        <v>83</v>
      </c>
      <c r="C1173" s="189" t="s">
        <v>84</v>
      </c>
      <c r="D1173" s="175"/>
      <c r="E1173" s="176"/>
      <c r="F1173" s="176"/>
      <c r="G1173" s="176"/>
      <c r="H1173" s="210" t="str">
        <f t="shared" si="126"/>
        <v/>
      </c>
      <c r="I1173" s="221">
        <v>1</v>
      </c>
      <c r="J1173" s="27">
        <v>1</v>
      </c>
      <c r="K1173" s="27">
        <v>1</v>
      </c>
      <c r="L1173" s="193">
        <f t="shared" si="127"/>
        <v>1</v>
      </c>
      <c r="M1173" s="225">
        <v>0</v>
      </c>
      <c r="N1173" s="27">
        <v>0</v>
      </c>
      <c r="O1173" s="214">
        <f t="shared" si="128"/>
        <v>0</v>
      </c>
      <c r="P1173" s="177">
        <f t="shared" si="129"/>
        <v>1</v>
      </c>
      <c r="Q1173" s="178">
        <f t="shared" si="130"/>
        <v>1</v>
      </c>
      <c r="R1173" s="178" t="str">
        <f t="shared" si="131"/>
        <v/>
      </c>
      <c r="S1173" s="202" t="str">
        <f t="shared" si="132"/>
        <v/>
      </c>
    </row>
    <row r="1174" spans="1:19" x14ac:dyDescent="0.2">
      <c r="A1174" s="201" t="s">
        <v>435</v>
      </c>
      <c r="B1174" s="188" t="s">
        <v>92</v>
      </c>
      <c r="C1174" s="189" t="s">
        <v>93</v>
      </c>
      <c r="D1174" s="175"/>
      <c r="E1174" s="176"/>
      <c r="F1174" s="176"/>
      <c r="G1174" s="176"/>
      <c r="H1174" s="210" t="str">
        <f t="shared" si="126"/>
        <v/>
      </c>
      <c r="I1174" s="221">
        <v>2412</v>
      </c>
      <c r="J1174" s="27">
        <v>2056</v>
      </c>
      <c r="K1174" s="27">
        <v>147</v>
      </c>
      <c r="L1174" s="193">
        <f t="shared" si="127"/>
        <v>7.1498054474708167E-2</v>
      </c>
      <c r="M1174" s="225">
        <v>57</v>
      </c>
      <c r="N1174" s="27">
        <v>353</v>
      </c>
      <c r="O1174" s="214">
        <f t="shared" si="128"/>
        <v>0.14314679643146797</v>
      </c>
      <c r="P1174" s="177">
        <f t="shared" si="129"/>
        <v>2412</v>
      </c>
      <c r="Q1174" s="178">
        <f t="shared" si="130"/>
        <v>2113</v>
      </c>
      <c r="R1174" s="178">
        <f t="shared" si="131"/>
        <v>353</v>
      </c>
      <c r="S1174" s="202">
        <f t="shared" si="132"/>
        <v>0.14314679643146797</v>
      </c>
    </row>
    <row r="1175" spans="1:19" x14ac:dyDescent="0.2">
      <c r="A1175" s="201" t="s">
        <v>435</v>
      </c>
      <c r="B1175" s="188" t="s">
        <v>558</v>
      </c>
      <c r="C1175" s="189" t="s">
        <v>100</v>
      </c>
      <c r="D1175" s="175"/>
      <c r="E1175" s="176"/>
      <c r="F1175" s="176"/>
      <c r="G1175" s="176"/>
      <c r="H1175" s="210" t="str">
        <f t="shared" si="126"/>
        <v/>
      </c>
      <c r="I1175" s="221">
        <v>1</v>
      </c>
      <c r="J1175" s="27">
        <v>0</v>
      </c>
      <c r="K1175" s="27">
        <v>0</v>
      </c>
      <c r="L1175" s="193" t="str">
        <f t="shared" si="127"/>
        <v/>
      </c>
      <c r="M1175" s="225">
        <v>9</v>
      </c>
      <c r="N1175" s="27">
        <v>0</v>
      </c>
      <c r="O1175" s="214">
        <f t="shared" si="128"/>
        <v>0</v>
      </c>
      <c r="P1175" s="177">
        <f t="shared" si="129"/>
        <v>1</v>
      </c>
      <c r="Q1175" s="178">
        <f t="shared" si="130"/>
        <v>9</v>
      </c>
      <c r="R1175" s="178" t="str">
        <f t="shared" si="131"/>
        <v/>
      </c>
      <c r="S1175" s="202" t="str">
        <f t="shared" si="132"/>
        <v/>
      </c>
    </row>
    <row r="1176" spans="1:19" x14ac:dyDescent="0.2">
      <c r="A1176" s="201" t="s">
        <v>435</v>
      </c>
      <c r="B1176" s="188" t="s">
        <v>107</v>
      </c>
      <c r="C1176" s="189" t="s">
        <v>288</v>
      </c>
      <c r="D1176" s="175"/>
      <c r="E1176" s="176"/>
      <c r="F1176" s="176"/>
      <c r="G1176" s="176"/>
      <c r="H1176" s="210" t="str">
        <f t="shared" si="126"/>
        <v/>
      </c>
      <c r="I1176" s="221">
        <v>1</v>
      </c>
      <c r="J1176" s="27">
        <v>0</v>
      </c>
      <c r="K1176" s="27">
        <v>0</v>
      </c>
      <c r="L1176" s="193" t="str">
        <f t="shared" si="127"/>
        <v/>
      </c>
      <c r="M1176" s="225">
        <v>1</v>
      </c>
      <c r="N1176" s="27">
        <v>0</v>
      </c>
      <c r="O1176" s="214">
        <f t="shared" si="128"/>
        <v>0</v>
      </c>
      <c r="P1176" s="177">
        <f t="shared" si="129"/>
        <v>1</v>
      </c>
      <c r="Q1176" s="178">
        <f t="shared" si="130"/>
        <v>1</v>
      </c>
      <c r="R1176" s="178" t="str">
        <f t="shared" si="131"/>
        <v/>
      </c>
      <c r="S1176" s="202" t="str">
        <f t="shared" si="132"/>
        <v/>
      </c>
    </row>
    <row r="1177" spans="1:19" x14ac:dyDescent="0.2">
      <c r="A1177" s="201" t="s">
        <v>435</v>
      </c>
      <c r="B1177" s="188" t="s">
        <v>112</v>
      </c>
      <c r="C1177" s="189" t="s">
        <v>113</v>
      </c>
      <c r="D1177" s="175"/>
      <c r="E1177" s="176"/>
      <c r="F1177" s="176"/>
      <c r="G1177" s="176"/>
      <c r="H1177" s="210" t="str">
        <f t="shared" si="126"/>
        <v/>
      </c>
      <c r="I1177" s="221">
        <v>431</v>
      </c>
      <c r="J1177" s="27">
        <v>288</v>
      </c>
      <c r="K1177" s="27">
        <v>107</v>
      </c>
      <c r="L1177" s="193">
        <f t="shared" si="127"/>
        <v>0.37152777777777779</v>
      </c>
      <c r="M1177" s="225">
        <v>32</v>
      </c>
      <c r="N1177" s="27">
        <v>140</v>
      </c>
      <c r="O1177" s="214">
        <f t="shared" si="128"/>
        <v>0.30434782608695654</v>
      </c>
      <c r="P1177" s="177">
        <f t="shared" si="129"/>
        <v>431</v>
      </c>
      <c r="Q1177" s="178">
        <f t="shared" si="130"/>
        <v>320</v>
      </c>
      <c r="R1177" s="178">
        <f t="shared" si="131"/>
        <v>140</v>
      </c>
      <c r="S1177" s="202">
        <f t="shared" si="132"/>
        <v>0.30434782608695654</v>
      </c>
    </row>
    <row r="1178" spans="1:19" x14ac:dyDescent="0.2">
      <c r="A1178" s="201" t="s">
        <v>435</v>
      </c>
      <c r="B1178" s="188" t="s">
        <v>116</v>
      </c>
      <c r="C1178" s="189" t="s">
        <v>117</v>
      </c>
      <c r="D1178" s="175"/>
      <c r="E1178" s="176"/>
      <c r="F1178" s="176"/>
      <c r="G1178" s="176"/>
      <c r="H1178" s="210" t="str">
        <f t="shared" si="126"/>
        <v/>
      </c>
      <c r="I1178" s="221">
        <v>413</v>
      </c>
      <c r="J1178" s="27">
        <v>299</v>
      </c>
      <c r="K1178" s="27">
        <v>42</v>
      </c>
      <c r="L1178" s="193">
        <f t="shared" si="127"/>
        <v>0.14046822742474915</v>
      </c>
      <c r="M1178" s="225">
        <v>33</v>
      </c>
      <c r="N1178" s="27">
        <v>110</v>
      </c>
      <c r="O1178" s="214">
        <f t="shared" si="128"/>
        <v>0.24886877828054299</v>
      </c>
      <c r="P1178" s="177">
        <f t="shared" si="129"/>
        <v>413</v>
      </c>
      <c r="Q1178" s="178">
        <f t="shared" si="130"/>
        <v>332</v>
      </c>
      <c r="R1178" s="178">
        <f t="shared" si="131"/>
        <v>110</v>
      </c>
      <c r="S1178" s="202">
        <f t="shared" si="132"/>
        <v>0.24886877828054299</v>
      </c>
    </row>
    <row r="1179" spans="1:19" x14ac:dyDescent="0.2">
      <c r="A1179" s="201" t="s">
        <v>435</v>
      </c>
      <c r="B1179" s="188" t="s">
        <v>119</v>
      </c>
      <c r="C1179" s="189" t="s">
        <v>120</v>
      </c>
      <c r="D1179" s="175"/>
      <c r="E1179" s="176"/>
      <c r="F1179" s="176"/>
      <c r="G1179" s="176"/>
      <c r="H1179" s="210" t="str">
        <f t="shared" si="126"/>
        <v/>
      </c>
      <c r="I1179" s="221">
        <v>1</v>
      </c>
      <c r="J1179" s="27">
        <v>0</v>
      </c>
      <c r="K1179" s="27">
        <v>0</v>
      </c>
      <c r="L1179" s="193" t="str">
        <f t="shared" si="127"/>
        <v/>
      </c>
      <c r="M1179" s="225">
        <v>0</v>
      </c>
      <c r="N1179" s="27">
        <v>1</v>
      </c>
      <c r="O1179" s="214">
        <f t="shared" si="128"/>
        <v>1</v>
      </c>
      <c r="P1179" s="177">
        <f t="shared" si="129"/>
        <v>1</v>
      </c>
      <c r="Q1179" s="178" t="str">
        <f t="shared" si="130"/>
        <v/>
      </c>
      <c r="R1179" s="178">
        <f t="shared" si="131"/>
        <v>1</v>
      </c>
      <c r="S1179" s="202" t="str">
        <f t="shared" si="132"/>
        <v/>
      </c>
    </row>
    <row r="1180" spans="1:19" x14ac:dyDescent="0.2">
      <c r="A1180" s="201" t="s">
        <v>435</v>
      </c>
      <c r="B1180" s="188" t="s">
        <v>122</v>
      </c>
      <c r="C1180" s="189" t="s">
        <v>123</v>
      </c>
      <c r="D1180" s="175"/>
      <c r="E1180" s="176"/>
      <c r="F1180" s="176"/>
      <c r="G1180" s="176"/>
      <c r="H1180" s="210" t="str">
        <f t="shared" si="126"/>
        <v/>
      </c>
      <c r="I1180" s="221">
        <v>2</v>
      </c>
      <c r="J1180" s="27">
        <v>0</v>
      </c>
      <c r="K1180" s="27">
        <v>0</v>
      </c>
      <c r="L1180" s="193" t="str">
        <f t="shared" si="127"/>
        <v/>
      </c>
      <c r="M1180" s="225">
        <v>0</v>
      </c>
      <c r="N1180" s="27">
        <v>2</v>
      </c>
      <c r="O1180" s="214">
        <f t="shared" si="128"/>
        <v>1</v>
      </c>
      <c r="P1180" s="177">
        <f t="shared" si="129"/>
        <v>2</v>
      </c>
      <c r="Q1180" s="178" t="str">
        <f t="shared" si="130"/>
        <v/>
      </c>
      <c r="R1180" s="178">
        <f t="shared" si="131"/>
        <v>2</v>
      </c>
      <c r="S1180" s="202" t="str">
        <f t="shared" si="132"/>
        <v/>
      </c>
    </row>
    <row r="1181" spans="1:19" x14ac:dyDescent="0.2">
      <c r="A1181" s="201" t="s">
        <v>435</v>
      </c>
      <c r="B1181" s="188" t="s">
        <v>436</v>
      </c>
      <c r="C1181" s="189" t="s">
        <v>437</v>
      </c>
      <c r="D1181" s="175"/>
      <c r="E1181" s="176"/>
      <c r="F1181" s="176"/>
      <c r="G1181" s="176"/>
      <c r="H1181" s="210" t="str">
        <f t="shared" si="126"/>
        <v/>
      </c>
      <c r="I1181" s="221">
        <v>5</v>
      </c>
      <c r="J1181" s="27">
        <v>5</v>
      </c>
      <c r="K1181" s="27">
        <v>5</v>
      </c>
      <c r="L1181" s="193">
        <f t="shared" si="127"/>
        <v>1</v>
      </c>
      <c r="M1181" s="225">
        <v>0</v>
      </c>
      <c r="N1181" s="27">
        <v>0</v>
      </c>
      <c r="O1181" s="214">
        <f t="shared" si="128"/>
        <v>0</v>
      </c>
      <c r="P1181" s="177">
        <f t="shared" si="129"/>
        <v>5</v>
      </c>
      <c r="Q1181" s="178">
        <f t="shared" si="130"/>
        <v>5</v>
      </c>
      <c r="R1181" s="178" t="str">
        <f t="shared" si="131"/>
        <v/>
      </c>
      <c r="S1181" s="202" t="str">
        <f t="shared" si="132"/>
        <v/>
      </c>
    </row>
    <row r="1182" spans="1:19" x14ac:dyDescent="0.2">
      <c r="A1182" s="201" t="s">
        <v>435</v>
      </c>
      <c r="B1182" s="188" t="s">
        <v>140</v>
      </c>
      <c r="C1182" s="189" t="s">
        <v>142</v>
      </c>
      <c r="D1182" s="175"/>
      <c r="E1182" s="176"/>
      <c r="F1182" s="176"/>
      <c r="G1182" s="176"/>
      <c r="H1182" s="210" t="str">
        <f t="shared" si="126"/>
        <v/>
      </c>
      <c r="I1182" s="221">
        <v>0</v>
      </c>
      <c r="J1182" s="27">
        <v>0</v>
      </c>
      <c r="K1182" s="27">
        <v>0</v>
      </c>
      <c r="L1182" s="193" t="str">
        <f t="shared" si="127"/>
        <v/>
      </c>
      <c r="M1182" s="225">
        <v>2</v>
      </c>
      <c r="N1182" s="27">
        <v>0</v>
      </c>
      <c r="O1182" s="214">
        <f t="shared" si="128"/>
        <v>0</v>
      </c>
      <c r="P1182" s="177" t="str">
        <f t="shared" si="129"/>
        <v/>
      </c>
      <c r="Q1182" s="178">
        <f t="shared" si="130"/>
        <v>2</v>
      </c>
      <c r="R1182" s="178" t="str">
        <f t="shared" si="131"/>
        <v/>
      </c>
      <c r="S1182" s="202" t="str">
        <f t="shared" si="132"/>
        <v/>
      </c>
    </row>
    <row r="1183" spans="1:19" x14ac:dyDescent="0.2">
      <c r="A1183" s="201" t="s">
        <v>435</v>
      </c>
      <c r="B1183" s="188" t="s">
        <v>153</v>
      </c>
      <c r="C1183" s="189" t="s">
        <v>154</v>
      </c>
      <c r="D1183" s="175"/>
      <c r="E1183" s="176"/>
      <c r="F1183" s="176"/>
      <c r="G1183" s="176"/>
      <c r="H1183" s="210" t="str">
        <f t="shared" si="126"/>
        <v/>
      </c>
      <c r="I1183" s="221">
        <v>1</v>
      </c>
      <c r="J1183" s="27">
        <v>0</v>
      </c>
      <c r="K1183" s="27">
        <v>0</v>
      </c>
      <c r="L1183" s="193" t="str">
        <f t="shared" si="127"/>
        <v/>
      </c>
      <c r="M1183" s="225">
        <v>0</v>
      </c>
      <c r="N1183" s="27">
        <v>1</v>
      </c>
      <c r="O1183" s="214">
        <f t="shared" si="128"/>
        <v>1</v>
      </c>
      <c r="P1183" s="177">
        <f t="shared" si="129"/>
        <v>1</v>
      </c>
      <c r="Q1183" s="178" t="str">
        <f t="shared" si="130"/>
        <v/>
      </c>
      <c r="R1183" s="178">
        <f t="shared" si="131"/>
        <v>1</v>
      </c>
      <c r="S1183" s="202" t="str">
        <f t="shared" si="132"/>
        <v/>
      </c>
    </row>
    <row r="1184" spans="1:19" x14ac:dyDescent="0.2">
      <c r="A1184" s="201" t="s">
        <v>435</v>
      </c>
      <c r="B1184" s="188" t="s">
        <v>160</v>
      </c>
      <c r="C1184" s="189" t="s">
        <v>161</v>
      </c>
      <c r="D1184" s="175"/>
      <c r="E1184" s="176"/>
      <c r="F1184" s="176"/>
      <c r="G1184" s="176"/>
      <c r="H1184" s="210" t="str">
        <f t="shared" si="126"/>
        <v/>
      </c>
      <c r="I1184" s="221">
        <v>6</v>
      </c>
      <c r="J1184" s="27">
        <v>5</v>
      </c>
      <c r="K1184" s="27">
        <v>3</v>
      </c>
      <c r="L1184" s="193">
        <f t="shared" si="127"/>
        <v>0.6</v>
      </c>
      <c r="M1184" s="225">
        <v>1</v>
      </c>
      <c r="N1184" s="27">
        <v>1</v>
      </c>
      <c r="O1184" s="214">
        <f t="shared" si="128"/>
        <v>0.14285714285714285</v>
      </c>
      <c r="P1184" s="177">
        <f t="shared" si="129"/>
        <v>6</v>
      </c>
      <c r="Q1184" s="178">
        <f t="shared" si="130"/>
        <v>6</v>
      </c>
      <c r="R1184" s="178">
        <f t="shared" si="131"/>
        <v>1</v>
      </c>
      <c r="S1184" s="202">
        <f t="shared" si="132"/>
        <v>0.14285714285714285</v>
      </c>
    </row>
    <row r="1185" spans="1:19" ht="29" x14ac:dyDescent="0.2">
      <c r="A1185" s="201" t="s">
        <v>435</v>
      </c>
      <c r="B1185" s="188" t="s">
        <v>168</v>
      </c>
      <c r="C1185" s="189" t="s">
        <v>170</v>
      </c>
      <c r="D1185" s="175"/>
      <c r="E1185" s="176"/>
      <c r="F1185" s="176"/>
      <c r="G1185" s="176"/>
      <c r="H1185" s="210" t="str">
        <f t="shared" si="126"/>
        <v/>
      </c>
      <c r="I1185" s="221">
        <v>3596</v>
      </c>
      <c r="J1185" s="27">
        <v>3430</v>
      </c>
      <c r="K1185" s="27">
        <v>2709</v>
      </c>
      <c r="L1185" s="193">
        <f t="shared" si="127"/>
        <v>0.78979591836734697</v>
      </c>
      <c r="M1185" s="225">
        <v>73</v>
      </c>
      <c r="N1185" s="27">
        <v>166</v>
      </c>
      <c r="O1185" s="214">
        <f t="shared" si="128"/>
        <v>4.5243935677296267E-2</v>
      </c>
      <c r="P1185" s="177">
        <f t="shared" si="129"/>
        <v>3596</v>
      </c>
      <c r="Q1185" s="178">
        <f t="shared" si="130"/>
        <v>3503</v>
      </c>
      <c r="R1185" s="178">
        <f t="shared" si="131"/>
        <v>166</v>
      </c>
      <c r="S1185" s="202">
        <f t="shared" si="132"/>
        <v>4.5243935677296267E-2</v>
      </c>
    </row>
    <row r="1186" spans="1:19" x14ac:dyDescent="0.2">
      <c r="A1186" s="201" t="s">
        <v>435</v>
      </c>
      <c r="B1186" s="188" t="s">
        <v>182</v>
      </c>
      <c r="C1186" s="189" t="s">
        <v>184</v>
      </c>
      <c r="D1186" s="175"/>
      <c r="E1186" s="176"/>
      <c r="F1186" s="176"/>
      <c r="G1186" s="176"/>
      <c r="H1186" s="210" t="str">
        <f t="shared" si="126"/>
        <v/>
      </c>
      <c r="I1186" s="221">
        <v>723</v>
      </c>
      <c r="J1186" s="27">
        <v>699</v>
      </c>
      <c r="K1186" s="27">
        <v>493</v>
      </c>
      <c r="L1186" s="193">
        <f t="shared" si="127"/>
        <v>0.70529327610872672</v>
      </c>
      <c r="M1186" s="225">
        <v>11</v>
      </c>
      <c r="N1186" s="27">
        <v>22</v>
      </c>
      <c r="O1186" s="214">
        <f t="shared" si="128"/>
        <v>3.0054644808743168E-2</v>
      </c>
      <c r="P1186" s="177">
        <f t="shared" si="129"/>
        <v>723</v>
      </c>
      <c r="Q1186" s="178">
        <f t="shared" si="130"/>
        <v>710</v>
      </c>
      <c r="R1186" s="178">
        <f t="shared" si="131"/>
        <v>22</v>
      </c>
      <c r="S1186" s="202">
        <f t="shared" si="132"/>
        <v>3.0054644808743168E-2</v>
      </c>
    </row>
    <row r="1187" spans="1:19" x14ac:dyDescent="0.2">
      <c r="A1187" s="201" t="s">
        <v>435</v>
      </c>
      <c r="B1187" s="188" t="s">
        <v>185</v>
      </c>
      <c r="C1187" s="189" t="s">
        <v>186</v>
      </c>
      <c r="D1187" s="175"/>
      <c r="E1187" s="176"/>
      <c r="F1187" s="176"/>
      <c r="G1187" s="176"/>
      <c r="H1187" s="210" t="str">
        <f t="shared" si="126"/>
        <v/>
      </c>
      <c r="I1187" s="221">
        <v>1</v>
      </c>
      <c r="J1187" s="27">
        <v>0</v>
      </c>
      <c r="K1187" s="27">
        <v>0</v>
      </c>
      <c r="L1187" s="193" t="str">
        <f t="shared" si="127"/>
        <v/>
      </c>
      <c r="M1187" s="225">
        <v>5</v>
      </c>
      <c r="N1187" s="27">
        <v>1</v>
      </c>
      <c r="O1187" s="214">
        <f t="shared" si="128"/>
        <v>0.16666666666666666</v>
      </c>
      <c r="P1187" s="177">
        <f t="shared" si="129"/>
        <v>1</v>
      </c>
      <c r="Q1187" s="178">
        <f t="shared" si="130"/>
        <v>5</v>
      </c>
      <c r="R1187" s="178">
        <f t="shared" si="131"/>
        <v>1</v>
      </c>
      <c r="S1187" s="202">
        <f t="shared" si="132"/>
        <v>0.16666666666666666</v>
      </c>
    </row>
    <row r="1188" spans="1:19" x14ac:dyDescent="0.2">
      <c r="A1188" s="201" t="s">
        <v>435</v>
      </c>
      <c r="B1188" s="188" t="s">
        <v>187</v>
      </c>
      <c r="C1188" s="189" t="s">
        <v>188</v>
      </c>
      <c r="D1188" s="175"/>
      <c r="E1188" s="176"/>
      <c r="F1188" s="176"/>
      <c r="G1188" s="176"/>
      <c r="H1188" s="210" t="str">
        <f t="shared" si="126"/>
        <v/>
      </c>
      <c r="I1188" s="221">
        <v>1</v>
      </c>
      <c r="J1188" s="27">
        <v>1</v>
      </c>
      <c r="K1188" s="27">
        <v>1</v>
      </c>
      <c r="L1188" s="193">
        <f t="shared" si="127"/>
        <v>1</v>
      </c>
      <c r="M1188" s="225">
        <v>0</v>
      </c>
      <c r="N1188" s="27">
        <v>0</v>
      </c>
      <c r="O1188" s="214">
        <f t="shared" si="128"/>
        <v>0</v>
      </c>
      <c r="P1188" s="177">
        <f t="shared" si="129"/>
        <v>1</v>
      </c>
      <c r="Q1188" s="178">
        <f t="shared" si="130"/>
        <v>1</v>
      </c>
      <c r="R1188" s="178" t="str">
        <f t="shared" si="131"/>
        <v/>
      </c>
      <c r="S1188" s="202" t="str">
        <f t="shared" si="132"/>
        <v/>
      </c>
    </row>
    <row r="1189" spans="1:19" x14ac:dyDescent="0.2">
      <c r="A1189" s="201" t="s">
        <v>435</v>
      </c>
      <c r="B1189" s="188" t="s">
        <v>193</v>
      </c>
      <c r="C1189" s="189" t="s">
        <v>194</v>
      </c>
      <c r="D1189" s="175"/>
      <c r="E1189" s="176"/>
      <c r="F1189" s="176"/>
      <c r="G1189" s="176"/>
      <c r="H1189" s="210" t="str">
        <f t="shared" si="126"/>
        <v/>
      </c>
      <c r="I1189" s="221">
        <v>0</v>
      </c>
      <c r="J1189" s="27">
        <v>0</v>
      </c>
      <c r="K1189" s="27">
        <v>0</v>
      </c>
      <c r="L1189" s="193" t="str">
        <f t="shared" si="127"/>
        <v/>
      </c>
      <c r="M1189" s="225">
        <v>1</v>
      </c>
      <c r="N1189" s="27">
        <v>0</v>
      </c>
      <c r="O1189" s="214">
        <f t="shared" si="128"/>
        <v>0</v>
      </c>
      <c r="P1189" s="177" t="str">
        <f t="shared" si="129"/>
        <v/>
      </c>
      <c r="Q1189" s="178">
        <f t="shared" si="130"/>
        <v>1</v>
      </c>
      <c r="R1189" s="178" t="str">
        <f t="shared" si="131"/>
        <v/>
      </c>
      <c r="S1189" s="202" t="str">
        <f t="shared" si="132"/>
        <v/>
      </c>
    </row>
    <row r="1190" spans="1:19" x14ac:dyDescent="0.2">
      <c r="A1190" s="201" t="s">
        <v>435</v>
      </c>
      <c r="B1190" s="188" t="s">
        <v>497</v>
      </c>
      <c r="C1190" s="189" t="s">
        <v>197</v>
      </c>
      <c r="D1190" s="175"/>
      <c r="E1190" s="176"/>
      <c r="F1190" s="176"/>
      <c r="G1190" s="176"/>
      <c r="H1190" s="210" t="str">
        <f t="shared" si="126"/>
        <v/>
      </c>
      <c r="I1190" s="221">
        <v>1</v>
      </c>
      <c r="J1190" s="27">
        <v>0</v>
      </c>
      <c r="K1190" s="27">
        <v>0</v>
      </c>
      <c r="L1190" s="193" t="str">
        <f t="shared" si="127"/>
        <v/>
      </c>
      <c r="M1190" s="225">
        <v>0</v>
      </c>
      <c r="N1190" s="27">
        <v>1</v>
      </c>
      <c r="O1190" s="214">
        <f t="shared" si="128"/>
        <v>1</v>
      </c>
      <c r="P1190" s="177">
        <f t="shared" si="129"/>
        <v>1</v>
      </c>
      <c r="Q1190" s="178" t="str">
        <f t="shared" si="130"/>
        <v/>
      </c>
      <c r="R1190" s="178">
        <f t="shared" si="131"/>
        <v>1</v>
      </c>
      <c r="S1190" s="202" t="str">
        <f t="shared" si="132"/>
        <v/>
      </c>
    </row>
    <row r="1191" spans="1:19" x14ac:dyDescent="0.2">
      <c r="A1191" s="201" t="s">
        <v>435</v>
      </c>
      <c r="B1191" s="188" t="s">
        <v>198</v>
      </c>
      <c r="C1191" s="189" t="s">
        <v>199</v>
      </c>
      <c r="D1191" s="175"/>
      <c r="E1191" s="176"/>
      <c r="F1191" s="176"/>
      <c r="G1191" s="176"/>
      <c r="H1191" s="210" t="str">
        <f t="shared" si="126"/>
        <v/>
      </c>
      <c r="I1191" s="221">
        <v>6443</v>
      </c>
      <c r="J1191" s="27">
        <v>5432</v>
      </c>
      <c r="K1191" s="27">
        <v>3301</v>
      </c>
      <c r="L1191" s="193">
        <f t="shared" si="127"/>
        <v>0.60769513991163471</v>
      </c>
      <c r="M1191" s="225">
        <v>197</v>
      </c>
      <c r="N1191" s="27">
        <v>1033</v>
      </c>
      <c r="O1191" s="214">
        <f t="shared" si="128"/>
        <v>0.15505854097868507</v>
      </c>
      <c r="P1191" s="177">
        <f t="shared" si="129"/>
        <v>6443</v>
      </c>
      <c r="Q1191" s="178">
        <f t="shared" si="130"/>
        <v>5629</v>
      </c>
      <c r="R1191" s="178">
        <f t="shared" si="131"/>
        <v>1033</v>
      </c>
      <c r="S1191" s="202">
        <f t="shared" si="132"/>
        <v>0.15505854097868507</v>
      </c>
    </row>
    <row r="1192" spans="1:19" x14ac:dyDescent="0.2">
      <c r="A1192" s="201" t="s">
        <v>435</v>
      </c>
      <c r="B1192" s="188" t="s">
        <v>204</v>
      </c>
      <c r="C1192" s="189" t="s">
        <v>205</v>
      </c>
      <c r="D1192" s="175"/>
      <c r="E1192" s="176"/>
      <c r="F1192" s="176"/>
      <c r="G1192" s="176"/>
      <c r="H1192" s="210" t="str">
        <f t="shared" si="126"/>
        <v/>
      </c>
      <c r="I1192" s="221">
        <v>1189</v>
      </c>
      <c r="J1192" s="27">
        <v>429</v>
      </c>
      <c r="K1192" s="27">
        <v>167</v>
      </c>
      <c r="L1192" s="193">
        <f t="shared" si="127"/>
        <v>0.38927738927738925</v>
      </c>
      <c r="M1192" s="225">
        <v>322</v>
      </c>
      <c r="N1192" s="27">
        <v>468</v>
      </c>
      <c r="O1192" s="214">
        <f t="shared" si="128"/>
        <v>0.38392124692370794</v>
      </c>
      <c r="P1192" s="177">
        <f t="shared" si="129"/>
        <v>1189</v>
      </c>
      <c r="Q1192" s="178">
        <f t="shared" si="130"/>
        <v>751</v>
      </c>
      <c r="R1192" s="178">
        <f t="shared" si="131"/>
        <v>468</v>
      </c>
      <c r="S1192" s="202">
        <f t="shared" si="132"/>
        <v>0.38392124692370794</v>
      </c>
    </row>
    <row r="1193" spans="1:19" x14ac:dyDescent="0.2">
      <c r="A1193" s="201" t="s">
        <v>435</v>
      </c>
      <c r="B1193" s="188" t="s">
        <v>207</v>
      </c>
      <c r="C1193" s="189" t="s">
        <v>208</v>
      </c>
      <c r="D1193" s="175"/>
      <c r="E1193" s="176"/>
      <c r="F1193" s="176"/>
      <c r="G1193" s="176"/>
      <c r="H1193" s="210" t="str">
        <f t="shared" si="126"/>
        <v/>
      </c>
      <c r="I1193" s="221">
        <v>1</v>
      </c>
      <c r="J1193" s="27">
        <v>1</v>
      </c>
      <c r="K1193" s="27">
        <v>0</v>
      </c>
      <c r="L1193" s="193">
        <f t="shared" si="127"/>
        <v>0</v>
      </c>
      <c r="M1193" s="225">
        <v>0</v>
      </c>
      <c r="N1193" s="27">
        <v>0</v>
      </c>
      <c r="O1193" s="214">
        <f t="shared" si="128"/>
        <v>0</v>
      </c>
      <c r="P1193" s="177">
        <f t="shared" si="129"/>
        <v>1</v>
      </c>
      <c r="Q1193" s="178">
        <f t="shared" si="130"/>
        <v>1</v>
      </c>
      <c r="R1193" s="178" t="str">
        <f t="shared" si="131"/>
        <v/>
      </c>
      <c r="S1193" s="202" t="str">
        <f t="shared" si="132"/>
        <v/>
      </c>
    </row>
    <row r="1194" spans="1:19" ht="29" x14ac:dyDescent="0.2">
      <c r="A1194" s="201" t="s">
        <v>435</v>
      </c>
      <c r="B1194" s="188" t="s">
        <v>212</v>
      </c>
      <c r="C1194" s="189" t="s">
        <v>213</v>
      </c>
      <c r="D1194" s="175"/>
      <c r="E1194" s="176"/>
      <c r="F1194" s="176"/>
      <c r="G1194" s="176"/>
      <c r="H1194" s="210" t="str">
        <f t="shared" si="126"/>
        <v/>
      </c>
      <c r="I1194" s="221">
        <v>1444</v>
      </c>
      <c r="J1194" s="27">
        <v>739</v>
      </c>
      <c r="K1194" s="27">
        <v>350</v>
      </c>
      <c r="L1194" s="193">
        <f t="shared" si="127"/>
        <v>0.4736129905277402</v>
      </c>
      <c r="M1194" s="225">
        <v>69</v>
      </c>
      <c r="N1194" s="27">
        <v>672</v>
      </c>
      <c r="O1194" s="214">
        <f t="shared" si="128"/>
        <v>0.45405405405405408</v>
      </c>
      <c r="P1194" s="177">
        <f t="shared" si="129"/>
        <v>1444</v>
      </c>
      <c r="Q1194" s="178">
        <f t="shared" si="130"/>
        <v>808</v>
      </c>
      <c r="R1194" s="178">
        <f t="shared" si="131"/>
        <v>672</v>
      </c>
      <c r="S1194" s="202">
        <f t="shared" si="132"/>
        <v>0.45405405405405408</v>
      </c>
    </row>
    <row r="1195" spans="1:19" x14ac:dyDescent="0.2">
      <c r="A1195" s="201" t="s">
        <v>435</v>
      </c>
      <c r="B1195" s="188" t="s">
        <v>215</v>
      </c>
      <c r="C1195" s="189" t="s">
        <v>217</v>
      </c>
      <c r="D1195" s="175"/>
      <c r="E1195" s="176"/>
      <c r="F1195" s="176"/>
      <c r="G1195" s="176"/>
      <c r="H1195" s="210" t="str">
        <f t="shared" si="126"/>
        <v/>
      </c>
      <c r="I1195" s="221">
        <v>978</v>
      </c>
      <c r="J1195" s="27">
        <v>894</v>
      </c>
      <c r="K1195" s="27">
        <v>537</v>
      </c>
      <c r="L1195" s="193">
        <f t="shared" si="127"/>
        <v>0.60067114093959728</v>
      </c>
      <c r="M1195" s="225">
        <v>9</v>
      </c>
      <c r="N1195" s="27">
        <v>72</v>
      </c>
      <c r="O1195" s="214">
        <f t="shared" si="128"/>
        <v>7.3846153846153853E-2</v>
      </c>
      <c r="P1195" s="177">
        <f t="shared" si="129"/>
        <v>978</v>
      </c>
      <c r="Q1195" s="178">
        <f t="shared" si="130"/>
        <v>903</v>
      </c>
      <c r="R1195" s="178">
        <f t="shared" si="131"/>
        <v>72</v>
      </c>
      <c r="S1195" s="202">
        <f t="shared" si="132"/>
        <v>7.3846153846153853E-2</v>
      </c>
    </row>
    <row r="1196" spans="1:19" x14ac:dyDescent="0.2">
      <c r="A1196" s="201" t="s">
        <v>435</v>
      </c>
      <c r="B1196" s="188" t="s">
        <v>220</v>
      </c>
      <c r="C1196" s="189" t="s">
        <v>224</v>
      </c>
      <c r="D1196" s="175"/>
      <c r="E1196" s="176"/>
      <c r="F1196" s="176"/>
      <c r="G1196" s="176"/>
      <c r="H1196" s="210" t="str">
        <f t="shared" si="126"/>
        <v/>
      </c>
      <c r="I1196" s="221">
        <v>460</v>
      </c>
      <c r="J1196" s="27">
        <v>402</v>
      </c>
      <c r="K1196" s="27">
        <v>176</v>
      </c>
      <c r="L1196" s="193">
        <f t="shared" si="127"/>
        <v>0.43781094527363185</v>
      </c>
      <c r="M1196" s="225">
        <v>8</v>
      </c>
      <c r="N1196" s="27">
        <v>55</v>
      </c>
      <c r="O1196" s="214">
        <f t="shared" si="128"/>
        <v>0.11827956989247312</v>
      </c>
      <c r="P1196" s="177">
        <f t="shared" si="129"/>
        <v>460</v>
      </c>
      <c r="Q1196" s="178">
        <f t="shared" si="130"/>
        <v>410</v>
      </c>
      <c r="R1196" s="178">
        <f t="shared" si="131"/>
        <v>55</v>
      </c>
      <c r="S1196" s="202">
        <f t="shared" si="132"/>
        <v>0.11827956989247312</v>
      </c>
    </row>
    <row r="1197" spans="1:19" x14ac:dyDescent="0.2">
      <c r="A1197" s="201" t="s">
        <v>438</v>
      </c>
      <c r="B1197" s="188" t="s">
        <v>2</v>
      </c>
      <c r="C1197" s="189" t="s">
        <v>3</v>
      </c>
      <c r="D1197" s="175"/>
      <c r="E1197" s="176"/>
      <c r="F1197" s="176"/>
      <c r="G1197" s="176"/>
      <c r="H1197" s="210" t="str">
        <f t="shared" si="126"/>
        <v/>
      </c>
      <c r="I1197" s="221">
        <v>133</v>
      </c>
      <c r="J1197" s="27">
        <v>96</v>
      </c>
      <c r="K1197" s="27">
        <v>79</v>
      </c>
      <c r="L1197" s="193">
        <f t="shared" si="127"/>
        <v>0.82291666666666663</v>
      </c>
      <c r="M1197" s="225">
        <v>92</v>
      </c>
      <c r="N1197" s="27">
        <v>37</v>
      </c>
      <c r="O1197" s="214">
        <f t="shared" si="128"/>
        <v>0.16444444444444445</v>
      </c>
      <c r="P1197" s="177">
        <f t="shared" si="129"/>
        <v>133</v>
      </c>
      <c r="Q1197" s="178">
        <f t="shared" si="130"/>
        <v>188</v>
      </c>
      <c r="R1197" s="178">
        <f t="shared" si="131"/>
        <v>37</v>
      </c>
      <c r="S1197" s="202">
        <f t="shared" si="132"/>
        <v>0.16444444444444445</v>
      </c>
    </row>
    <row r="1198" spans="1:19" x14ac:dyDescent="0.2">
      <c r="A1198" s="201" t="s">
        <v>438</v>
      </c>
      <c r="B1198" s="188" t="s">
        <v>4</v>
      </c>
      <c r="C1198" s="189" t="s">
        <v>5</v>
      </c>
      <c r="D1198" s="175"/>
      <c r="E1198" s="176"/>
      <c r="F1198" s="176"/>
      <c r="G1198" s="176"/>
      <c r="H1198" s="210" t="str">
        <f t="shared" si="126"/>
        <v/>
      </c>
      <c r="I1198" s="221">
        <v>547</v>
      </c>
      <c r="J1198" s="27">
        <v>314</v>
      </c>
      <c r="K1198" s="27">
        <v>182</v>
      </c>
      <c r="L1198" s="193">
        <f t="shared" si="127"/>
        <v>0.57961783439490444</v>
      </c>
      <c r="M1198" s="225"/>
      <c r="N1198" s="27">
        <v>231</v>
      </c>
      <c r="O1198" s="214">
        <f t="shared" si="128"/>
        <v>0.42385321100917434</v>
      </c>
      <c r="P1198" s="177">
        <f t="shared" si="129"/>
        <v>547</v>
      </c>
      <c r="Q1198" s="178">
        <f t="shared" si="130"/>
        <v>314</v>
      </c>
      <c r="R1198" s="178">
        <f t="shared" si="131"/>
        <v>231</v>
      </c>
      <c r="S1198" s="202">
        <f t="shared" si="132"/>
        <v>0.42385321100917434</v>
      </c>
    </row>
    <row r="1199" spans="1:19" x14ac:dyDescent="0.2">
      <c r="A1199" s="201" t="s">
        <v>438</v>
      </c>
      <c r="B1199" s="188" t="s">
        <v>6</v>
      </c>
      <c r="C1199" s="189" t="s">
        <v>7</v>
      </c>
      <c r="D1199" s="175"/>
      <c r="E1199" s="176"/>
      <c r="F1199" s="176"/>
      <c r="G1199" s="176"/>
      <c r="H1199" s="210" t="str">
        <f t="shared" si="126"/>
        <v/>
      </c>
      <c r="I1199" s="221">
        <v>151</v>
      </c>
      <c r="J1199" s="27">
        <v>36</v>
      </c>
      <c r="K1199" s="27">
        <v>16</v>
      </c>
      <c r="L1199" s="193">
        <f t="shared" si="127"/>
        <v>0.44444444444444442</v>
      </c>
      <c r="M1199" s="225"/>
      <c r="N1199" s="27">
        <v>115</v>
      </c>
      <c r="O1199" s="214">
        <f t="shared" si="128"/>
        <v>0.76158940397350994</v>
      </c>
      <c r="P1199" s="177">
        <f t="shared" si="129"/>
        <v>151</v>
      </c>
      <c r="Q1199" s="178">
        <f t="shared" si="130"/>
        <v>36</v>
      </c>
      <c r="R1199" s="178">
        <f t="shared" si="131"/>
        <v>115</v>
      </c>
      <c r="S1199" s="202">
        <f t="shared" si="132"/>
        <v>0.76158940397350994</v>
      </c>
    </row>
    <row r="1200" spans="1:19" x14ac:dyDescent="0.2">
      <c r="A1200" s="201" t="s">
        <v>438</v>
      </c>
      <c r="B1200" s="188" t="s">
        <v>8</v>
      </c>
      <c r="C1200" s="189" t="s">
        <v>9</v>
      </c>
      <c r="D1200" s="175"/>
      <c r="E1200" s="176"/>
      <c r="F1200" s="176"/>
      <c r="G1200" s="176"/>
      <c r="H1200" s="210" t="str">
        <f t="shared" si="126"/>
        <v/>
      </c>
      <c r="I1200" s="221">
        <v>2</v>
      </c>
      <c r="J1200" s="27"/>
      <c r="K1200" s="27"/>
      <c r="L1200" s="193" t="str">
        <f t="shared" si="127"/>
        <v/>
      </c>
      <c r="M1200" s="225"/>
      <c r="N1200" s="27">
        <v>2</v>
      </c>
      <c r="O1200" s="214">
        <f t="shared" si="128"/>
        <v>1</v>
      </c>
      <c r="P1200" s="177">
        <f t="shared" si="129"/>
        <v>2</v>
      </c>
      <c r="Q1200" s="178" t="str">
        <f t="shared" si="130"/>
        <v/>
      </c>
      <c r="R1200" s="178">
        <f t="shared" si="131"/>
        <v>2</v>
      </c>
      <c r="S1200" s="202" t="str">
        <f t="shared" si="132"/>
        <v/>
      </c>
    </row>
    <row r="1201" spans="1:19" x14ac:dyDescent="0.2">
      <c r="A1201" s="201" t="s">
        <v>438</v>
      </c>
      <c r="B1201" s="188" t="s">
        <v>312</v>
      </c>
      <c r="C1201" s="189" t="s">
        <v>313</v>
      </c>
      <c r="D1201" s="175"/>
      <c r="E1201" s="176"/>
      <c r="F1201" s="176"/>
      <c r="G1201" s="176"/>
      <c r="H1201" s="210" t="str">
        <f t="shared" si="126"/>
        <v/>
      </c>
      <c r="I1201" s="221">
        <v>597</v>
      </c>
      <c r="J1201" s="27">
        <v>534</v>
      </c>
      <c r="K1201" s="27">
        <v>226</v>
      </c>
      <c r="L1201" s="193">
        <f t="shared" si="127"/>
        <v>0.42322097378277151</v>
      </c>
      <c r="M1201" s="225"/>
      <c r="N1201" s="27">
        <v>62</v>
      </c>
      <c r="O1201" s="214">
        <f t="shared" si="128"/>
        <v>0.1040268456375839</v>
      </c>
      <c r="P1201" s="177">
        <f t="shared" si="129"/>
        <v>597</v>
      </c>
      <c r="Q1201" s="178">
        <f t="shared" si="130"/>
        <v>534</v>
      </c>
      <c r="R1201" s="178">
        <f t="shared" si="131"/>
        <v>62</v>
      </c>
      <c r="S1201" s="202">
        <f t="shared" si="132"/>
        <v>0.1040268456375839</v>
      </c>
    </row>
    <row r="1202" spans="1:19" x14ac:dyDescent="0.2">
      <c r="A1202" s="201" t="s">
        <v>438</v>
      </c>
      <c r="B1202" s="188" t="s">
        <v>10</v>
      </c>
      <c r="C1202" s="189" t="s">
        <v>12</v>
      </c>
      <c r="D1202" s="175"/>
      <c r="E1202" s="176"/>
      <c r="F1202" s="176"/>
      <c r="G1202" s="176"/>
      <c r="H1202" s="210" t="str">
        <f t="shared" si="126"/>
        <v/>
      </c>
      <c r="I1202" s="221">
        <v>34</v>
      </c>
      <c r="J1202" s="27">
        <v>28</v>
      </c>
      <c r="K1202" s="27">
        <v>12</v>
      </c>
      <c r="L1202" s="193">
        <f t="shared" si="127"/>
        <v>0.42857142857142855</v>
      </c>
      <c r="M1202" s="225"/>
      <c r="N1202" s="27">
        <v>6</v>
      </c>
      <c r="O1202" s="214">
        <f t="shared" si="128"/>
        <v>0.17647058823529413</v>
      </c>
      <c r="P1202" s="177">
        <f t="shared" si="129"/>
        <v>34</v>
      </c>
      <c r="Q1202" s="178">
        <f t="shared" si="130"/>
        <v>28</v>
      </c>
      <c r="R1202" s="178">
        <f t="shared" si="131"/>
        <v>6</v>
      </c>
      <c r="S1202" s="202">
        <f t="shared" si="132"/>
        <v>0.17647058823529413</v>
      </c>
    </row>
    <row r="1203" spans="1:19" x14ac:dyDescent="0.2">
      <c r="A1203" s="201" t="s">
        <v>438</v>
      </c>
      <c r="B1203" s="188" t="s">
        <v>15</v>
      </c>
      <c r="C1203" s="189" t="s">
        <v>16</v>
      </c>
      <c r="D1203" s="175"/>
      <c r="E1203" s="176"/>
      <c r="F1203" s="176"/>
      <c r="G1203" s="176"/>
      <c r="H1203" s="210" t="str">
        <f t="shared" si="126"/>
        <v/>
      </c>
      <c r="I1203" s="221">
        <v>532</v>
      </c>
      <c r="J1203" s="27">
        <v>490</v>
      </c>
      <c r="K1203" s="27">
        <v>273</v>
      </c>
      <c r="L1203" s="193">
        <f t="shared" si="127"/>
        <v>0.55714285714285716</v>
      </c>
      <c r="M1203" s="225">
        <v>1</v>
      </c>
      <c r="N1203" s="27">
        <v>40</v>
      </c>
      <c r="O1203" s="214">
        <f t="shared" si="128"/>
        <v>7.5329566854990579E-2</v>
      </c>
      <c r="P1203" s="177">
        <f t="shared" si="129"/>
        <v>532</v>
      </c>
      <c r="Q1203" s="178">
        <f t="shared" si="130"/>
        <v>491</v>
      </c>
      <c r="R1203" s="178">
        <f t="shared" si="131"/>
        <v>40</v>
      </c>
      <c r="S1203" s="202">
        <f t="shared" si="132"/>
        <v>7.5329566854990579E-2</v>
      </c>
    </row>
    <row r="1204" spans="1:19" x14ac:dyDescent="0.2">
      <c r="A1204" s="201" t="s">
        <v>438</v>
      </c>
      <c r="B1204" s="188" t="s">
        <v>19</v>
      </c>
      <c r="C1204" s="189" t="s">
        <v>439</v>
      </c>
      <c r="D1204" s="175"/>
      <c r="E1204" s="176"/>
      <c r="F1204" s="176"/>
      <c r="G1204" s="176"/>
      <c r="H1204" s="210" t="str">
        <f t="shared" si="126"/>
        <v/>
      </c>
      <c r="I1204" s="221">
        <v>17003</v>
      </c>
      <c r="J1204" s="27">
        <v>16848</v>
      </c>
      <c r="K1204" s="27">
        <v>15889</v>
      </c>
      <c r="L1204" s="193">
        <f t="shared" si="127"/>
        <v>0.94307929724596395</v>
      </c>
      <c r="M1204" s="225">
        <v>5</v>
      </c>
      <c r="N1204" s="27">
        <v>41</v>
      </c>
      <c r="O1204" s="214">
        <f t="shared" si="128"/>
        <v>2.4268971232390196E-3</v>
      </c>
      <c r="P1204" s="177">
        <f t="shared" si="129"/>
        <v>17003</v>
      </c>
      <c r="Q1204" s="178">
        <f t="shared" si="130"/>
        <v>16853</v>
      </c>
      <c r="R1204" s="178">
        <f t="shared" si="131"/>
        <v>41</v>
      </c>
      <c r="S1204" s="202">
        <f t="shared" si="132"/>
        <v>2.4268971232390196E-3</v>
      </c>
    </row>
    <row r="1205" spans="1:19" x14ac:dyDescent="0.2">
      <c r="A1205" s="201" t="s">
        <v>438</v>
      </c>
      <c r="B1205" s="188" t="s">
        <v>19</v>
      </c>
      <c r="C1205" s="189" t="s">
        <v>360</v>
      </c>
      <c r="D1205" s="175"/>
      <c r="E1205" s="176"/>
      <c r="F1205" s="176"/>
      <c r="G1205" s="176"/>
      <c r="H1205" s="210" t="str">
        <f t="shared" si="126"/>
        <v/>
      </c>
      <c r="I1205" s="221">
        <v>15537</v>
      </c>
      <c r="J1205" s="27">
        <v>15497</v>
      </c>
      <c r="K1205" s="27">
        <v>15283</v>
      </c>
      <c r="L1205" s="193">
        <f t="shared" si="127"/>
        <v>0.98619087565335228</v>
      </c>
      <c r="M1205" s="225">
        <v>6</v>
      </c>
      <c r="N1205" s="27">
        <v>6</v>
      </c>
      <c r="O1205" s="214">
        <f t="shared" si="128"/>
        <v>3.8687213875814041E-4</v>
      </c>
      <c r="P1205" s="177">
        <f t="shared" si="129"/>
        <v>15537</v>
      </c>
      <c r="Q1205" s="178">
        <f t="shared" si="130"/>
        <v>15503</v>
      </c>
      <c r="R1205" s="178">
        <f t="shared" si="131"/>
        <v>6</v>
      </c>
      <c r="S1205" s="202">
        <f t="shared" si="132"/>
        <v>3.8687213875814041E-4</v>
      </c>
    </row>
    <row r="1206" spans="1:19" x14ac:dyDescent="0.2">
      <c r="A1206" s="201" t="s">
        <v>438</v>
      </c>
      <c r="B1206" s="188" t="s">
        <v>19</v>
      </c>
      <c r="C1206" s="189" t="s">
        <v>20</v>
      </c>
      <c r="D1206" s="175"/>
      <c r="E1206" s="176"/>
      <c r="F1206" s="176"/>
      <c r="G1206" s="176"/>
      <c r="H1206" s="210" t="str">
        <f t="shared" si="126"/>
        <v/>
      </c>
      <c r="I1206" s="221">
        <v>26251</v>
      </c>
      <c r="J1206" s="27">
        <v>26188</v>
      </c>
      <c r="K1206" s="27">
        <v>24754</v>
      </c>
      <c r="L1206" s="193">
        <f t="shared" si="127"/>
        <v>0.94524209561631278</v>
      </c>
      <c r="M1206" s="225">
        <v>5</v>
      </c>
      <c r="N1206" s="27">
        <v>24</v>
      </c>
      <c r="O1206" s="214">
        <f t="shared" si="128"/>
        <v>9.15436548804211E-4</v>
      </c>
      <c r="P1206" s="177">
        <f t="shared" si="129"/>
        <v>26251</v>
      </c>
      <c r="Q1206" s="178">
        <f t="shared" si="130"/>
        <v>26193</v>
      </c>
      <c r="R1206" s="178">
        <f t="shared" si="131"/>
        <v>24</v>
      </c>
      <c r="S1206" s="202">
        <f t="shared" si="132"/>
        <v>9.15436548804211E-4</v>
      </c>
    </row>
    <row r="1207" spans="1:19" ht="29" x14ac:dyDescent="0.2">
      <c r="A1207" s="201" t="s">
        <v>438</v>
      </c>
      <c r="B1207" s="188" t="s">
        <v>26</v>
      </c>
      <c r="C1207" s="189" t="s">
        <v>27</v>
      </c>
      <c r="D1207" s="175"/>
      <c r="E1207" s="176"/>
      <c r="F1207" s="176"/>
      <c r="G1207" s="176"/>
      <c r="H1207" s="210" t="str">
        <f t="shared" si="126"/>
        <v/>
      </c>
      <c r="I1207" s="221">
        <v>3</v>
      </c>
      <c r="J1207" s="27">
        <v>3</v>
      </c>
      <c r="K1207" s="27">
        <v>1</v>
      </c>
      <c r="L1207" s="193">
        <f t="shared" si="127"/>
        <v>0.33333333333333331</v>
      </c>
      <c r="M1207" s="225"/>
      <c r="N1207" s="27"/>
      <c r="O1207" s="214">
        <f t="shared" si="128"/>
        <v>0</v>
      </c>
      <c r="P1207" s="177">
        <f t="shared" si="129"/>
        <v>3</v>
      </c>
      <c r="Q1207" s="178">
        <f t="shared" si="130"/>
        <v>3</v>
      </c>
      <c r="R1207" s="178" t="str">
        <f t="shared" si="131"/>
        <v/>
      </c>
      <c r="S1207" s="202" t="str">
        <f t="shared" si="132"/>
        <v/>
      </c>
    </row>
    <row r="1208" spans="1:19" x14ac:dyDescent="0.2">
      <c r="A1208" s="201" t="s">
        <v>438</v>
      </c>
      <c r="B1208" s="188" t="s">
        <v>28</v>
      </c>
      <c r="C1208" s="189" t="s">
        <v>417</v>
      </c>
      <c r="D1208" s="175"/>
      <c r="E1208" s="176"/>
      <c r="F1208" s="176"/>
      <c r="G1208" s="176"/>
      <c r="H1208" s="210" t="str">
        <f t="shared" si="126"/>
        <v/>
      </c>
      <c r="I1208" s="221">
        <v>4</v>
      </c>
      <c r="J1208" s="27">
        <v>1</v>
      </c>
      <c r="K1208" s="27">
        <v>1</v>
      </c>
      <c r="L1208" s="193">
        <f t="shared" si="127"/>
        <v>1</v>
      </c>
      <c r="M1208" s="225"/>
      <c r="N1208" s="27">
        <v>3</v>
      </c>
      <c r="O1208" s="214">
        <f t="shared" si="128"/>
        <v>0.75</v>
      </c>
      <c r="P1208" s="177">
        <f t="shared" si="129"/>
        <v>4</v>
      </c>
      <c r="Q1208" s="178">
        <f t="shared" si="130"/>
        <v>1</v>
      </c>
      <c r="R1208" s="178">
        <f t="shared" si="131"/>
        <v>3</v>
      </c>
      <c r="S1208" s="202">
        <f t="shared" si="132"/>
        <v>0.75</v>
      </c>
    </row>
    <row r="1209" spans="1:19" x14ac:dyDescent="0.2">
      <c r="A1209" s="201" t="s">
        <v>438</v>
      </c>
      <c r="B1209" s="188" t="s">
        <v>32</v>
      </c>
      <c r="C1209" s="189" t="s">
        <v>33</v>
      </c>
      <c r="D1209" s="175"/>
      <c r="E1209" s="176"/>
      <c r="F1209" s="176"/>
      <c r="G1209" s="176"/>
      <c r="H1209" s="210" t="str">
        <f t="shared" si="126"/>
        <v/>
      </c>
      <c r="I1209" s="221">
        <v>88</v>
      </c>
      <c r="J1209" s="27">
        <v>84</v>
      </c>
      <c r="K1209" s="27">
        <v>71</v>
      </c>
      <c r="L1209" s="193">
        <f t="shared" si="127"/>
        <v>0.84523809523809523</v>
      </c>
      <c r="M1209" s="225"/>
      <c r="N1209" s="27">
        <v>4</v>
      </c>
      <c r="O1209" s="214">
        <f t="shared" si="128"/>
        <v>4.5454545454545456E-2</v>
      </c>
      <c r="P1209" s="177">
        <f t="shared" si="129"/>
        <v>88</v>
      </c>
      <c r="Q1209" s="178">
        <f t="shared" si="130"/>
        <v>84</v>
      </c>
      <c r="R1209" s="178">
        <f t="shared" si="131"/>
        <v>4</v>
      </c>
      <c r="S1209" s="202">
        <f t="shared" si="132"/>
        <v>4.5454545454545456E-2</v>
      </c>
    </row>
    <row r="1210" spans="1:19" x14ac:dyDescent="0.2">
      <c r="A1210" s="201" t="s">
        <v>438</v>
      </c>
      <c r="B1210" s="188" t="s">
        <v>35</v>
      </c>
      <c r="C1210" s="189" t="s">
        <v>267</v>
      </c>
      <c r="D1210" s="175"/>
      <c r="E1210" s="176"/>
      <c r="F1210" s="176"/>
      <c r="G1210" s="176"/>
      <c r="H1210" s="210" t="str">
        <f t="shared" si="126"/>
        <v/>
      </c>
      <c r="I1210" s="221">
        <v>19</v>
      </c>
      <c r="J1210" s="27">
        <v>17</v>
      </c>
      <c r="K1210" s="27">
        <v>9</v>
      </c>
      <c r="L1210" s="193">
        <f t="shared" si="127"/>
        <v>0.52941176470588236</v>
      </c>
      <c r="M1210" s="225"/>
      <c r="N1210" s="27">
        <v>1</v>
      </c>
      <c r="O1210" s="214">
        <f t="shared" si="128"/>
        <v>5.5555555555555552E-2</v>
      </c>
      <c r="P1210" s="177">
        <f t="shared" si="129"/>
        <v>19</v>
      </c>
      <c r="Q1210" s="178">
        <f t="shared" si="130"/>
        <v>17</v>
      </c>
      <c r="R1210" s="178">
        <f t="shared" si="131"/>
        <v>1</v>
      </c>
      <c r="S1210" s="202">
        <f t="shared" si="132"/>
        <v>5.5555555555555552E-2</v>
      </c>
    </row>
    <row r="1211" spans="1:19" x14ac:dyDescent="0.2">
      <c r="A1211" s="201" t="s">
        <v>438</v>
      </c>
      <c r="B1211" s="188" t="s">
        <v>35</v>
      </c>
      <c r="C1211" s="189" t="s">
        <v>36</v>
      </c>
      <c r="D1211" s="175"/>
      <c r="E1211" s="176"/>
      <c r="F1211" s="176"/>
      <c r="G1211" s="176"/>
      <c r="H1211" s="210" t="str">
        <f t="shared" si="126"/>
        <v/>
      </c>
      <c r="I1211" s="221">
        <v>2</v>
      </c>
      <c r="J1211" s="27">
        <v>2</v>
      </c>
      <c r="K1211" s="27"/>
      <c r="L1211" s="193">
        <f t="shared" si="127"/>
        <v>0</v>
      </c>
      <c r="M1211" s="225"/>
      <c r="N1211" s="27"/>
      <c r="O1211" s="214">
        <f t="shared" si="128"/>
        <v>0</v>
      </c>
      <c r="P1211" s="177">
        <f t="shared" si="129"/>
        <v>2</v>
      </c>
      <c r="Q1211" s="178">
        <f t="shared" si="130"/>
        <v>2</v>
      </c>
      <c r="R1211" s="178" t="str">
        <f t="shared" si="131"/>
        <v/>
      </c>
      <c r="S1211" s="202" t="str">
        <f t="shared" si="132"/>
        <v/>
      </c>
    </row>
    <row r="1212" spans="1:19" x14ac:dyDescent="0.2">
      <c r="A1212" s="201" t="s">
        <v>438</v>
      </c>
      <c r="B1212" s="188" t="s">
        <v>35</v>
      </c>
      <c r="C1212" s="189" t="s">
        <v>37</v>
      </c>
      <c r="D1212" s="175"/>
      <c r="E1212" s="176"/>
      <c r="F1212" s="176"/>
      <c r="G1212" s="176"/>
      <c r="H1212" s="210" t="str">
        <f t="shared" si="126"/>
        <v/>
      </c>
      <c r="I1212" s="221">
        <v>50</v>
      </c>
      <c r="J1212" s="27">
        <v>50</v>
      </c>
      <c r="K1212" s="27">
        <v>37</v>
      </c>
      <c r="L1212" s="193">
        <f t="shared" si="127"/>
        <v>0.74</v>
      </c>
      <c r="M1212" s="225"/>
      <c r="N1212" s="27"/>
      <c r="O1212" s="214">
        <f t="shared" si="128"/>
        <v>0</v>
      </c>
      <c r="P1212" s="177">
        <f t="shared" si="129"/>
        <v>50</v>
      </c>
      <c r="Q1212" s="178">
        <f t="shared" si="130"/>
        <v>50</v>
      </c>
      <c r="R1212" s="178" t="str">
        <f t="shared" si="131"/>
        <v/>
      </c>
      <c r="S1212" s="202" t="str">
        <f t="shared" si="132"/>
        <v/>
      </c>
    </row>
    <row r="1213" spans="1:19" x14ac:dyDescent="0.2">
      <c r="A1213" s="201" t="s">
        <v>438</v>
      </c>
      <c r="B1213" s="188" t="s">
        <v>35</v>
      </c>
      <c r="C1213" s="189" t="s">
        <v>38</v>
      </c>
      <c r="D1213" s="175"/>
      <c r="E1213" s="176"/>
      <c r="F1213" s="176"/>
      <c r="G1213" s="176"/>
      <c r="H1213" s="210" t="str">
        <f t="shared" si="126"/>
        <v/>
      </c>
      <c r="I1213" s="221">
        <v>13</v>
      </c>
      <c r="J1213" s="27">
        <v>12</v>
      </c>
      <c r="K1213" s="27">
        <v>6</v>
      </c>
      <c r="L1213" s="193">
        <f t="shared" si="127"/>
        <v>0.5</v>
      </c>
      <c r="M1213" s="225"/>
      <c r="N1213" s="27">
        <v>1</v>
      </c>
      <c r="O1213" s="214">
        <f t="shared" si="128"/>
        <v>7.6923076923076927E-2</v>
      </c>
      <c r="P1213" s="177">
        <f t="shared" si="129"/>
        <v>13</v>
      </c>
      <c r="Q1213" s="178">
        <f t="shared" si="130"/>
        <v>12</v>
      </c>
      <c r="R1213" s="178">
        <f t="shared" si="131"/>
        <v>1</v>
      </c>
      <c r="S1213" s="202">
        <f t="shared" si="132"/>
        <v>7.6923076923076927E-2</v>
      </c>
    </row>
    <row r="1214" spans="1:19" ht="29" x14ac:dyDescent="0.2">
      <c r="A1214" s="201" t="s">
        <v>438</v>
      </c>
      <c r="B1214" s="188" t="s">
        <v>40</v>
      </c>
      <c r="C1214" s="189" t="s">
        <v>41</v>
      </c>
      <c r="D1214" s="175"/>
      <c r="E1214" s="176"/>
      <c r="F1214" s="176"/>
      <c r="G1214" s="176"/>
      <c r="H1214" s="210" t="str">
        <f t="shared" si="126"/>
        <v/>
      </c>
      <c r="I1214" s="221">
        <v>2</v>
      </c>
      <c r="J1214" s="27">
        <v>2</v>
      </c>
      <c r="K1214" s="27">
        <v>1</v>
      </c>
      <c r="L1214" s="193">
        <f t="shared" si="127"/>
        <v>0.5</v>
      </c>
      <c r="M1214" s="225"/>
      <c r="N1214" s="27"/>
      <c r="O1214" s="214">
        <f t="shared" si="128"/>
        <v>0</v>
      </c>
      <c r="P1214" s="177">
        <f t="shared" si="129"/>
        <v>2</v>
      </c>
      <c r="Q1214" s="178">
        <f t="shared" si="130"/>
        <v>2</v>
      </c>
      <c r="R1214" s="178" t="str">
        <f t="shared" si="131"/>
        <v/>
      </c>
      <c r="S1214" s="202" t="str">
        <f t="shared" si="132"/>
        <v/>
      </c>
    </row>
    <row r="1215" spans="1:19" x14ac:dyDescent="0.2">
      <c r="A1215" s="201" t="s">
        <v>438</v>
      </c>
      <c r="B1215" s="188" t="s">
        <v>42</v>
      </c>
      <c r="C1215" s="189" t="s">
        <v>43</v>
      </c>
      <c r="D1215" s="175"/>
      <c r="E1215" s="176"/>
      <c r="F1215" s="176"/>
      <c r="G1215" s="176"/>
      <c r="H1215" s="210" t="str">
        <f t="shared" si="126"/>
        <v/>
      </c>
      <c r="I1215" s="221">
        <v>362</v>
      </c>
      <c r="J1215" s="27">
        <v>279</v>
      </c>
      <c r="K1215" s="27">
        <v>42</v>
      </c>
      <c r="L1215" s="193">
        <f t="shared" si="127"/>
        <v>0.15053763440860216</v>
      </c>
      <c r="M1215" s="225"/>
      <c r="N1215" s="27">
        <v>83</v>
      </c>
      <c r="O1215" s="214">
        <f t="shared" si="128"/>
        <v>0.2292817679558011</v>
      </c>
      <c r="P1215" s="177">
        <f t="shared" si="129"/>
        <v>362</v>
      </c>
      <c r="Q1215" s="178">
        <f t="shared" si="130"/>
        <v>279</v>
      </c>
      <c r="R1215" s="178">
        <f t="shared" si="131"/>
        <v>83</v>
      </c>
      <c r="S1215" s="202">
        <f t="shared" si="132"/>
        <v>0.2292817679558011</v>
      </c>
    </row>
    <row r="1216" spans="1:19" x14ac:dyDescent="0.2">
      <c r="A1216" s="201" t="s">
        <v>438</v>
      </c>
      <c r="B1216" s="188" t="s">
        <v>42</v>
      </c>
      <c r="C1216" s="189" t="s">
        <v>329</v>
      </c>
      <c r="D1216" s="175"/>
      <c r="E1216" s="176"/>
      <c r="F1216" s="176"/>
      <c r="G1216" s="176"/>
      <c r="H1216" s="210" t="str">
        <f t="shared" si="126"/>
        <v/>
      </c>
      <c r="I1216" s="221">
        <v>51</v>
      </c>
      <c r="J1216" s="27">
        <v>37</v>
      </c>
      <c r="K1216" s="27">
        <v>17</v>
      </c>
      <c r="L1216" s="193">
        <f t="shared" si="127"/>
        <v>0.45945945945945948</v>
      </c>
      <c r="M1216" s="225"/>
      <c r="N1216" s="27">
        <v>14</v>
      </c>
      <c r="O1216" s="214">
        <f t="shared" si="128"/>
        <v>0.27450980392156865</v>
      </c>
      <c r="P1216" s="177">
        <f t="shared" si="129"/>
        <v>51</v>
      </c>
      <c r="Q1216" s="178">
        <f t="shared" si="130"/>
        <v>37</v>
      </c>
      <c r="R1216" s="178">
        <f t="shared" si="131"/>
        <v>14</v>
      </c>
      <c r="S1216" s="202">
        <f t="shared" si="132"/>
        <v>0.27450980392156865</v>
      </c>
    </row>
    <row r="1217" spans="1:19" ht="29" x14ac:dyDescent="0.2">
      <c r="A1217" s="201" t="s">
        <v>438</v>
      </c>
      <c r="B1217" s="188" t="s">
        <v>42</v>
      </c>
      <c r="C1217" s="189" t="s">
        <v>45</v>
      </c>
      <c r="D1217" s="175"/>
      <c r="E1217" s="176"/>
      <c r="F1217" s="176"/>
      <c r="G1217" s="176"/>
      <c r="H1217" s="210" t="str">
        <f t="shared" si="126"/>
        <v/>
      </c>
      <c r="I1217" s="221">
        <v>378</v>
      </c>
      <c r="J1217" s="27">
        <v>337</v>
      </c>
      <c r="K1217" s="27">
        <v>61</v>
      </c>
      <c r="L1217" s="193">
        <f t="shared" si="127"/>
        <v>0.18100890207715134</v>
      </c>
      <c r="M1217" s="225"/>
      <c r="N1217" s="27">
        <v>41</v>
      </c>
      <c r="O1217" s="214">
        <f t="shared" si="128"/>
        <v>0.10846560846560846</v>
      </c>
      <c r="P1217" s="177">
        <f t="shared" si="129"/>
        <v>378</v>
      </c>
      <c r="Q1217" s="178">
        <f t="shared" si="130"/>
        <v>337</v>
      </c>
      <c r="R1217" s="178">
        <f t="shared" si="131"/>
        <v>41</v>
      </c>
      <c r="S1217" s="202">
        <f t="shared" si="132"/>
        <v>0.10846560846560846</v>
      </c>
    </row>
    <row r="1218" spans="1:19" x14ac:dyDescent="0.2">
      <c r="A1218" s="201" t="s">
        <v>438</v>
      </c>
      <c r="B1218" s="188" t="s">
        <v>42</v>
      </c>
      <c r="C1218" s="189" t="s">
        <v>46</v>
      </c>
      <c r="D1218" s="175"/>
      <c r="E1218" s="176"/>
      <c r="F1218" s="176"/>
      <c r="G1218" s="176"/>
      <c r="H1218" s="210" t="str">
        <f t="shared" ref="H1218:H1281" si="133">IF((E1218+G1218)&lt;&gt;0,G1218/(E1218+G1218),"")</f>
        <v/>
      </c>
      <c r="I1218" s="221">
        <v>712</v>
      </c>
      <c r="J1218" s="27">
        <v>626</v>
      </c>
      <c r="K1218" s="27">
        <v>117</v>
      </c>
      <c r="L1218" s="193">
        <f t="shared" ref="L1218:L1281" si="134">IF(J1218&lt;&gt;0,K1218/J1218,"")</f>
        <v>0.18690095846645369</v>
      </c>
      <c r="M1218" s="225"/>
      <c r="N1218" s="27">
        <v>86</v>
      </c>
      <c r="O1218" s="214">
        <f t="shared" ref="O1218:O1281" si="135">IF((J1218+M1218+N1218)&lt;&gt;0,N1218/(J1218+M1218+N1218),"")</f>
        <v>0.12078651685393259</v>
      </c>
      <c r="P1218" s="177">
        <f t="shared" ref="P1218:P1281" si="136">IF(SUM(D1218,I1218)&gt;0,SUM(D1218,I1218),"")</f>
        <v>712</v>
      </c>
      <c r="Q1218" s="178">
        <f t="shared" ref="Q1218:Q1281" si="137">IF(SUM(E1218,J1218, M1218)&gt;0,SUM(E1218,J1218, M1218),"")</f>
        <v>626</v>
      </c>
      <c r="R1218" s="178">
        <f t="shared" ref="R1218:R1281" si="138">IF(SUM(G1218,N1218)&gt;0,SUM(G1218,N1218),"")</f>
        <v>86</v>
      </c>
      <c r="S1218" s="202">
        <f t="shared" ref="S1218:S1281" si="139">IFERROR(IF((Q1218+R1218)&lt;&gt;0,R1218/(Q1218+R1218),""),"")</f>
        <v>0.12078651685393259</v>
      </c>
    </row>
    <row r="1219" spans="1:19" x14ac:dyDescent="0.2">
      <c r="A1219" s="201" t="s">
        <v>438</v>
      </c>
      <c r="B1219" s="188" t="s">
        <v>53</v>
      </c>
      <c r="C1219" s="189" t="s">
        <v>54</v>
      </c>
      <c r="D1219" s="175"/>
      <c r="E1219" s="176"/>
      <c r="F1219" s="176"/>
      <c r="G1219" s="176"/>
      <c r="H1219" s="210" t="str">
        <f t="shared" si="133"/>
        <v/>
      </c>
      <c r="I1219" s="221">
        <v>27</v>
      </c>
      <c r="J1219" s="27">
        <v>27</v>
      </c>
      <c r="K1219" s="27">
        <v>3</v>
      </c>
      <c r="L1219" s="193">
        <f t="shared" si="134"/>
        <v>0.1111111111111111</v>
      </c>
      <c r="M1219" s="225"/>
      <c r="N1219" s="27"/>
      <c r="O1219" s="214">
        <f t="shared" si="135"/>
        <v>0</v>
      </c>
      <c r="P1219" s="177">
        <f t="shared" si="136"/>
        <v>27</v>
      </c>
      <c r="Q1219" s="178">
        <f t="shared" si="137"/>
        <v>27</v>
      </c>
      <c r="R1219" s="178" t="str">
        <f t="shared" si="138"/>
        <v/>
      </c>
      <c r="S1219" s="202" t="str">
        <f t="shared" si="139"/>
        <v/>
      </c>
    </row>
    <row r="1220" spans="1:19" x14ac:dyDescent="0.2">
      <c r="A1220" s="201" t="s">
        <v>438</v>
      </c>
      <c r="B1220" s="188" t="s">
        <v>55</v>
      </c>
      <c r="C1220" s="189" t="s">
        <v>56</v>
      </c>
      <c r="D1220" s="175"/>
      <c r="E1220" s="176"/>
      <c r="F1220" s="176"/>
      <c r="G1220" s="176"/>
      <c r="H1220" s="210" t="str">
        <f t="shared" si="133"/>
        <v/>
      </c>
      <c r="I1220" s="221">
        <v>37</v>
      </c>
      <c r="J1220" s="27">
        <v>30</v>
      </c>
      <c r="K1220" s="27">
        <v>3</v>
      </c>
      <c r="L1220" s="193">
        <f t="shared" si="134"/>
        <v>0.1</v>
      </c>
      <c r="M1220" s="225"/>
      <c r="N1220" s="27">
        <v>7</v>
      </c>
      <c r="O1220" s="214">
        <f t="shared" si="135"/>
        <v>0.1891891891891892</v>
      </c>
      <c r="P1220" s="177">
        <f t="shared" si="136"/>
        <v>37</v>
      </c>
      <c r="Q1220" s="178">
        <f t="shared" si="137"/>
        <v>30</v>
      </c>
      <c r="R1220" s="178">
        <f t="shared" si="138"/>
        <v>7</v>
      </c>
      <c r="S1220" s="202">
        <f t="shared" si="139"/>
        <v>0.1891891891891892</v>
      </c>
    </row>
    <row r="1221" spans="1:19" x14ac:dyDescent="0.2">
      <c r="A1221" s="201" t="s">
        <v>438</v>
      </c>
      <c r="B1221" s="188" t="s">
        <v>57</v>
      </c>
      <c r="C1221" s="189" t="s">
        <v>58</v>
      </c>
      <c r="D1221" s="175">
        <v>1</v>
      </c>
      <c r="E1221" s="176">
        <v>1</v>
      </c>
      <c r="F1221" s="176"/>
      <c r="G1221" s="176"/>
      <c r="H1221" s="210">
        <f t="shared" si="133"/>
        <v>0</v>
      </c>
      <c r="I1221" s="221">
        <v>74</v>
      </c>
      <c r="J1221" s="27">
        <v>71</v>
      </c>
      <c r="K1221" s="27">
        <v>28</v>
      </c>
      <c r="L1221" s="193">
        <f t="shared" si="134"/>
        <v>0.39436619718309857</v>
      </c>
      <c r="M1221" s="225"/>
      <c r="N1221" s="27">
        <v>3</v>
      </c>
      <c r="O1221" s="214">
        <f t="shared" si="135"/>
        <v>4.0540540540540543E-2</v>
      </c>
      <c r="P1221" s="177">
        <f t="shared" si="136"/>
        <v>75</v>
      </c>
      <c r="Q1221" s="178">
        <f t="shared" si="137"/>
        <v>72</v>
      </c>
      <c r="R1221" s="178">
        <f t="shared" si="138"/>
        <v>3</v>
      </c>
      <c r="S1221" s="202">
        <f t="shared" si="139"/>
        <v>0.04</v>
      </c>
    </row>
    <row r="1222" spans="1:19" x14ac:dyDescent="0.2">
      <c r="A1222" s="201" t="s">
        <v>438</v>
      </c>
      <c r="B1222" s="188" t="s">
        <v>65</v>
      </c>
      <c r="C1222" s="189" t="s">
        <v>66</v>
      </c>
      <c r="D1222" s="175"/>
      <c r="E1222" s="176"/>
      <c r="F1222" s="176"/>
      <c r="G1222" s="176"/>
      <c r="H1222" s="210" t="str">
        <f t="shared" si="133"/>
        <v/>
      </c>
      <c r="I1222" s="221">
        <v>652</v>
      </c>
      <c r="J1222" s="27">
        <v>449</v>
      </c>
      <c r="K1222" s="27">
        <v>143</v>
      </c>
      <c r="L1222" s="193">
        <f t="shared" si="134"/>
        <v>0.31848552338530067</v>
      </c>
      <c r="M1222" s="225"/>
      <c r="N1222" s="27">
        <v>201</v>
      </c>
      <c r="O1222" s="214">
        <f t="shared" si="135"/>
        <v>0.30923076923076925</v>
      </c>
      <c r="P1222" s="177">
        <f t="shared" si="136"/>
        <v>652</v>
      </c>
      <c r="Q1222" s="178">
        <f t="shared" si="137"/>
        <v>449</v>
      </c>
      <c r="R1222" s="178">
        <f t="shared" si="138"/>
        <v>201</v>
      </c>
      <c r="S1222" s="202">
        <f t="shared" si="139"/>
        <v>0.30923076923076925</v>
      </c>
    </row>
    <row r="1223" spans="1:19" x14ac:dyDescent="0.2">
      <c r="A1223" s="201" t="s">
        <v>438</v>
      </c>
      <c r="B1223" s="188" t="s">
        <v>69</v>
      </c>
      <c r="C1223" s="189" t="s">
        <v>70</v>
      </c>
      <c r="D1223" s="175"/>
      <c r="E1223" s="176"/>
      <c r="F1223" s="176"/>
      <c r="G1223" s="176"/>
      <c r="H1223" s="210" t="str">
        <f t="shared" si="133"/>
        <v/>
      </c>
      <c r="I1223" s="221">
        <v>112</v>
      </c>
      <c r="J1223" s="27">
        <v>68</v>
      </c>
      <c r="K1223" s="27">
        <v>18</v>
      </c>
      <c r="L1223" s="193">
        <f t="shared" si="134"/>
        <v>0.26470588235294118</v>
      </c>
      <c r="M1223" s="225">
        <v>1</v>
      </c>
      <c r="N1223" s="27">
        <v>44</v>
      </c>
      <c r="O1223" s="214">
        <f t="shared" si="135"/>
        <v>0.38938053097345132</v>
      </c>
      <c r="P1223" s="177">
        <f t="shared" si="136"/>
        <v>112</v>
      </c>
      <c r="Q1223" s="178">
        <f t="shared" si="137"/>
        <v>69</v>
      </c>
      <c r="R1223" s="178">
        <f t="shared" si="138"/>
        <v>44</v>
      </c>
      <c r="S1223" s="202">
        <f t="shared" si="139"/>
        <v>0.38938053097345132</v>
      </c>
    </row>
    <row r="1224" spans="1:19" x14ac:dyDescent="0.2">
      <c r="A1224" s="201" t="s">
        <v>438</v>
      </c>
      <c r="B1224" s="188" t="s">
        <v>74</v>
      </c>
      <c r="C1224" s="189" t="s">
        <v>247</v>
      </c>
      <c r="D1224" s="175"/>
      <c r="E1224" s="176"/>
      <c r="F1224" s="176"/>
      <c r="G1224" s="176"/>
      <c r="H1224" s="210" t="str">
        <f t="shared" si="133"/>
        <v/>
      </c>
      <c r="I1224" s="221">
        <v>4</v>
      </c>
      <c r="J1224" s="27">
        <v>1</v>
      </c>
      <c r="K1224" s="27"/>
      <c r="L1224" s="193">
        <f t="shared" si="134"/>
        <v>0</v>
      </c>
      <c r="M1224" s="225"/>
      <c r="N1224" s="27">
        <v>2</v>
      </c>
      <c r="O1224" s="214">
        <f t="shared" si="135"/>
        <v>0.66666666666666663</v>
      </c>
      <c r="P1224" s="177">
        <f t="shared" si="136"/>
        <v>4</v>
      </c>
      <c r="Q1224" s="178">
        <f t="shared" si="137"/>
        <v>1</v>
      </c>
      <c r="R1224" s="178">
        <f t="shared" si="138"/>
        <v>2</v>
      </c>
      <c r="S1224" s="202">
        <f t="shared" si="139"/>
        <v>0.66666666666666663</v>
      </c>
    </row>
    <row r="1225" spans="1:19" x14ac:dyDescent="0.2">
      <c r="A1225" s="201" t="s">
        <v>438</v>
      </c>
      <c r="B1225" s="188" t="s">
        <v>76</v>
      </c>
      <c r="C1225" s="189" t="s">
        <v>77</v>
      </c>
      <c r="D1225" s="175"/>
      <c r="E1225" s="176"/>
      <c r="F1225" s="176"/>
      <c r="G1225" s="176"/>
      <c r="H1225" s="210" t="str">
        <f t="shared" si="133"/>
        <v/>
      </c>
      <c r="I1225" s="221">
        <v>6</v>
      </c>
      <c r="J1225" s="27">
        <v>2</v>
      </c>
      <c r="K1225" s="27"/>
      <c r="L1225" s="193">
        <f t="shared" si="134"/>
        <v>0</v>
      </c>
      <c r="M1225" s="225"/>
      <c r="N1225" s="27">
        <v>4</v>
      </c>
      <c r="O1225" s="214">
        <f t="shared" si="135"/>
        <v>0.66666666666666663</v>
      </c>
      <c r="P1225" s="177">
        <f t="shared" si="136"/>
        <v>6</v>
      </c>
      <c r="Q1225" s="178">
        <f t="shared" si="137"/>
        <v>2</v>
      </c>
      <c r="R1225" s="178">
        <f t="shared" si="138"/>
        <v>4</v>
      </c>
      <c r="S1225" s="202">
        <f t="shared" si="139"/>
        <v>0.66666666666666663</v>
      </c>
    </row>
    <row r="1226" spans="1:19" x14ac:dyDescent="0.2">
      <c r="A1226" s="201" t="s">
        <v>438</v>
      </c>
      <c r="B1226" s="188" t="s">
        <v>78</v>
      </c>
      <c r="C1226" s="189" t="s">
        <v>79</v>
      </c>
      <c r="D1226" s="175"/>
      <c r="E1226" s="176"/>
      <c r="F1226" s="176"/>
      <c r="G1226" s="176"/>
      <c r="H1226" s="210" t="str">
        <f t="shared" si="133"/>
        <v/>
      </c>
      <c r="I1226" s="221">
        <v>1</v>
      </c>
      <c r="J1226" s="27">
        <v>1</v>
      </c>
      <c r="K1226" s="27"/>
      <c r="L1226" s="193">
        <f t="shared" si="134"/>
        <v>0</v>
      </c>
      <c r="M1226" s="225">
        <v>1</v>
      </c>
      <c r="N1226" s="27"/>
      <c r="O1226" s="214">
        <f t="shared" si="135"/>
        <v>0</v>
      </c>
      <c r="P1226" s="177">
        <f t="shared" si="136"/>
        <v>1</v>
      </c>
      <c r="Q1226" s="178">
        <f t="shared" si="137"/>
        <v>2</v>
      </c>
      <c r="R1226" s="178" t="str">
        <f t="shared" si="138"/>
        <v/>
      </c>
      <c r="S1226" s="202" t="str">
        <f t="shared" si="139"/>
        <v/>
      </c>
    </row>
    <row r="1227" spans="1:19" x14ac:dyDescent="0.2">
      <c r="A1227" s="201" t="s">
        <v>438</v>
      </c>
      <c r="B1227" s="262" t="s">
        <v>556</v>
      </c>
      <c r="C1227" s="189" t="s">
        <v>89</v>
      </c>
      <c r="D1227" s="175"/>
      <c r="E1227" s="176"/>
      <c r="F1227" s="176"/>
      <c r="G1227" s="176"/>
      <c r="H1227" s="210" t="str">
        <f t="shared" si="133"/>
        <v/>
      </c>
      <c r="I1227" s="221">
        <v>16</v>
      </c>
      <c r="J1227" s="27">
        <v>13</v>
      </c>
      <c r="K1227" s="27">
        <v>6</v>
      </c>
      <c r="L1227" s="193">
        <f t="shared" si="134"/>
        <v>0.46153846153846156</v>
      </c>
      <c r="M1227" s="225"/>
      <c r="N1227" s="27">
        <v>3</v>
      </c>
      <c r="O1227" s="214">
        <f t="shared" si="135"/>
        <v>0.1875</v>
      </c>
      <c r="P1227" s="177">
        <f t="shared" si="136"/>
        <v>16</v>
      </c>
      <c r="Q1227" s="178">
        <f t="shared" si="137"/>
        <v>13</v>
      </c>
      <c r="R1227" s="178">
        <f t="shared" si="138"/>
        <v>3</v>
      </c>
      <c r="S1227" s="202">
        <f t="shared" si="139"/>
        <v>0.1875</v>
      </c>
    </row>
    <row r="1228" spans="1:19" x14ac:dyDescent="0.2">
      <c r="A1228" s="201" t="s">
        <v>438</v>
      </c>
      <c r="B1228" s="188" t="s">
        <v>92</v>
      </c>
      <c r="C1228" s="189" t="s">
        <v>96</v>
      </c>
      <c r="D1228" s="175"/>
      <c r="E1228" s="176"/>
      <c r="F1228" s="176"/>
      <c r="G1228" s="176"/>
      <c r="H1228" s="210" t="str">
        <f t="shared" si="133"/>
        <v/>
      </c>
      <c r="I1228" s="221">
        <v>929</v>
      </c>
      <c r="J1228" s="27">
        <v>741</v>
      </c>
      <c r="K1228" s="27">
        <v>157</v>
      </c>
      <c r="L1228" s="193">
        <f t="shared" si="134"/>
        <v>0.21187584345479082</v>
      </c>
      <c r="M1228" s="225"/>
      <c r="N1228" s="27">
        <v>188</v>
      </c>
      <c r="O1228" s="214">
        <f t="shared" si="135"/>
        <v>0.20236813778256191</v>
      </c>
      <c r="P1228" s="177">
        <f t="shared" si="136"/>
        <v>929</v>
      </c>
      <c r="Q1228" s="178">
        <f t="shared" si="137"/>
        <v>741</v>
      </c>
      <c r="R1228" s="178">
        <f t="shared" si="138"/>
        <v>188</v>
      </c>
      <c r="S1228" s="202">
        <f t="shared" si="139"/>
        <v>0.20236813778256191</v>
      </c>
    </row>
    <row r="1229" spans="1:19" x14ac:dyDescent="0.2">
      <c r="A1229" s="201" t="s">
        <v>438</v>
      </c>
      <c r="B1229" s="188" t="s">
        <v>92</v>
      </c>
      <c r="C1229" s="189" t="s">
        <v>93</v>
      </c>
      <c r="D1229" s="175"/>
      <c r="E1229" s="176"/>
      <c r="F1229" s="176"/>
      <c r="G1229" s="176"/>
      <c r="H1229" s="210" t="str">
        <f t="shared" si="133"/>
        <v/>
      </c>
      <c r="I1229" s="221">
        <v>756</v>
      </c>
      <c r="J1229" s="27">
        <v>404</v>
      </c>
      <c r="K1229" s="27">
        <v>96</v>
      </c>
      <c r="L1229" s="193">
        <f t="shared" si="134"/>
        <v>0.23762376237623761</v>
      </c>
      <c r="M1229" s="225">
        <v>8</v>
      </c>
      <c r="N1229" s="27">
        <v>350</v>
      </c>
      <c r="O1229" s="214">
        <f t="shared" si="135"/>
        <v>0.45931758530183725</v>
      </c>
      <c r="P1229" s="177">
        <f t="shared" si="136"/>
        <v>756</v>
      </c>
      <c r="Q1229" s="178">
        <f t="shared" si="137"/>
        <v>412</v>
      </c>
      <c r="R1229" s="178">
        <f t="shared" si="138"/>
        <v>350</v>
      </c>
      <c r="S1229" s="202">
        <f t="shared" si="139"/>
        <v>0.45931758530183725</v>
      </c>
    </row>
    <row r="1230" spans="1:19" x14ac:dyDescent="0.2">
      <c r="A1230" s="201" t="s">
        <v>438</v>
      </c>
      <c r="B1230" s="188" t="s">
        <v>98</v>
      </c>
      <c r="C1230" s="189" t="s">
        <v>99</v>
      </c>
      <c r="D1230" s="175"/>
      <c r="E1230" s="176"/>
      <c r="F1230" s="176"/>
      <c r="G1230" s="176"/>
      <c r="H1230" s="210" t="str">
        <f t="shared" si="133"/>
        <v/>
      </c>
      <c r="I1230" s="221">
        <v>139</v>
      </c>
      <c r="J1230" s="27">
        <v>125</v>
      </c>
      <c r="K1230" s="27">
        <v>57</v>
      </c>
      <c r="L1230" s="193">
        <f t="shared" si="134"/>
        <v>0.45600000000000002</v>
      </c>
      <c r="M1230" s="225"/>
      <c r="N1230" s="27">
        <v>14</v>
      </c>
      <c r="O1230" s="214">
        <f t="shared" si="135"/>
        <v>0.10071942446043165</v>
      </c>
      <c r="P1230" s="177">
        <f t="shared" si="136"/>
        <v>139</v>
      </c>
      <c r="Q1230" s="178">
        <f t="shared" si="137"/>
        <v>125</v>
      </c>
      <c r="R1230" s="178">
        <f t="shared" si="138"/>
        <v>14</v>
      </c>
      <c r="S1230" s="202">
        <f t="shared" si="139"/>
        <v>0.10071942446043165</v>
      </c>
    </row>
    <row r="1231" spans="1:19" x14ac:dyDescent="0.2">
      <c r="A1231" s="201" t="s">
        <v>438</v>
      </c>
      <c r="B1231" s="188" t="s">
        <v>558</v>
      </c>
      <c r="C1231" s="189" t="s">
        <v>100</v>
      </c>
      <c r="D1231" s="175"/>
      <c r="E1231" s="176"/>
      <c r="F1231" s="176"/>
      <c r="G1231" s="176"/>
      <c r="H1231" s="210" t="str">
        <f t="shared" si="133"/>
        <v/>
      </c>
      <c r="I1231" s="221">
        <v>376</v>
      </c>
      <c r="J1231" s="27">
        <v>210</v>
      </c>
      <c r="K1231" s="27">
        <v>34</v>
      </c>
      <c r="L1231" s="193">
        <f t="shared" si="134"/>
        <v>0.16190476190476191</v>
      </c>
      <c r="M1231" s="225"/>
      <c r="N1231" s="27">
        <v>166</v>
      </c>
      <c r="O1231" s="214">
        <f t="shared" si="135"/>
        <v>0.44148936170212766</v>
      </c>
      <c r="P1231" s="177">
        <f t="shared" si="136"/>
        <v>376</v>
      </c>
      <c r="Q1231" s="178">
        <f t="shared" si="137"/>
        <v>210</v>
      </c>
      <c r="R1231" s="178">
        <f t="shared" si="138"/>
        <v>166</v>
      </c>
      <c r="S1231" s="202">
        <f t="shared" si="139"/>
        <v>0.44148936170212766</v>
      </c>
    </row>
    <row r="1232" spans="1:19" x14ac:dyDescent="0.2">
      <c r="A1232" s="201" t="s">
        <v>438</v>
      </c>
      <c r="B1232" s="188" t="s">
        <v>101</v>
      </c>
      <c r="C1232" s="189" t="s">
        <v>102</v>
      </c>
      <c r="D1232" s="175"/>
      <c r="E1232" s="176"/>
      <c r="F1232" s="176"/>
      <c r="G1232" s="176"/>
      <c r="H1232" s="210" t="str">
        <f t="shared" si="133"/>
        <v/>
      </c>
      <c r="I1232" s="221">
        <v>236</v>
      </c>
      <c r="J1232" s="27">
        <v>86</v>
      </c>
      <c r="K1232" s="27">
        <v>17</v>
      </c>
      <c r="L1232" s="193">
        <f t="shared" si="134"/>
        <v>0.19767441860465115</v>
      </c>
      <c r="M1232" s="225"/>
      <c r="N1232" s="27">
        <v>149</v>
      </c>
      <c r="O1232" s="214">
        <f t="shared" si="135"/>
        <v>0.63404255319148939</v>
      </c>
      <c r="P1232" s="177">
        <f t="shared" si="136"/>
        <v>236</v>
      </c>
      <c r="Q1232" s="178">
        <f t="shared" si="137"/>
        <v>86</v>
      </c>
      <c r="R1232" s="178">
        <f t="shared" si="138"/>
        <v>149</v>
      </c>
      <c r="S1232" s="202">
        <f t="shared" si="139"/>
        <v>0.63404255319148939</v>
      </c>
    </row>
    <row r="1233" spans="1:19" x14ac:dyDescent="0.2">
      <c r="A1233" s="201" t="s">
        <v>438</v>
      </c>
      <c r="B1233" s="188" t="s">
        <v>103</v>
      </c>
      <c r="C1233" s="189" t="s">
        <v>104</v>
      </c>
      <c r="D1233" s="175"/>
      <c r="E1233" s="176"/>
      <c r="F1233" s="176"/>
      <c r="G1233" s="176"/>
      <c r="H1233" s="210" t="str">
        <f t="shared" si="133"/>
        <v/>
      </c>
      <c r="I1233" s="221">
        <v>150</v>
      </c>
      <c r="J1233" s="27">
        <v>131</v>
      </c>
      <c r="K1233" s="27">
        <v>92</v>
      </c>
      <c r="L1233" s="193">
        <f t="shared" si="134"/>
        <v>0.70229007633587781</v>
      </c>
      <c r="M1233" s="225"/>
      <c r="N1233" s="27">
        <v>17</v>
      </c>
      <c r="O1233" s="214">
        <f t="shared" si="135"/>
        <v>0.11486486486486487</v>
      </c>
      <c r="P1233" s="177">
        <f t="shared" si="136"/>
        <v>150</v>
      </c>
      <c r="Q1233" s="178">
        <f t="shared" si="137"/>
        <v>131</v>
      </c>
      <c r="R1233" s="178">
        <f t="shared" si="138"/>
        <v>17</v>
      </c>
      <c r="S1233" s="202">
        <f t="shared" si="139"/>
        <v>0.11486486486486487</v>
      </c>
    </row>
    <row r="1234" spans="1:19" x14ac:dyDescent="0.2">
      <c r="A1234" s="201" t="s">
        <v>438</v>
      </c>
      <c r="B1234" s="188" t="s">
        <v>105</v>
      </c>
      <c r="C1234" s="189" t="s">
        <v>106</v>
      </c>
      <c r="D1234" s="175"/>
      <c r="E1234" s="176"/>
      <c r="F1234" s="176"/>
      <c r="G1234" s="176"/>
      <c r="H1234" s="210" t="str">
        <f t="shared" si="133"/>
        <v/>
      </c>
      <c r="I1234" s="221">
        <v>90</v>
      </c>
      <c r="J1234" s="27">
        <v>87</v>
      </c>
      <c r="K1234" s="27">
        <v>28</v>
      </c>
      <c r="L1234" s="193">
        <f t="shared" si="134"/>
        <v>0.32183908045977011</v>
      </c>
      <c r="M1234" s="225">
        <v>3</v>
      </c>
      <c r="N1234" s="27">
        <v>3</v>
      </c>
      <c r="O1234" s="214">
        <f t="shared" si="135"/>
        <v>3.2258064516129031E-2</v>
      </c>
      <c r="P1234" s="177">
        <f t="shared" si="136"/>
        <v>90</v>
      </c>
      <c r="Q1234" s="178">
        <f t="shared" si="137"/>
        <v>90</v>
      </c>
      <c r="R1234" s="178">
        <f t="shared" si="138"/>
        <v>3</v>
      </c>
      <c r="S1234" s="202">
        <f t="shared" si="139"/>
        <v>3.2258064516129031E-2</v>
      </c>
    </row>
    <row r="1235" spans="1:19" x14ac:dyDescent="0.2">
      <c r="A1235" s="201" t="s">
        <v>438</v>
      </c>
      <c r="B1235" s="188" t="s">
        <v>110</v>
      </c>
      <c r="C1235" s="189" t="s">
        <v>111</v>
      </c>
      <c r="D1235" s="175"/>
      <c r="E1235" s="176"/>
      <c r="F1235" s="176"/>
      <c r="G1235" s="176"/>
      <c r="H1235" s="210" t="str">
        <f t="shared" si="133"/>
        <v/>
      </c>
      <c r="I1235" s="221">
        <v>27</v>
      </c>
      <c r="J1235" s="27">
        <v>25</v>
      </c>
      <c r="K1235" s="27">
        <v>6</v>
      </c>
      <c r="L1235" s="193">
        <f t="shared" si="134"/>
        <v>0.24</v>
      </c>
      <c r="M1235" s="225"/>
      <c r="N1235" s="27">
        <v>2</v>
      </c>
      <c r="O1235" s="214">
        <f t="shared" si="135"/>
        <v>7.407407407407407E-2</v>
      </c>
      <c r="P1235" s="177">
        <f t="shared" si="136"/>
        <v>27</v>
      </c>
      <c r="Q1235" s="178">
        <f t="shared" si="137"/>
        <v>25</v>
      </c>
      <c r="R1235" s="178">
        <f t="shared" si="138"/>
        <v>2</v>
      </c>
      <c r="S1235" s="202">
        <f t="shared" si="139"/>
        <v>7.407407407407407E-2</v>
      </c>
    </row>
    <row r="1236" spans="1:19" x14ac:dyDescent="0.2">
      <c r="A1236" s="201" t="s">
        <v>438</v>
      </c>
      <c r="B1236" s="188" t="s">
        <v>112</v>
      </c>
      <c r="C1236" s="189" t="s">
        <v>113</v>
      </c>
      <c r="D1236" s="175"/>
      <c r="E1236" s="176"/>
      <c r="F1236" s="176"/>
      <c r="G1236" s="176"/>
      <c r="H1236" s="210" t="str">
        <f t="shared" si="133"/>
        <v/>
      </c>
      <c r="I1236" s="221">
        <v>332</v>
      </c>
      <c r="J1236" s="27">
        <v>252</v>
      </c>
      <c r="K1236" s="27">
        <v>81</v>
      </c>
      <c r="L1236" s="193">
        <f t="shared" si="134"/>
        <v>0.32142857142857145</v>
      </c>
      <c r="M1236" s="225">
        <v>7</v>
      </c>
      <c r="N1236" s="27">
        <v>80</v>
      </c>
      <c r="O1236" s="214">
        <f t="shared" si="135"/>
        <v>0.2359882005899705</v>
      </c>
      <c r="P1236" s="177">
        <f t="shared" si="136"/>
        <v>332</v>
      </c>
      <c r="Q1236" s="178">
        <f t="shared" si="137"/>
        <v>259</v>
      </c>
      <c r="R1236" s="178">
        <f t="shared" si="138"/>
        <v>80</v>
      </c>
      <c r="S1236" s="202">
        <f t="shared" si="139"/>
        <v>0.2359882005899705</v>
      </c>
    </row>
    <row r="1237" spans="1:19" x14ac:dyDescent="0.2">
      <c r="A1237" s="201" t="s">
        <v>438</v>
      </c>
      <c r="B1237" s="188" t="s">
        <v>114</v>
      </c>
      <c r="C1237" s="189" t="s">
        <v>115</v>
      </c>
      <c r="D1237" s="175"/>
      <c r="E1237" s="176"/>
      <c r="F1237" s="176"/>
      <c r="G1237" s="176"/>
      <c r="H1237" s="210" t="str">
        <f t="shared" si="133"/>
        <v/>
      </c>
      <c r="I1237" s="221">
        <v>600</v>
      </c>
      <c r="J1237" s="27">
        <v>566</v>
      </c>
      <c r="K1237" s="27">
        <v>139</v>
      </c>
      <c r="L1237" s="193">
        <f t="shared" si="134"/>
        <v>0.24558303886925795</v>
      </c>
      <c r="M1237" s="225"/>
      <c r="N1237" s="27">
        <v>34</v>
      </c>
      <c r="O1237" s="214">
        <f t="shared" si="135"/>
        <v>5.6666666666666664E-2</v>
      </c>
      <c r="P1237" s="177">
        <f t="shared" si="136"/>
        <v>600</v>
      </c>
      <c r="Q1237" s="178">
        <f t="shared" si="137"/>
        <v>566</v>
      </c>
      <c r="R1237" s="178">
        <f t="shared" si="138"/>
        <v>34</v>
      </c>
      <c r="S1237" s="202">
        <f t="shared" si="139"/>
        <v>5.6666666666666664E-2</v>
      </c>
    </row>
    <row r="1238" spans="1:19" x14ac:dyDescent="0.2">
      <c r="A1238" s="201" t="s">
        <v>438</v>
      </c>
      <c r="B1238" s="188" t="s">
        <v>114</v>
      </c>
      <c r="C1238" s="189" t="s">
        <v>542</v>
      </c>
      <c r="D1238" s="175"/>
      <c r="E1238" s="176"/>
      <c r="F1238" s="176"/>
      <c r="G1238" s="176"/>
      <c r="H1238" s="210" t="str">
        <f t="shared" si="133"/>
        <v/>
      </c>
      <c r="I1238" s="221">
        <v>380</v>
      </c>
      <c r="J1238" s="27">
        <v>362</v>
      </c>
      <c r="K1238" s="27">
        <v>118</v>
      </c>
      <c r="L1238" s="193">
        <f t="shared" si="134"/>
        <v>0.32596685082872928</v>
      </c>
      <c r="M1238" s="225"/>
      <c r="N1238" s="27">
        <v>16</v>
      </c>
      <c r="O1238" s="214">
        <f t="shared" si="135"/>
        <v>4.2328042328042326E-2</v>
      </c>
      <c r="P1238" s="177">
        <f t="shared" si="136"/>
        <v>380</v>
      </c>
      <c r="Q1238" s="178">
        <f t="shared" si="137"/>
        <v>362</v>
      </c>
      <c r="R1238" s="178">
        <f t="shared" si="138"/>
        <v>16</v>
      </c>
      <c r="S1238" s="202">
        <f t="shared" si="139"/>
        <v>4.2328042328042326E-2</v>
      </c>
    </row>
    <row r="1239" spans="1:19" x14ac:dyDescent="0.2">
      <c r="A1239" s="201" t="s">
        <v>438</v>
      </c>
      <c r="B1239" s="188" t="s">
        <v>116</v>
      </c>
      <c r="C1239" s="189" t="s">
        <v>117</v>
      </c>
      <c r="D1239" s="175"/>
      <c r="E1239" s="176"/>
      <c r="F1239" s="176"/>
      <c r="G1239" s="176"/>
      <c r="H1239" s="210" t="str">
        <f t="shared" si="133"/>
        <v/>
      </c>
      <c r="I1239" s="221">
        <v>138</v>
      </c>
      <c r="J1239" s="27">
        <v>76</v>
      </c>
      <c r="K1239" s="27">
        <v>3</v>
      </c>
      <c r="L1239" s="193">
        <f t="shared" si="134"/>
        <v>3.9473684210526314E-2</v>
      </c>
      <c r="M1239" s="225">
        <v>2</v>
      </c>
      <c r="N1239" s="27">
        <v>62</v>
      </c>
      <c r="O1239" s="214">
        <f t="shared" si="135"/>
        <v>0.44285714285714284</v>
      </c>
      <c r="P1239" s="177">
        <f t="shared" si="136"/>
        <v>138</v>
      </c>
      <c r="Q1239" s="178">
        <f t="shared" si="137"/>
        <v>78</v>
      </c>
      <c r="R1239" s="178">
        <f t="shared" si="138"/>
        <v>62</v>
      </c>
      <c r="S1239" s="202">
        <f t="shared" si="139"/>
        <v>0.44285714285714284</v>
      </c>
    </row>
    <row r="1240" spans="1:19" x14ac:dyDescent="0.2">
      <c r="A1240" s="201" t="s">
        <v>438</v>
      </c>
      <c r="B1240" s="188" t="s">
        <v>121</v>
      </c>
      <c r="C1240" s="189" t="s">
        <v>121</v>
      </c>
      <c r="D1240" s="175"/>
      <c r="E1240" s="176"/>
      <c r="F1240" s="176"/>
      <c r="G1240" s="176"/>
      <c r="H1240" s="210" t="str">
        <f t="shared" si="133"/>
        <v/>
      </c>
      <c r="I1240" s="221">
        <v>116</v>
      </c>
      <c r="J1240" s="27">
        <v>86</v>
      </c>
      <c r="K1240" s="27">
        <v>47</v>
      </c>
      <c r="L1240" s="193">
        <f t="shared" si="134"/>
        <v>0.54651162790697672</v>
      </c>
      <c r="M1240" s="225">
        <v>1</v>
      </c>
      <c r="N1240" s="27">
        <v>30</v>
      </c>
      <c r="O1240" s="214">
        <f t="shared" si="135"/>
        <v>0.25641025641025639</v>
      </c>
      <c r="P1240" s="177">
        <f t="shared" si="136"/>
        <v>116</v>
      </c>
      <c r="Q1240" s="178">
        <f t="shared" si="137"/>
        <v>87</v>
      </c>
      <c r="R1240" s="178">
        <f t="shared" si="138"/>
        <v>30</v>
      </c>
      <c r="S1240" s="202">
        <f t="shared" si="139"/>
        <v>0.25641025641025639</v>
      </c>
    </row>
    <row r="1241" spans="1:19" x14ac:dyDescent="0.2">
      <c r="A1241" s="201" t="s">
        <v>438</v>
      </c>
      <c r="B1241" s="188" t="s">
        <v>122</v>
      </c>
      <c r="C1241" s="189" t="s">
        <v>123</v>
      </c>
      <c r="D1241" s="175"/>
      <c r="E1241" s="176"/>
      <c r="F1241" s="176"/>
      <c r="G1241" s="176"/>
      <c r="H1241" s="210" t="str">
        <f t="shared" si="133"/>
        <v/>
      </c>
      <c r="I1241" s="221">
        <v>216</v>
      </c>
      <c r="J1241" s="27">
        <v>183</v>
      </c>
      <c r="K1241" s="27">
        <v>102</v>
      </c>
      <c r="L1241" s="193">
        <f t="shared" si="134"/>
        <v>0.55737704918032782</v>
      </c>
      <c r="M1241" s="225">
        <v>14</v>
      </c>
      <c r="N1241" s="27">
        <v>33</v>
      </c>
      <c r="O1241" s="214">
        <f t="shared" si="135"/>
        <v>0.14347826086956522</v>
      </c>
      <c r="P1241" s="177">
        <f t="shared" si="136"/>
        <v>216</v>
      </c>
      <c r="Q1241" s="178">
        <f t="shared" si="137"/>
        <v>197</v>
      </c>
      <c r="R1241" s="178">
        <f t="shared" si="138"/>
        <v>33</v>
      </c>
      <c r="S1241" s="202">
        <f t="shared" si="139"/>
        <v>0.14347826086956522</v>
      </c>
    </row>
    <row r="1242" spans="1:19" x14ac:dyDescent="0.2">
      <c r="A1242" s="201" t="s">
        <v>438</v>
      </c>
      <c r="B1242" s="188" t="s">
        <v>125</v>
      </c>
      <c r="C1242" s="189" t="s">
        <v>126</v>
      </c>
      <c r="D1242" s="175"/>
      <c r="E1242" s="176"/>
      <c r="F1242" s="176"/>
      <c r="G1242" s="176"/>
      <c r="H1242" s="210" t="str">
        <f t="shared" si="133"/>
        <v/>
      </c>
      <c r="I1242" s="221">
        <v>66</v>
      </c>
      <c r="J1242" s="27">
        <v>41</v>
      </c>
      <c r="K1242" s="27">
        <v>8</v>
      </c>
      <c r="L1242" s="193">
        <f t="shared" si="134"/>
        <v>0.1951219512195122</v>
      </c>
      <c r="M1242" s="225"/>
      <c r="N1242" s="27">
        <v>25</v>
      </c>
      <c r="O1242" s="214">
        <f t="shared" si="135"/>
        <v>0.37878787878787878</v>
      </c>
      <c r="P1242" s="177">
        <f t="shared" si="136"/>
        <v>66</v>
      </c>
      <c r="Q1242" s="178">
        <f t="shared" si="137"/>
        <v>41</v>
      </c>
      <c r="R1242" s="178">
        <f t="shared" si="138"/>
        <v>25</v>
      </c>
      <c r="S1242" s="202">
        <f t="shared" si="139"/>
        <v>0.37878787878787878</v>
      </c>
    </row>
    <row r="1243" spans="1:19" x14ac:dyDescent="0.2">
      <c r="A1243" s="201" t="s">
        <v>438</v>
      </c>
      <c r="B1243" s="188" t="s">
        <v>130</v>
      </c>
      <c r="C1243" s="189" t="s">
        <v>131</v>
      </c>
      <c r="D1243" s="175"/>
      <c r="E1243" s="176"/>
      <c r="F1243" s="176"/>
      <c r="G1243" s="176"/>
      <c r="H1243" s="210" t="str">
        <f t="shared" si="133"/>
        <v/>
      </c>
      <c r="I1243" s="221">
        <v>1</v>
      </c>
      <c r="J1243" s="27">
        <v>1</v>
      </c>
      <c r="K1243" s="27">
        <v>1</v>
      </c>
      <c r="L1243" s="193">
        <f t="shared" si="134"/>
        <v>1</v>
      </c>
      <c r="M1243" s="225"/>
      <c r="N1243" s="27"/>
      <c r="O1243" s="214">
        <f t="shared" si="135"/>
        <v>0</v>
      </c>
      <c r="P1243" s="177">
        <f t="shared" si="136"/>
        <v>1</v>
      </c>
      <c r="Q1243" s="178">
        <f t="shared" si="137"/>
        <v>1</v>
      </c>
      <c r="R1243" s="178" t="str">
        <f t="shared" si="138"/>
        <v/>
      </c>
      <c r="S1243" s="202" t="str">
        <f t="shared" si="139"/>
        <v/>
      </c>
    </row>
    <row r="1244" spans="1:19" x14ac:dyDescent="0.2">
      <c r="A1244" s="201" t="s">
        <v>438</v>
      </c>
      <c r="B1244" s="188" t="s">
        <v>498</v>
      </c>
      <c r="C1244" s="189" t="s">
        <v>132</v>
      </c>
      <c r="D1244" s="175"/>
      <c r="E1244" s="176"/>
      <c r="F1244" s="176"/>
      <c r="G1244" s="176"/>
      <c r="H1244" s="210" t="str">
        <f t="shared" si="133"/>
        <v/>
      </c>
      <c r="I1244" s="221">
        <v>6</v>
      </c>
      <c r="J1244" s="27">
        <v>6</v>
      </c>
      <c r="K1244" s="27">
        <v>4</v>
      </c>
      <c r="L1244" s="193">
        <f t="shared" si="134"/>
        <v>0.66666666666666663</v>
      </c>
      <c r="M1244" s="225"/>
      <c r="N1244" s="27"/>
      <c r="O1244" s="214">
        <f t="shared" si="135"/>
        <v>0</v>
      </c>
      <c r="P1244" s="177">
        <f t="shared" si="136"/>
        <v>6</v>
      </c>
      <c r="Q1244" s="178">
        <f t="shared" si="137"/>
        <v>6</v>
      </c>
      <c r="R1244" s="178" t="str">
        <f t="shared" si="138"/>
        <v/>
      </c>
      <c r="S1244" s="202" t="str">
        <f t="shared" si="139"/>
        <v/>
      </c>
    </row>
    <row r="1245" spans="1:19" x14ac:dyDescent="0.2">
      <c r="A1245" s="201" t="s">
        <v>438</v>
      </c>
      <c r="B1245" s="188" t="s">
        <v>133</v>
      </c>
      <c r="C1245" s="189" t="s">
        <v>134</v>
      </c>
      <c r="D1245" s="175"/>
      <c r="E1245" s="176"/>
      <c r="F1245" s="176"/>
      <c r="G1245" s="176"/>
      <c r="H1245" s="210" t="str">
        <f t="shared" si="133"/>
        <v/>
      </c>
      <c r="I1245" s="221">
        <v>327</v>
      </c>
      <c r="J1245" s="27">
        <v>74</v>
      </c>
      <c r="K1245" s="27">
        <v>12</v>
      </c>
      <c r="L1245" s="193">
        <f t="shared" si="134"/>
        <v>0.16216216216216217</v>
      </c>
      <c r="M1245" s="225"/>
      <c r="N1245" s="27">
        <v>253</v>
      </c>
      <c r="O1245" s="214">
        <f t="shared" si="135"/>
        <v>0.7737003058103975</v>
      </c>
      <c r="P1245" s="177">
        <f t="shared" si="136"/>
        <v>327</v>
      </c>
      <c r="Q1245" s="178">
        <f t="shared" si="137"/>
        <v>74</v>
      </c>
      <c r="R1245" s="178">
        <f t="shared" si="138"/>
        <v>253</v>
      </c>
      <c r="S1245" s="202">
        <f t="shared" si="139"/>
        <v>0.7737003058103975</v>
      </c>
    </row>
    <row r="1246" spans="1:19" x14ac:dyDescent="0.2">
      <c r="A1246" s="201" t="s">
        <v>438</v>
      </c>
      <c r="B1246" s="188" t="s">
        <v>144</v>
      </c>
      <c r="C1246" s="189" t="s">
        <v>145</v>
      </c>
      <c r="D1246" s="175"/>
      <c r="E1246" s="176"/>
      <c r="F1246" s="176"/>
      <c r="G1246" s="176"/>
      <c r="H1246" s="210" t="str">
        <f t="shared" si="133"/>
        <v/>
      </c>
      <c r="I1246" s="221">
        <v>5</v>
      </c>
      <c r="J1246" s="27">
        <v>5</v>
      </c>
      <c r="K1246" s="27">
        <v>3</v>
      </c>
      <c r="L1246" s="193">
        <f t="shared" si="134"/>
        <v>0.6</v>
      </c>
      <c r="M1246" s="225"/>
      <c r="N1246" s="27"/>
      <c r="O1246" s="214">
        <f t="shared" si="135"/>
        <v>0</v>
      </c>
      <c r="P1246" s="177">
        <f t="shared" si="136"/>
        <v>5</v>
      </c>
      <c r="Q1246" s="178">
        <f t="shared" si="137"/>
        <v>5</v>
      </c>
      <c r="R1246" s="178" t="str">
        <f t="shared" si="138"/>
        <v/>
      </c>
      <c r="S1246" s="202" t="str">
        <f t="shared" si="139"/>
        <v/>
      </c>
    </row>
    <row r="1247" spans="1:19" x14ac:dyDescent="0.2">
      <c r="A1247" s="201" t="s">
        <v>438</v>
      </c>
      <c r="B1247" s="188" t="s">
        <v>147</v>
      </c>
      <c r="C1247" s="189" t="s">
        <v>148</v>
      </c>
      <c r="D1247" s="175"/>
      <c r="E1247" s="176"/>
      <c r="F1247" s="176"/>
      <c r="G1247" s="176"/>
      <c r="H1247" s="210" t="str">
        <f t="shared" si="133"/>
        <v/>
      </c>
      <c r="I1247" s="221">
        <v>256</v>
      </c>
      <c r="J1247" s="27">
        <v>80</v>
      </c>
      <c r="K1247" s="27">
        <v>23</v>
      </c>
      <c r="L1247" s="193">
        <f t="shared" si="134"/>
        <v>0.28749999999999998</v>
      </c>
      <c r="M1247" s="225">
        <v>1</v>
      </c>
      <c r="N1247" s="27">
        <v>176</v>
      </c>
      <c r="O1247" s="214">
        <f t="shared" si="135"/>
        <v>0.68482490272373542</v>
      </c>
      <c r="P1247" s="177">
        <f t="shared" si="136"/>
        <v>256</v>
      </c>
      <c r="Q1247" s="178">
        <f t="shared" si="137"/>
        <v>81</v>
      </c>
      <c r="R1247" s="178">
        <f t="shared" si="138"/>
        <v>176</v>
      </c>
      <c r="S1247" s="202">
        <f t="shared" si="139"/>
        <v>0.68482490272373542</v>
      </c>
    </row>
    <row r="1248" spans="1:19" x14ac:dyDescent="0.2">
      <c r="A1248" s="201" t="s">
        <v>438</v>
      </c>
      <c r="B1248" s="188" t="s">
        <v>550</v>
      </c>
      <c r="C1248" s="189" t="s">
        <v>73</v>
      </c>
      <c r="D1248" s="175"/>
      <c r="E1248" s="176"/>
      <c r="F1248" s="176"/>
      <c r="G1248" s="176"/>
      <c r="H1248" s="210" t="str">
        <f t="shared" si="133"/>
        <v/>
      </c>
      <c r="I1248" s="221">
        <v>294</v>
      </c>
      <c r="J1248" s="27">
        <v>189</v>
      </c>
      <c r="K1248" s="27">
        <v>123</v>
      </c>
      <c r="L1248" s="193">
        <f t="shared" si="134"/>
        <v>0.65079365079365081</v>
      </c>
      <c r="M1248" s="225">
        <v>187</v>
      </c>
      <c r="N1248" s="27">
        <v>105</v>
      </c>
      <c r="O1248" s="214">
        <f t="shared" si="135"/>
        <v>0.21829521829521831</v>
      </c>
      <c r="P1248" s="177">
        <f t="shared" si="136"/>
        <v>294</v>
      </c>
      <c r="Q1248" s="178">
        <f t="shared" si="137"/>
        <v>376</v>
      </c>
      <c r="R1248" s="178">
        <f t="shared" si="138"/>
        <v>105</v>
      </c>
      <c r="S1248" s="202">
        <f t="shared" si="139"/>
        <v>0.21829521829521831</v>
      </c>
    </row>
    <row r="1249" spans="1:19" x14ac:dyDescent="0.2">
      <c r="A1249" s="201" t="s">
        <v>438</v>
      </c>
      <c r="B1249" s="188" t="s">
        <v>153</v>
      </c>
      <c r="C1249" s="189" t="s">
        <v>154</v>
      </c>
      <c r="D1249" s="175"/>
      <c r="E1249" s="176"/>
      <c r="F1249" s="176"/>
      <c r="G1249" s="176"/>
      <c r="H1249" s="210" t="str">
        <f t="shared" si="133"/>
        <v/>
      </c>
      <c r="I1249" s="221">
        <v>92</v>
      </c>
      <c r="J1249" s="27">
        <v>35</v>
      </c>
      <c r="K1249" s="27">
        <v>23</v>
      </c>
      <c r="L1249" s="193">
        <f t="shared" si="134"/>
        <v>0.65714285714285714</v>
      </c>
      <c r="M1249" s="225">
        <v>2</v>
      </c>
      <c r="N1249" s="27">
        <v>57</v>
      </c>
      <c r="O1249" s="214">
        <f t="shared" si="135"/>
        <v>0.6063829787234043</v>
      </c>
      <c r="P1249" s="177">
        <f t="shared" si="136"/>
        <v>92</v>
      </c>
      <c r="Q1249" s="178">
        <f t="shared" si="137"/>
        <v>37</v>
      </c>
      <c r="R1249" s="178">
        <f t="shared" si="138"/>
        <v>57</v>
      </c>
      <c r="S1249" s="202">
        <f t="shared" si="139"/>
        <v>0.6063829787234043</v>
      </c>
    </row>
    <row r="1250" spans="1:19" x14ac:dyDescent="0.2">
      <c r="A1250" s="201" t="s">
        <v>438</v>
      </c>
      <c r="B1250" s="188" t="s">
        <v>158</v>
      </c>
      <c r="C1250" s="189" t="s">
        <v>159</v>
      </c>
      <c r="D1250" s="175"/>
      <c r="E1250" s="176"/>
      <c r="F1250" s="176"/>
      <c r="G1250" s="176"/>
      <c r="H1250" s="210" t="str">
        <f t="shared" si="133"/>
        <v/>
      </c>
      <c r="I1250" s="221">
        <v>25</v>
      </c>
      <c r="J1250" s="27">
        <v>6</v>
      </c>
      <c r="K1250" s="27"/>
      <c r="L1250" s="193">
        <f t="shared" si="134"/>
        <v>0</v>
      </c>
      <c r="M1250" s="225"/>
      <c r="N1250" s="27">
        <v>19</v>
      </c>
      <c r="O1250" s="214">
        <f t="shared" si="135"/>
        <v>0.76</v>
      </c>
      <c r="P1250" s="177">
        <f t="shared" si="136"/>
        <v>25</v>
      </c>
      <c r="Q1250" s="178">
        <f t="shared" si="137"/>
        <v>6</v>
      </c>
      <c r="R1250" s="178">
        <f t="shared" si="138"/>
        <v>19</v>
      </c>
      <c r="S1250" s="202">
        <f t="shared" si="139"/>
        <v>0.76</v>
      </c>
    </row>
    <row r="1251" spans="1:19" x14ac:dyDescent="0.2">
      <c r="A1251" s="201" t="s">
        <v>438</v>
      </c>
      <c r="B1251" s="188" t="s">
        <v>160</v>
      </c>
      <c r="C1251" s="189" t="s">
        <v>161</v>
      </c>
      <c r="D1251" s="175"/>
      <c r="E1251" s="176"/>
      <c r="F1251" s="176"/>
      <c r="G1251" s="176"/>
      <c r="H1251" s="210" t="str">
        <f t="shared" si="133"/>
        <v/>
      </c>
      <c r="I1251" s="221">
        <v>63</v>
      </c>
      <c r="J1251" s="27">
        <v>43</v>
      </c>
      <c r="K1251" s="27">
        <v>5</v>
      </c>
      <c r="L1251" s="193">
        <f t="shared" si="134"/>
        <v>0.11627906976744186</v>
      </c>
      <c r="M1251" s="225"/>
      <c r="N1251" s="27">
        <v>20</v>
      </c>
      <c r="O1251" s="214">
        <f t="shared" si="135"/>
        <v>0.31746031746031744</v>
      </c>
      <c r="P1251" s="177">
        <f t="shared" si="136"/>
        <v>63</v>
      </c>
      <c r="Q1251" s="178">
        <f t="shared" si="137"/>
        <v>43</v>
      </c>
      <c r="R1251" s="178">
        <f t="shared" si="138"/>
        <v>20</v>
      </c>
      <c r="S1251" s="202">
        <f t="shared" si="139"/>
        <v>0.31746031746031744</v>
      </c>
    </row>
    <row r="1252" spans="1:19" x14ac:dyDescent="0.2">
      <c r="A1252" s="201" t="s">
        <v>438</v>
      </c>
      <c r="B1252" s="188" t="s">
        <v>164</v>
      </c>
      <c r="C1252" s="189" t="s">
        <v>165</v>
      </c>
      <c r="D1252" s="175"/>
      <c r="E1252" s="176"/>
      <c r="F1252" s="176"/>
      <c r="G1252" s="176"/>
      <c r="H1252" s="210" t="str">
        <f t="shared" si="133"/>
        <v/>
      </c>
      <c r="I1252" s="221">
        <v>232</v>
      </c>
      <c r="J1252" s="27">
        <v>172</v>
      </c>
      <c r="K1252" s="27">
        <v>93</v>
      </c>
      <c r="L1252" s="193">
        <f t="shared" si="134"/>
        <v>0.54069767441860461</v>
      </c>
      <c r="M1252" s="225">
        <v>10</v>
      </c>
      <c r="N1252" s="27">
        <v>59</v>
      </c>
      <c r="O1252" s="214">
        <f t="shared" si="135"/>
        <v>0.24481327800829875</v>
      </c>
      <c r="P1252" s="177">
        <f t="shared" si="136"/>
        <v>232</v>
      </c>
      <c r="Q1252" s="178">
        <f t="shared" si="137"/>
        <v>182</v>
      </c>
      <c r="R1252" s="178">
        <f t="shared" si="138"/>
        <v>59</v>
      </c>
      <c r="S1252" s="202">
        <f t="shared" si="139"/>
        <v>0.24481327800829875</v>
      </c>
    </row>
    <row r="1253" spans="1:19" x14ac:dyDescent="0.2">
      <c r="A1253" s="201" t="s">
        <v>438</v>
      </c>
      <c r="B1253" s="188" t="s">
        <v>166</v>
      </c>
      <c r="C1253" s="189" t="s">
        <v>167</v>
      </c>
      <c r="D1253" s="175"/>
      <c r="E1253" s="176"/>
      <c r="F1253" s="176"/>
      <c r="G1253" s="176"/>
      <c r="H1253" s="210" t="str">
        <f t="shared" si="133"/>
        <v/>
      </c>
      <c r="I1253" s="221">
        <v>71</v>
      </c>
      <c r="J1253" s="27">
        <v>49</v>
      </c>
      <c r="K1253" s="27">
        <v>17</v>
      </c>
      <c r="L1253" s="193">
        <f t="shared" si="134"/>
        <v>0.34693877551020408</v>
      </c>
      <c r="M1253" s="225">
        <v>2</v>
      </c>
      <c r="N1253" s="27">
        <v>20</v>
      </c>
      <c r="O1253" s="214">
        <f t="shared" si="135"/>
        <v>0.28169014084507044</v>
      </c>
      <c r="P1253" s="177">
        <f t="shared" si="136"/>
        <v>71</v>
      </c>
      <c r="Q1253" s="178">
        <f t="shared" si="137"/>
        <v>51</v>
      </c>
      <c r="R1253" s="178">
        <f t="shared" si="138"/>
        <v>20</v>
      </c>
      <c r="S1253" s="202">
        <f t="shared" si="139"/>
        <v>0.28169014084507044</v>
      </c>
    </row>
    <row r="1254" spans="1:19" ht="29" x14ac:dyDescent="0.2">
      <c r="A1254" s="201" t="s">
        <v>438</v>
      </c>
      <c r="B1254" s="188" t="s">
        <v>168</v>
      </c>
      <c r="C1254" s="189" t="s">
        <v>440</v>
      </c>
      <c r="D1254" s="175"/>
      <c r="E1254" s="176"/>
      <c r="F1254" s="176"/>
      <c r="G1254" s="176"/>
      <c r="H1254" s="210" t="str">
        <f t="shared" si="133"/>
        <v/>
      </c>
      <c r="I1254" s="221">
        <v>572</v>
      </c>
      <c r="J1254" s="27">
        <v>571</v>
      </c>
      <c r="K1254" s="27">
        <v>250</v>
      </c>
      <c r="L1254" s="193">
        <f t="shared" si="134"/>
        <v>0.43782837127845886</v>
      </c>
      <c r="M1254" s="225"/>
      <c r="N1254" s="27">
        <v>1</v>
      </c>
      <c r="O1254" s="214">
        <f t="shared" si="135"/>
        <v>1.7482517482517483E-3</v>
      </c>
      <c r="P1254" s="177">
        <f t="shared" si="136"/>
        <v>572</v>
      </c>
      <c r="Q1254" s="178">
        <f t="shared" si="137"/>
        <v>571</v>
      </c>
      <c r="R1254" s="178">
        <f t="shared" si="138"/>
        <v>1</v>
      </c>
      <c r="S1254" s="202">
        <f t="shared" si="139"/>
        <v>1.7482517482517483E-3</v>
      </c>
    </row>
    <row r="1255" spans="1:19" ht="29" x14ac:dyDescent="0.2">
      <c r="A1255" s="201" t="s">
        <v>438</v>
      </c>
      <c r="B1255" s="188" t="s">
        <v>168</v>
      </c>
      <c r="C1255" s="189" t="s">
        <v>363</v>
      </c>
      <c r="D1255" s="175"/>
      <c r="E1255" s="176"/>
      <c r="F1255" s="176"/>
      <c r="G1255" s="176"/>
      <c r="H1255" s="210" t="str">
        <f t="shared" si="133"/>
        <v/>
      </c>
      <c r="I1255" s="221">
        <v>13945</v>
      </c>
      <c r="J1255" s="27">
        <v>13855</v>
      </c>
      <c r="K1255" s="27">
        <v>12371</v>
      </c>
      <c r="L1255" s="193">
        <f t="shared" si="134"/>
        <v>0.8928906531937929</v>
      </c>
      <c r="M1255" s="225"/>
      <c r="N1255" s="27">
        <v>86</v>
      </c>
      <c r="O1255" s="214">
        <f t="shared" si="135"/>
        <v>6.168854458073309E-3</v>
      </c>
      <c r="P1255" s="177">
        <f t="shared" si="136"/>
        <v>13945</v>
      </c>
      <c r="Q1255" s="178">
        <f t="shared" si="137"/>
        <v>13855</v>
      </c>
      <c r="R1255" s="178">
        <f t="shared" si="138"/>
        <v>86</v>
      </c>
      <c r="S1255" s="202">
        <f t="shared" si="139"/>
        <v>6.168854458073309E-3</v>
      </c>
    </row>
    <row r="1256" spans="1:19" ht="29" x14ac:dyDescent="0.2">
      <c r="A1256" s="201" t="s">
        <v>438</v>
      </c>
      <c r="B1256" s="188" t="s">
        <v>168</v>
      </c>
      <c r="C1256" s="189" t="s">
        <v>170</v>
      </c>
      <c r="D1256" s="175"/>
      <c r="E1256" s="176"/>
      <c r="F1256" s="176"/>
      <c r="G1256" s="176"/>
      <c r="H1256" s="210" t="str">
        <f t="shared" si="133"/>
        <v/>
      </c>
      <c r="I1256" s="221">
        <v>9761</v>
      </c>
      <c r="J1256" s="27">
        <v>9564</v>
      </c>
      <c r="K1256" s="27">
        <v>6538</v>
      </c>
      <c r="L1256" s="193">
        <f t="shared" si="134"/>
        <v>0.68360518611459642</v>
      </c>
      <c r="M1256" s="225">
        <v>4</v>
      </c>
      <c r="N1256" s="27">
        <v>184</v>
      </c>
      <c r="O1256" s="214">
        <f t="shared" si="135"/>
        <v>1.8867924528301886E-2</v>
      </c>
      <c r="P1256" s="177">
        <f t="shared" si="136"/>
        <v>9761</v>
      </c>
      <c r="Q1256" s="178">
        <f t="shared" si="137"/>
        <v>9568</v>
      </c>
      <c r="R1256" s="178">
        <f t="shared" si="138"/>
        <v>184</v>
      </c>
      <c r="S1256" s="202">
        <f t="shared" si="139"/>
        <v>1.8867924528301886E-2</v>
      </c>
    </row>
    <row r="1257" spans="1:19" ht="29" x14ac:dyDescent="0.2">
      <c r="A1257" s="201" t="s">
        <v>438</v>
      </c>
      <c r="B1257" s="188" t="s">
        <v>168</v>
      </c>
      <c r="C1257" s="189" t="s">
        <v>169</v>
      </c>
      <c r="D1257" s="175"/>
      <c r="E1257" s="176"/>
      <c r="F1257" s="176"/>
      <c r="G1257" s="176"/>
      <c r="H1257" s="210" t="str">
        <f t="shared" si="133"/>
        <v/>
      </c>
      <c r="I1257" s="221">
        <v>433</v>
      </c>
      <c r="J1257" s="27">
        <v>425</v>
      </c>
      <c r="K1257" s="27">
        <v>152</v>
      </c>
      <c r="L1257" s="193">
        <f t="shared" si="134"/>
        <v>0.35764705882352943</v>
      </c>
      <c r="M1257" s="225"/>
      <c r="N1257" s="27">
        <v>7</v>
      </c>
      <c r="O1257" s="214">
        <f t="shared" si="135"/>
        <v>1.6203703703703703E-2</v>
      </c>
      <c r="P1257" s="177">
        <f t="shared" si="136"/>
        <v>433</v>
      </c>
      <c r="Q1257" s="178">
        <f t="shared" si="137"/>
        <v>425</v>
      </c>
      <c r="R1257" s="178">
        <f t="shared" si="138"/>
        <v>7</v>
      </c>
      <c r="S1257" s="202">
        <f t="shared" si="139"/>
        <v>1.6203703703703703E-2</v>
      </c>
    </row>
    <row r="1258" spans="1:19" x14ac:dyDescent="0.2">
      <c r="A1258" s="201" t="s">
        <v>438</v>
      </c>
      <c r="B1258" s="188" t="s">
        <v>174</v>
      </c>
      <c r="C1258" s="189" t="s">
        <v>175</v>
      </c>
      <c r="D1258" s="175"/>
      <c r="E1258" s="176"/>
      <c r="F1258" s="176"/>
      <c r="G1258" s="176"/>
      <c r="H1258" s="210" t="str">
        <f t="shared" si="133"/>
        <v/>
      </c>
      <c r="I1258" s="221">
        <v>318</v>
      </c>
      <c r="J1258" s="27">
        <v>299</v>
      </c>
      <c r="K1258" s="27">
        <v>204</v>
      </c>
      <c r="L1258" s="193">
        <f t="shared" si="134"/>
        <v>0.68227424749163879</v>
      </c>
      <c r="M1258" s="225">
        <v>6</v>
      </c>
      <c r="N1258" s="27">
        <v>19</v>
      </c>
      <c r="O1258" s="214">
        <f t="shared" si="135"/>
        <v>5.8641975308641972E-2</v>
      </c>
      <c r="P1258" s="177">
        <f t="shared" si="136"/>
        <v>318</v>
      </c>
      <c r="Q1258" s="178">
        <f t="shared" si="137"/>
        <v>305</v>
      </c>
      <c r="R1258" s="178">
        <f t="shared" si="138"/>
        <v>19</v>
      </c>
      <c r="S1258" s="202">
        <f t="shared" si="139"/>
        <v>5.8641975308641972E-2</v>
      </c>
    </row>
    <row r="1259" spans="1:19" x14ac:dyDescent="0.2">
      <c r="A1259" s="201" t="s">
        <v>438</v>
      </c>
      <c r="B1259" s="188" t="s">
        <v>176</v>
      </c>
      <c r="C1259" s="189" t="s">
        <v>177</v>
      </c>
      <c r="D1259" s="175"/>
      <c r="E1259" s="176"/>
      <c r="F1259" s="176"/>
      <c r="G1259" s="176"/>
      <c r="H1259" s="210" t="str">
        <f t="shared" si="133"/>
        <v/>
      </c>
      <c r="I1259" s="221">
        <v>126</v>
      </c>
      <c r="J1259" s="27">
        <v>15</v>
      </c>
      <c r="K1259" s="27">
        <v>6</v>
      </c>
      <c r="L1259" s="193">
        <f t="shared" si="134"/>
        <v>0.4</v>
      </c>
      <c r="M1259" s="225"/>
      <c r="N1259" s="27">
        <v>111</v>
      </c>
      <c r="O1259" s="214">
        <f t="shared" si="135"/>
        <v>0.88095238095238093</v>
      </c>
      <c r="P1259" s="177">
        <f t="shared" si="136"/>
        <v>126</v>
      </c>
      <c r="Q1259" s="178">
        <f t="shared" si="137"/>
        <v>15</v>
      </c>
      <c r="R1259" s="178">
        <f t="shared" si="138"/>
        <v>111</v>
      </c>
      <c r="S1259" s="202">
        <f t="shared" si="139"/>
        <v>0.88095238095238093</v>
      </c>
    </row>
    <row r="1260" spans="1:19" x14ac:dyDescent="0.2">
      <c r="A1260" s="201" t="s">
        <v>438</v>
      </c>
      <c r="B1260" s="188" t="s">
        <v>178</v>
      </c>
      <c r="C1260" s="189" t="s">
        <v>506</v>
      </c>
      <c r="D1260" s="175"/>
      <c r="E1260" s="176"/>
      <c r="F1260" s="176"/>
      <c r="G1260" s="176"/>
      <c r="H1260" s="210" t="str">
        <f t="shared" si="133"/>
        <v/>
      </c>
      <c r="I1260" s="221">
        <v>32</v>
      </c>
      <c r="J1260" s="27">
        <v>30</v>
      </c>
      <c r="K1260" s="27">
        <v>21</v>
      </c>
      <c r="L1260" s="193">
        <f t="shared" si="134"/>
        <v>0.7</v>
      </c>
      <c r="M1260" s="225"/>
      <c r="N1260" s="27">
        <v>2</v>
      </c>
      <c r="O1260" s="214">
        <f t="shared" si="135"/>
        <v>6.25E-2</v>
      </c>
      <c r="P1260" s="177">
        <f t="shared" si="136"/>
        <v>32</v>
      </c>
      <c r="Q1260" s="178">
        <f t="shared" si="137"/>
        <v>30</v>
      </c>
      <c r="R1260" s="178">
        <f t="shared" si="138"/>
        <v>2</v>
      </c>
      <c r="S1260" s="202">
        <f t="shared" si="139"/>
        <v>6.25E-2</v>
      </c>
    </row>
    <row r="1261" spans="1:19" x14ac:dyDescent="0.2">
      <c r="A1261" s="201" t="s">
        <v>438</v>
      </c>
      <c r="B1261" s="188" t="s">
        <v>180</v>
      </c>
      <c r="C1261" s="189" t="s">
        <v>180</v>
      </c>
      <c r="D1261" s="175"/>
      <c r="E1261" s="176"/>
      <c r="F1261" s="176"/>
      <c r="G1261" s="176"/>
      <c r="H1261" s="210" t="str">
        <f t="shared" si="133"/>
        <v/>
      </c>
      <c r="I1261" s="221">
        <v>86</v>
      </c>
      <c r="J1261" s="27">
        <v>82</v>
      </c>
      <c r="K1261" s="27">
        <v>57</v>
      </c>
      <c r="L1261" s="193">
        <f t="shared" si="134"/>
        <v>0.69512195121951215</v>
      </c>
      <c r="M1261" s="225"/>
      <c r="N1261" s="27">
        <v>4</v>
      </c>
      <c r="O1261" s="214">
        <f t="shared" si="135"/>
        <v>4.6511627906976744E-2</v>
      </c>
      <c r="P1261" s="177">
        <f t="shared" si="136"/>
        <v>86</v>
      </c>
      <c r="Q1261" s="178">
        <f t="shared" si="137"/>
        <v>82</v>
      </c>
      <c r="R1261" s="178">
        <f t="shared" si="138"/>
        <v>4</v>
      </c>
      <c r="S1261" s="202">
        <f t="shared" si="139"/>
        <v>4.6511627906976744E-2</v>
      </c>
    </row>
    <row r="1262" spans="1:19" x14ac:dyDescent="0.2">
      <c r="A1262" s="201" t="s">
        <v>438</v>
      </c>
      <c r="B1262" s="188" t="s">
        <v>182</v>
      </c>
      <c r="C1262" s="189" t="s">
        <v>184</v>
      </c>
      <c r="D1262" s="175"/>
      <c r="E1262" s="176"/>
      <c r="F1262" s="176"/>
      <c r="G1262" s="176"/>
      <c r="H1262" s="210" t="str">
        <f t="shared" si="133"/>
        <v/>
      </c>
      <c r="I1262" s="221">
        <v>396</v>
      </c>
      <c r="J1262" s="27">
        <v>311</v>
      </c>
      <c r="K1262" s="27">
        <v>130</v>
      </c>
      <c r="L1262" s="193">
        <f t="shared" si="134"/>
        <v>0.41800643086816719</v>
      </c>
      <c r="M1262" s="225"/>
      <c r="N1262" s="27">
        <v>85</v>
      </c>
      <c r="O1262" s="214">
        <f t="shared" si="135"/>
        <v>0.21464646464646464</v>
      </c>
      <c r="P1262" s="177">
        <f t="shared" si="136"/>
        <v>396</v>
      </c>
      <c r="Q1262" s="178">
        <f t="shared" si="137"/>
        <v>311</v>
      </c>
      <c r="R1262" s="178">
        <f t="shared" si="138"/>
        <v>85</v>
      </c>
      <c r="S1262" s="202">
        <f t="shared" si="139"/>
        <v>0.21464646464646464</v>
      </c>
    </row>
    <row r="1263" spans="1:19" x14ac:dyDescent="0.2">
      <c r="A1263" s="201" t="s">
        <v>438</v>
      </c>
      <c r="B1263" s="188" t="s">
        <v>562</v>
      </c>
      <c r="C1263" s="189" t="s">
        <v>118</v>
      </c>
      <c r="D1263" s="175"/>
      <c r="E1263" s="176"/>
      <c r="F1263" s="176"/>
      <c r="G1263" s="176"/>
      <c r="H1263" s="210" t="str">
        <f t="shared" si="133"/>
        <v/>
      </c>
      <c r="I1263" s="221">
        <v>45</v>
      </c>
      <c r="J1263" s="27">
        <v>22</v>
      </c>
      <c r="K1263" s="27">
        <v>4</v>
      </c>
      <c r="L1263" s="193">
        <f t="shared" si="134"/>
        <v>0.18181818181818182</v>
      </c>
      <c r="M1263" s="225">
        <v>1</v>
      </c>
      <c r="N1263" s="27">
        <v>23</v>
      </c>
      <c r="O1263" s="214">
        <f t="shared" si="135"/>
        <v>0.5</v>
      </c>
      <c r="P1263" s="177">
        <f t="shared" si="136"/>
        <v>45</v>
      </c>
      <c r="Q1263" s="178">
        <f t="shared" si="137"/>
        <v>23</v>
      </c>
      <c r="R1263" s="178">
        <f t="shared" si="138"/>
        <v>23</v>
      </c>
      <c r="S1263" s="202">
        <f t="shared" si="139"/>
        <v>0.5</v>
      </c>
    </row>
    <row r="1264" spans="1:19" x14ac:dyDescent="0.2">
      <c r="A1264" s="201" t="s">
        <v>438</v>
      </c>
      <c r="B1264" s="188" t="s">
        <v>499</v>
      </c>
      <c r="C1264" s="189" t="s">
        <v>407</v>
      </c>
      <c r="D1264" s="175"/>
      <c r="E1264" s="176"/>
      <c r="F1264" s="176"/>
      <c r="G1264" s="176"/>
      <c r="H1264" s="210" t="str">
        <f t="shared" si="133"/>
        <v/>
      </c>
      <c r="I1264" s="221">
        <v>68</v>
      </c>
      <c r="J1264" s="27">
        <v>40</v>
      </c>
      <c r="K1264" s="27">
        <v>14</v>
      </c>
      <c r="L1264" s="193">
        <f t="shared" si="134"/>
        <v>0.35</v>
      </c>
      <c r="M1264" s="225">
        <v>2</v>
      </c>
      <c r="N1264" s="27">
        <v>28</v>
      </c>
      <c r="O1264" s="214">
        <f t="shared" si="135"/>
        <v>0.4</v>
      </c>
      <c r="P1264" s="177">
        <f t="shared" si="136"/>
        <v>68</v>
      </c>
      <c r="Q1264" s="178">
        <f t="shared" si="137"/>
        <v>42</v>
      </c>
      <c r="R1264" s="178">
        <f t="shared" si="138"/>
        <v>28</v>
      </c>
      <c r="S1264" s="202">
        <f t="shared" si="139"/>
        <v>0.4</v>
      </c>
    </row>
    <row r="1265" spans="1:19" x14ac:dyDescent="0.2">
      <c r="A1265" s="201" t="s">
        <v>438</v>
      </c>
      <c r="B1265" s="188" t="s">
        <v>565</v>
      </c>
      <c r="C1265" s="189" t="s">
        <v>196</v>
      </c>
      <c r="D1265" s="175"/>
      <c r="E1265" s="176"/>
      <c r="F1265" s="176"/>
      <c r="G1265" s="176"/>
      <c r="H1265" s="210" t="str">
        <f t="shared" si="133"/>
        <v/>
      </c>
      <c r="I1265" s="221">
        <v>9</v>
      </c>
      <c r="J1265" s="27">
        <v>7</v>
      </c>
      <c r="K1265" s="27">
        <v>3</v>
      </c>
      <c r="L1265" s="193">
        <f t="shared" si="134"/>
        <v>0.42857142857142855</v>
      </c>
      <c r="M1265" s="225"/>
      <c r="N1265" s="27">
        <v>2</v>
      </c>
      <c r="O1265" s="214">
        <f t="shared" si="135"/>
        <v>0.22222222222222221</v>
      </c>
      <c r="P1265" s="177">
        <f t="shared" si="136"/>
        <v>9</v>
      </c>
      <c r="Q1265" s="178">
        <f t="shared" si="137"/>
        <v>7</v>
      </c>
      <c r="R1265" s="178">
        <f t="shared" si="138"/>
        <v>2</v>
      </c>
      <c r="S1265" s="202">
        <f t="shared" si="139"/>
        <v>0.22222222222222221</v>
      </c>
    </row>
    <row r="1266" spans="1:19" x14ac:dyDescent="0.2">
      <c r="A1266" s="201" t="s">
        <v>438</v>
      </c>
      <c r="B1266" s="188" t="s">
        <v>497</v>
      </c>
      <c r="C1266" s="189" t="s">
        <v>197</v>
      </c>
      <c r="D1266" s="175"/>
      <c r="E1266" s="176"/>
      <c r="F1266" s="176"/>
      <c r="G1266" s="176"/>
      <c r="H1266" s="210" t="str">
        <f t="shared" si="133"/>
        <v/>
      </c>
      <c r="I1266" s="221">
        <v>70</v>
      </c>
      <c r="J1266" s="27">
        <v>37</v>
      </c>
      <c r="K1266" s="27">
        <v>7</v>
      </c>
      <c r="L1266" s="193">
        <f t="shared" si="134"/>
        <v>0.1891891891891892</v>
      </c>
      <c r="M1266" s="225"/>
      <c r="N1266" s="27">
        <v>33</v>
      </c>
      <c r="O1266" s="214">
        <f t="shared" si="135"/>
        <v>0.47142857142857142</v>
      </c>
      <c r="P1266" s="177">
        <f t="shared" si="136"/>
        <v>70</v>
      </c>
      <c r="Q1266" s="178">
        <f t="shared" si="137"/>
        <v>37</v>
      </c>
      <c r="R1266" s="178">
        <f t="shared" si="138"/>
        <v>33</v>
      </c>
      <c r="S1266" s="202">
        <f t="shared" si="139"/>
        <v>0.47142857142857142</v>
      </c>
    </row>
    <row r="1267" spans="1:19" x14ac:dyDescent="0.2">
      <c r="A1267" s="201" t="s">
        <v>438</v>
      </c>
      <c r="B1267" s="188" t="s">
        <v>198</v>
      </c>
      <c r="C1267" s="189" t="s">
        <v>199</v>
      </c>
      <c r="D1267" s="175"/>
      <c r="E1267" s="176"/>
      <c r="F1267" s="176"/>
      <c r="G1267" s="176"/>
      <c r="H1267" s="210" t="str">
        <f t="shared" si="133"/>
        <v/>
      </c>
      <c r="I1267" s="221">
        <v>394</v>
      </c>
      <c r="J1267" s="27">
        <v>361</v>
      </c>
      <c r="K1267" s="27">
        <v>209</v>
      </c>
      <c r="L1267" s="193">
        <f t="shared" si="134"/>
        <v>0.57894736842105265</v>
      </c>
      <c r="M1267" s="225"/>
      <c r="N1267" s="27">
        <v>33</v>
      </c>
      <c r="O1267" s="214">
        <f t="shared" si="135"/>
        <v>8.3756345177664976E-2</v>
      </c>
      <c r="P1267" s="177">
        <f t="shared" si="136"/>
        <v>394</v>
      </c>
      <c r="Q1267" s="178">
        <f t="shared" si="137"/>
        <v>361</v>
      </c>
      <c r="R1267" s="178">
        <f t="shared" si="138"/>
        <v>33</v>
      </c>
      <c r="S1267" s="202">
        <f t="shared" si="139"/>
        <v>8.3756345177664976E-2</v>
      </c>
    </row>
    <row r="1268" spans="1:19" x14ac:dyDescent="0.2">
      <c r="A1268" s="201" t="s">
        <v>438</v>
      </c>
      <c r="B1268" s="188" t="s">
        <v>202</v>
      </c>
      <c r="C1268" s="189" t="s">
        <v>203</v>
      </c>
      <c r="D1268" s="175"/>
      <c r="E1268" s="176"/>
      <c r="F1268" s="176"/>
      <c r="G1268" s="176"/>
      <c r="H1268" s="210" t="str">
        <f t="shared" si="133"/>
        <v/>
      </c>
      <c r="I1268" s="221">
        <v>151</v>
      </c>
      <c r="J1268" s="27">
        <v>80</v>
      </c>
      <c r="K1268" s="27">
        <v>12</v>
      </c>
      <c r="L1268" s="193">
        <f t="shared" si="134"/>
        <v>0.15</v>
      </c>
      <c r="M1268" s="225"/>
      <c r="N1268" s="27">
        <v>71</v>
      </c>
      <c r="O1268" s="214">
        <f t="shared" si="135"/>
        <v>0.47019867549668876</v>
      </c>
      <c r="P1268" s="177">
        <f t="shared" si="136"/>
        <v>151</v>
      </c>
      <c r="Q1268" s="178">
        <f t="shared" si="137"/>
        <v>80</v>
      </c>
      <c r="R1268" s="178">
        <f t="shared" si="138"/>
        <v>71</v>
      </c>
      <c r="S1268" s="202">
        <f t="shared" si="139"/>
        <v>0.47019867549668876</v>
      </c>
    </row>
    <row r="1269" spans="1:19" x14ac:dyDescent="0.2">
      <c r="A1269" s="201" t="s">
        <v>438</v>
      </c>
      <c r="B1269" s="188" t="s">
        <v>204</v>
      </c>
      <c r="C1269" s="189" t="s">
        <v>205</v>
      </c>
      <c r="D1269" s="175"/>
      <c r="E1269" s="176"/>
      <c r="F1269" s="176"/>
      <c r="G1269" s="176"/>
      <c r="H1269" s="210" t="str">
        <f t="shared" si="133"/>
        <v/>
      </c>
      <c r="I1269" s="221">
        <v>2154</v>
      </c>
      <c r="J1269" s="27">
        <v>1615</v>
      </c>
      <c r="K1269" s="27">
        <v>1598</v>
      </c>
      <c r="L1269" s="193">
        <f t="shared" si="134"/>
        <v>0.98947368421052628</v>
      </c>
      <c r="M1269" s="225"/>
      <c r="N1269" s="27">
        <v>537</v>
      </c>
      <c r="O1269" s="214">
        <f t="shared" si="135"/>
        <v>0.24953531598513012</v>
      </c>
      <c r="P1269" s="177">
        <f t="shared" si="136"/>
        <v>2154</v>
      </c>
      <c r="Q1269" s="178">
        <f t="shared" si="137"/>
        <v>1615</v>
      </c>
      <c r="R1269" s="178">
        <f t="shared" si="138"/>
        <v>537</v>
      </c>
      <c r="S1269" s="202">
        <f t="shared" si="139"/>
        <v>0.24953531598513012</v>
      </c>
    </row>
    <row r="1270" spans="1:19" x14ac:dyDescent="0.2">
      <c r="A1270" s="201" t="s">
        <v>438</v>
      </c>
      <c r="B1270" s="188" t="s">
        <v>204</v>
      </c>
      <c r="C1270" s="189" t="s">
        <v>206</v>
      </c>
      <c r="D1270" s="175"/>
      <c r="E1270" s="176"/>
      <c r="F1270" s="176"/>
      <c r="G1270" s="176"/>
      <c r="H1270" s="210" t="str">
        <f t="shared" si="133"/>
        <v/>
      </c>
      <c r="I1270" s="221">
        <v>2434</v>
      </c>
      <c r="J1270" s="27">
        <v>2046</v>
      </c>
      <c r="K1270" s="27">
        <v>1653</v>
      </c>
      <c r="L1270" s="193">
        <f t="shared" si="134"/>
        <v>0.8079178885630498</v>
      </c>
      <c r="M1270" s="225"/>
      <c r="N1270" s="27">
        <v>385</v>
      </c>
      <c r="O1270" s="214">
        <f t="shared" si="135"/>
        <v>0.15837104072398189</v>
      </c>
      <c r="P1270" s="177">
        <f t="shared" si="136"/>
        <v>2434</v>
      </c>
      <c r="Q1270" s="178">
        <f t="shared" si="137"/>
        <v>2046</v>
      </c>
      <c r="R1270" s="178">
        <f t="shared" si="138"/>
        <v>385</v>
      </c>
      <c r="S1270" s="202">
        <f t="shared" si="139"/>
        <v>0.15837104072398189</v>
      </c>
    </row>
    <row r="1271" spans="1:19" x14ac:dyDescent="0.2">
      <c r="A1271" s="201" t="s">
        <v>438</v>
      </c>
      <c r="B1271" s="188" t="s">
        <v>209</v>
      </c>
      <c r="C1271" s="189" t="s">
        <v>504</v>
      </c>
      <c r="D1271" s="175"/>
      <c r="E1271" s="176"/>
      <c r="F1271" s="176"/>
      <c r="G1271" s="176"/>
      <c r="H1271" s="210" t="str">
        <f t="shared" si="133"/>
        <v/>
      </c>
      <c r="I1271" s="221">
        <v>124</v>
      </c>
      <c r="J1271" s="27">
        <v>92</v>
      </c>
      <c r="K1271" s="27">
        <v>40</v>
      </c>
      <c r="L1271" s="193">
        <f t="shared" si="134"/>
        <v>0.43478260869565216</v>
      </c>
      <c r="M1271" s="225"/>
      <c r="N1271" s="27">
        <v>32</v>
      </c>
      <c r="O1271" s="214">
        <f t="shared" si="135"/>
        <v>0.25806451612903225</v>
      </c>
      <c r="P1271" s="177">
        <f t="shared" si="136"/>
        <v>124</v>
      </c>
      <c r="Q1271" s="178">
        <f t="shared" si="137"/>
        <v>92</v>
      </c>
      <c r="R1271" s="178">
        <f t="shared" si="138"/>
        <v>32</v>
      </c>
      <c r="S1271" s="202">
        <f t="shared" si="139"/>
        <v>0.25806451612903225</v>
      </c>
    </row>
    <row r="1272" spans="1:19" x14ac:dyDescent="0.2">
      <c r="A1272" s="201" t="s">
        <v>438</v>
      </c>
      <c r="B1272" s="188" t="s">
        <v>209</v>
      </c>
      <c r="C1272" s="189" t="s">
        <v>502</v>
      </c>
      <c r="D1272" s="175"/>
      <c r="E1272" s="176"/>
      <c r="F1272" s="176"/>
      <c r="G1272" s="176"/>
      <c r="H1272" s="210" t="str">
        <f t="shared" si="133"/>
        <v/>
      </c>
      <c r="I1272" s="221">
        <v>200</v>
      </c>
      <c r="J1272" s="27">
        <v>157</v>
      </c>
      <c r="K1272" s="27">
        <v>99</v>
      </c>
      <c r="L1272" s="193">
        <f t="shared" si="134"/>
        <v>0.63057324840764328</v>
      </c>
      <c r="M1272" s="225"/>
      <c r="N1272" s="27">
        <v>42</v>
      </c>
      <c r="O1272" s="214">
        <f t="shared" si="135"/>
        <v>0.21105527638190955</v>
      </c>
      <c r="P1272" s="177">
        <f t="shared" si="136"/>
        <v>200</v>
      </c>
      <c r="Q1272" s="178">
        <f t="shared" si="137"/>
        <v>157</v>
      </c>
      <c r="R1272" s="178">
        <f t="shared" si="138"/>
        <v>42</v>
      </c>
      <c r="S1272" s="202">
        <f t="shared" si="139"/>
        <v>0.21105527638190955</v>
      </c>
    </row>
    <row r="1273" spans="1:19" x14ac:dyDescent="0.2">
      <c r="A1273" s="201" t="s">
        <v>438</v>
      </c>
      <c r="B1273" s="188" t="s">
        <v>209</v>
      </c>
      <c r="C1273" s="189" t="s">
        <v>441</v>
      </c>
      <c r="D1273" s="175"/>
      <c r="E1273" s="176"/>
      <c r="F1273" s="176"/>
      <c r="G1273" s="176"/>
      <c r="H1273" s="210" t="str">
        <f t="shared" si="133"/>
        <v/>
      </c>
      <c r="I1273" s="221">
        <v>130</v>
      </c>
      <c r="J1273" s="27">
        <v>101</v>
      </c>
      <c r="K1273" s="27">
        <v>87</v>
      </c>
      <c r="L1273" s="193">
        <f t="shared" si="134"/>
        <v>0.86138613861386137</v>
      </c>
      <c r="M1273" s="225"/>
      <c r="N1273" s="27">
        <v>29</v>
      </c>
      <c r="O1273" s="214">
        <f t="shared" si="135"/>
        <v>0.22307692307692309</v>
      </c>
      <c r="P1273" s="177">
        <f t="shared" si="136"/>
        <v>130</v>
      </c>
      <c r="Q1273" s="178">
        <f t="shared" si="137"/>
        <v>101</v>
      </c>
      <c r="R1273" s="178">
        <f t="shared" si="138"/>
        <v>29</v>
      </c>
      <c r="S1273" s="202">
        <f t="shared" si="139"/>
        <v>0.22307692307692309</v>
      </c>
    </row>
    <row r="1274" spans="1:19" x14ac:dyDescent="0.2">
      <c r="A1274" s="201" t="s">
        <v>438</v>
      </c>
      <c r="B1274" s="188" t="s">
        <v>209</v>
      </c>
      <c r="C1274" s="189" t="s">
        <v>503</v>
      </c>
      <c r="D1274" s="175"/>
      <c r="E1274" s="176"/>
      <c r="F1274" s="176"/>
      <c r="G1274" s="176"/>
      <c r="H1274" s="210" t="str">
        <f t="shared" si="133"/>
        <v/>
      </c>
      <c r="I1274" s="221">
        <v>165</v>
      </c>
      <c r="J1274" s="27">
        <v>151</v>
      </c>
      <c r="K1274" s="27">
        <v>127</v>
      </c>
      <c r="L1274" s="193">
        <f t="shared" si="134"/>
        <v>0.84105960264900659</v>
      </c>
      <c r="M1274" s="225"/>
      <c r="N1274" s="27">
        <v>12</v>
      </c>
      <c r="O1274" s="214">
        <f t="shared" si="135"/>
        <v>7.3619631901840496E-2</v>
      </c>
      <c r="P1274" s="177">
        <f t="shared" si="136"/>
        <v>165</v>
      </c>
      <c r="Q1274" s="178">
        <f t="shared" si="137"/>
        <v>151</v>
      </c>
      <c r="R1274" s="178">
        <f t="shared" si="138"/>
        <v>12</v>
      </c>
      <c r="S1274" s="202">
        <f t="shared" si="139"/>
        <v>7.3619631901840496E-2</v>
      </c>
    </row>
    <row r="1275" spans="1:19" x14ac:dyDescent="0.2">
      <c r="A1275" s="201" t="s">
        <v>438</v>
      </c>
      <c r="B1275" s="188" t="s">
        <v>209</v>
      </c>
      <c r="C1275" s="189" t="s">
        <v>505</v>
      </c>
      <c r="D1275" s="175"/>
      <c r="E1275" s="176"/>
      <c r="F1275" s="176"/>
      <c r="G1275" s="176"/>
      <c r="H1275" s="210" t="str">
        <f t="shared" si="133"/>
        <v/>
      </c>
      <c r="I1275" s="221">
        <v>72</v>
      </c>
      <c r="J1275" s="27">
        <v>62</v>
      </c>
      <c r="K1275" s="27">
        <v>30</v>
      </c>
      <c r="L1275" s="193">
        <f t="shared" si="134"/>
        <v>0.4838709677419355</v>
      </c>
      <c r="M1275" s="225"/>
      <c r="N1275" s="27">
        <v>10</v>
      </c>
      <c r="O1275" s="214">
        <f t="shared" si="135"/>
        <v>0.1388888888888889</v>
      </c>
      <c r="P1275" s="177">
        <f t="shared" si="136"/>
        <v>72</v>
      </c>
      <c r="Q1275" s="178">
        <f t="shared" si="137"/>
        <v>62</v>
      </c>
      <c r="R1275" s="178">
        <f t="shared" si="138"/>
        <v>10</v>
      </c>
      <c r="S1275" s="202">
        <f t="shared" si="139"/>
        <v>0.1388888888888889</v>
      </c>
    </row>
    <row r="1276" spans="1:19" x14ac:dyDescent="0.2">
      <c r="A1276" s="201" t="s">
        <v>438</v>
      </c>
      <c r="B1276" s="188" t="s">
        <v>209</v>
      </c>
      <c r="C1276" s="189" t="s">
        <v>442</v>
      </c>
      <c r="D1276" s="175"/>
      <c r="E1276" s="176"/>
      <c r="F1276" s="176"/>
      <c r="G1276" s="176"/>
      <c r="H1276" s="210" t="str">
        <f t="shared" si="133"/>
        <v/>
      </c>
      <c r="I1276" s="221">
        <v>55</v>
      </c>
      <c r="J1276" s="27">
        <v>42</v>
      </c>
      <c r="K1276" s="27">
        <v>29</v>
      </c>
      <c r="L1276" s="193">
        <f t="shared" si="134"/>
        <v>0.69047619047619047</v>
      </c>
      <c r="M1276" s="225"/>
      <c r="N1276" s="27">
        <v>13</v>
      </c>
      <c r="O1276" s="214">
        <f t="shared" si="135"/>
        <v>0.23636363636363636</v>
      </c>
      <c r="P1276" s="177">
        <f t="shared" si="136"/>
        <v>55</v>
      </c>
      <c r="Q1276" s="178">
        <f t="shared" si="137"/>
        <v>42</v>
      </c>
      <c r="R1276" s="178">
        <f t="shared" si="138"/>
        <v>13</v>
      </c>
      <c r="S1276" s="202">
        <f t="shared" si="139"/>
        <v>0.23636363636363636</v>
      </c>
    </row>
    <row r="1277" spans="1:19" ht="29" x14ac:dyDescent="0.2">
      <c r="A1277" s="201" t="s">
        <v>438</v>
      </c>
      <c r="B1277" s="188" t="s">
        <v>212</v>
      </c>
      <c r="C1277" s="189" t="s">
        <v>213</v>
      </c>
      <c r="D1277" s="175"/>
      <c r="E1277" s="176"/>
      <c r="F1277" s="176"/>
      <c r="G1277" s="176"/>
      <c r="H1277" s="210" t="str">
        <f t="shared" si="133"/>
        <v/>
      </c>
      <c r="I1277" s="221">
        <v>482</v>
      </c>
      <c r="J1277" s="27">
        <v>397</v>
      </c>
      <c r="K1277" s="27">
        <v>242</v>
      </c>
      <c r="L1277" s="193">
        <f t="shared" si="134"/>
        <v>0.60957178841309823</v>
      </c>
      <c r="M1277" s="225">
        <v>9</v>
      </c>
      <c r="N1277" s="27">
        <v>83</v>
      </c>
      <c r="O1277" s="214">
        <f t="shared" si="135"/>
        <v>0.16973415132924335</v>
      </c>
      <c r="P1277" s="177">
        <f t="shared" si="136"/>
        <v>482</v>
      </c>
      <c r="Q1277" s="178">
        <f t="shared" si="137"/>
        <v>406</v>
      </c>
      <c r="R1277" s="178">
        <f t="shared" si="138"/>
        <v>83</v>
      </c>
      <c r="S1277" s="202">
        <f t="shared" si="139"/>
        <v>0.16973415132924335</v>
      </c>
    </row>
    <row r="1278" spans="1:19" x14ac:dyDescent="0.2">
      <c r="A1278" s="201" t="s">
        <v>438</v>
      </c>
      <c r="B1278" s="188" t="s">
        <v>215</v>
      </c>
      <c r="C1278" s="189" t="s">
        <v>217</v>
      </c>
      <c r="D1278" s="175"/>
      <c r="E1278" s="176"/>
      <c r="F1278" s="176"/>
      <c r="G1278" s="176"/>
      <c r="H1278" s="210" t="str">
        <f t="shared" si="133"/>
        <v/>
      </c>
      <c r="I1278" s="221">
        <v>966</v>
      </c>
      <c r="J1278" s="27">
        <v>935</v>
      </c>
      <c r="K1278" s="27">
        <v>707</v>
      </c>
      <c r="L1278" s="193">
        <f t="shared" si="134"/>
        <v>0.75614973262032081</v>
      </c>
      <c r="M1278" s="225">
        <v>5</v>
      </c>
      <c r="N1278" s="27">
        <v>31</v>
      </c>
      <c r="O1278" s="214">
        <f t="shared" si="135"/>
        <v>3.1925849639546859E-2</v>
      </c>
      <c r="P1278" s="177">
        <f t="shared" si="136"/>
        <v>966</v>
      </c>
      <c r="Q1278" s="178">
        <f t="shared" si="137"/>
        <v>940</v>
      </c>
      <c r="R1278" s="178">
        <f t="shared" si="138"/>
        <v>31</v>
      </c>
      <c r="S1278" s="202">
        <f t="shared" si="139"/>
        <v>3.1925849639546859E-2</v>
      </c>
    </row>
    <row r="1279" spans="1:19" x14ac:dyDescent="0.2">
      <c r="A1279" s="201" t="s">
        <v>438</v>
      </c>
      <c r="B1279" s="188" t="s">
        <v>220</v>
      </c>
      <c r="C1279" s="189" t="s">
        <v>221</v>
      </c>
      <c r="D1279" s="175"/>
      <c r="E1279" s="176"/>
      <c r="F1279" s="176"/>
      <c r="G1279" s="176"/>
      <c r="H1279" s="210" t="str">
        <f t="shared" si="133"/>
        <v/>
      </c>
      <c r="I1279" s="221">
        <v>61</v>
      </c>
      <c r="J1279" s="27">
        <v>56</v>
      </c>
      <c r="K1279" s="27">
        <v>20</v>
      </c>
      <c r="L1279" s="193">
        <f t="shared" si="134"/>
        <v>0.35714285714285715</v>
      </c>
      <c r="M1279" s="225"/>
      <c r="N1279" s="27">
        <v>5</v>
      </c>
      <c r="O1279" s="214">
        <f t="shared" si="135"/>
        <v>8.1967213114754092E-2</v>
      </c>
      <c r="P1279" s="177">
        <f t="shared" si="136"/>
        <v>61</v>
      </c>
      <c r="Q1279" s="178">
        <f t="shared" si="137"/>
        <v>56</v>
      </c>
      <c r="R1279" s="178">
        <f t="shared" si="138"/>
        <v>5</v>
      </c>
      <c r="S1279" s="202">
        <f t="shared" si="139"/>
        <v>8.1967213114754092E-2</v>
      </c>
    </row>
    <row r="1280" spans="1:19" x14ac:dyDescent="0.2">
      <c r="A1280" s="201" t="s">
        <v>438</v>
      </c>
      <c r="B1280" s="188" t="s">
        <v>220</v>
      </c>
      <c r="C1280" s="189" t="s">
        <v>310</v>
      </c>
      <c r="D1280" s="175"/>
      <c r="E1280" s="176"/>
      <c r="F1280" s="176"/>
      <c r="G1280" s="176"/>
      <c r="H1280" s="210" t="str">
        <f t="shared" si="133"/>
        <v/>
      </c>
      <c r="I1280" s="221">
        <v>41</v>
      </c>
      <c r="J1280" s="27">
        <v>41</v>
      </c>
      <c r="K1280" s="27">
        <v>38</v>
      </c>
      <c r="L1280" s="193">
        <f t="shared" si="134"/>
        <v>0.92682926829268297</v>
      </c>
      <c r="M1280" s="225"/>
      <c r="N1280" s="27"/>
      <c r="O1280" s="214">
        <f t="shared" si="135"/>
        <v>0</v>
      </c>
      <c r="P1280" s="177">
        <f t="shared" si="136"/>
        <v>41</v>
      </c>
      <c r="Q1280" s="178">
        <f t="shared" si="137"/>
        <v>41</v>
      </c>
      <c r="R1280" s="178" t="str">
        <f t="shared" si="138"/>
        <v/>
      </c>
      <c r="S1280" s="202" t="str">
        <f t="shared" si="139"/>
        <v/>
      </c>
    </row>
    <row r="1281" spans="1:19" ht="29" x14ac:dyDescent="0.2">
      <c r="A1281" s="201" t="s">
        <v>438</v>
      </c>
      <c r="B1281" s="188" t="s">
        <v>220</v>
      </c>
      <c r="C1281" s="189" t="s">
        <v>222</v>
      </c>
      <c r="D1281" s="175"/>
      <c r="E1281" s="176"/>
      <c r="F1281" s="176"/>
      <c r="G1281" s="176"/>
      <c r="H1281" s="210" t="str">
        <f t="shared" si="133"/>
        <v/>
      </c>
      <c r="I1281" s="221">
        <v>59</v>
      </c>
      <c r="J1281" s="27">
        <v>57</v>
      </c>
      <c r="K1281" s="27">
        <v>30</v>
      </c>
      <c r="L1281" s="193">
        <f t="shared" si="134"/>
        <v>0.52631578947368418</v>
      </c>
      <c r="M1281" s="225"/>
      <c r="N1281" s="27"/>
      <c r="O1281" s="214">
        <f t="shared" si="135"/>
        <v>0</v>
      </c>
      <c r="P1281" s="177">
        <f t="shared" si="136"/>
        <v>59</v>
      </c>
      <c r="Q1281" s="178">
        <f t="shared" si="137"/>
        <v>57</v>
      </c>
      <c r="R1281" s="178" t="str">
        <f t="shared" si="138"/>
        <v/>
      </c>
      <c r="S1281" s="202" t="str">
        <f t="shared" si="139"/>
        <v/>
      </c>
    </row>
    <row r="1282" spans="1:19" x14ac:dyDescent="0.2">
      <c r="A1282" s="201" t="s">
        <v>438</v>
      </c>
      <c r="B1282" s="188" t="s">
        <v>220</v>
      </c>
      <c r="C1282" s="189" t="s">
        <v>224</v>
      </c>
      <c r="D1282" s="175"/>
      <c r="E1282" s="176"/>
      <c r="F1282" s="176"/>
      <c r="G1282" s="176"/>
      <c r="H1282" s="210" t="str">
        <f t="shared" ref="H1282:H1345" si="140">IF((E1282+G1282)&lt;&gt;0,G1282/(E1282+G1282),"")</f>
        <v/>
      </c>
      <c r="I1282" s="221">
        <v>73</v>
      </c>
      <c r="J1282" s="27">
        <v>70</v>
      </c>
      <c r="K1282" s="27">
        <v>22</v>
      </c>
      <c r="L1282" s="193">
        <f t="shared" ref="L1282:L1345" si="141">IF(J1282&lt;&gt;0,K1282/J1282,"")</f>
        <v>0.31428571428571428</v>
      </c>
      <c r="M1282" s="225"/>
      <c r="N1282" s="27">
        <v>2</v>
      </c>
      <c r="O1282" s="214">
        <f t="shared" ref="O1282:O1345" si="142">IF((J1282+M1282+N1282)&lt;&gt;0,N1282/(J1282+M1282+N1282),"")</f>
        <v>2.7777777777777776E-2</v>
      </c>
      <c r="P1282" s="177">
        <f t="shared" ref="P1282:P1345" si="143">IF(SUM(D1282,I1282)&gt;0,SUM(D1282,I1282),"")</f>
        <v>73</v>
      </c>
      <c r="Q1282" s="178">
        <f t="shared" ref="Q1282:Q1345" si="144">IF(SUM(E1282,J1282, M1282)&gt;0,SUM(E1282,J1282, M1282),"")</f>
        <v>70</v>
      </c>
      <c r="R1282" s="178">
        <f t="shared" ref="R1282:R1345" si="145">IF(SUM(G1282,N1282)&gt;0,SUM(G1282,N1282),"")</f>
        <v>2</v>
      </c>
      <c r="S1282" s="202">
        <f t="shared" ref="S1282:S1345" si="146">IFERROR(IF((Q1282+R1282)&lt;&gt;0,R1282/(Q1282+R1282),""),"")</f>
        <v>2.7777777777777776E-2</v>
      </c>
    </row>
    <row r="1283" spans="1:19" x14ac:dyDescent="0.2">
      <c r="A1283" s="201" t="s">
        <v>438</v>
      </c>
      <c r="B1283" s="188" t="s">
        <v>220</v>
      </c>
      <c r="C1283" s="189" t="s">
        <v>226</v>
      </c>
      <c r="D1283" s="175"/>
      <c r="E1283" s="176"/>
      <c r="F1283" s="176"/>
      <c r="G1283" s="176"/>
      <c r="H1283" s="210" t="str">
        <f t="shared" si="140"/>
        <v/>
      </c>
      <c r="I1283" s="221">
        <v>22</v>
      </c>
      <c r="J1283" s="27">
        <v>21</v>
      </c>
      <c r="K1283" s="27">
        <v>15</v>
      </c>
      <c r="L1283" s="193">
        <f t="shared" si="141"/>
        <v>0.7142857142857143</v>
      </c>
      <c r="M1283" s="225"/>
      <c r="N1283" s="27">
        <v>1</v>
      </c>
      <c r="O1283" s="214">
        <f t="shared" si="142"/>
        <v>4.5454545454545456E-2</v>
      </c>
      <c r="P1283" s="177">
        <f t="shared" si="143"/>
        <v>22</v>
      </c>
      <c r="Q1283" s="178">
        <f t="shared" si="144"/>
        <v>21</v>
      </c>
      <c r="R1283" s="178">
        <f t="shared" si="145"/>
        <v>1</v>
      </c>
      <c r="S1283" s="202">
        <f t="shared" si="146"/>
        <v>4.5454545454545456E-2</v>
      </c>
    </row>
    <row r="1284" spans="1:19" x14ac:dyDescent="0.2">
      <c r="A1284" s="201" t="s">
        <v>438</v>
      </c>
      <c r="B1284" s="188" t="s">
        <v>227</v>
      </c>
      <c r="C1284" s="189" t="s">
        <v>228</v>
      </c>
      <c r="D1284" s="175"/>
      <c r="E1284" s="176"/>
      <c r="F1284" s="176"/>
      <c r="G1284" s="176"/>
      <c r="H1284" s="210" t="str">
        <f t="shared" si="140"/>
        <v/>
      </c>
      <c r="I1284" s="221">
        <v>853</v>
      </c>
      <c r="J1284" s="27">
        <v>687</v>
      </c>
      <c r="K1284" s="27">
        <v>396</v>
      </c>
      <c r="L1284" s="193">
        <f t="shared" si="141"/>
        <v>0.57641921397379914</v>
      </c>
      <c r="M1284" s="225">
        <v>5</v>
      </c>
      <c r="N1284" s="27">
        <v>166</v>
      </c>
      <c r="O1284" s="214">
        <f t="shared" si="142"/>
        <v>0.19347319347319347</v>
      </c>
      <c r="P1284" s="177">
        <f t="shared" si="143"/>
        <v>853</v>
      </c>
      <c r="Q1284" s="178">
        <f t="shared" si="144"/>
        <v>692</v>
      </c>
      <c r="R1284" s="178">
        <f t="shared" si="145"/>
        <v>166</v>
      </c>
      <c r="S1284" s="202">
        <f t="shared" si="146"/>
        <v>0.19347319347319347</v>
      </c>
    </row>
    <row r="1285" spans="1:19" x14ac:dyDescent="0.2">
      <c r="A1285" s="201" t="s">
        <v>438</v>
      </c>
      <c r="B1285" s="188" t="s">
        <v>229</v>
      </c>
      <c r="C1285" s="189" t="s">
        <v>230</v>
      </c>
      <c r="D1285" s="175"/>
      <c r="E1285" s="176"/>
      <c r="F1285" s="176"/>
      <c r="G1285" s="176"/>
      <c r="H1285" s="210" t="str">
        <f t="shared" si="140"/>
        <v/>
      </c>
      <c r="I1285" s="221">
        <v>1</v>
      </c>
      <c r="J1285" s="27">
        <v>1</v>
      </c>
      <c r="K1285" s="27">
        <v>1</v>
      </c>
      <c r="L1285" s="193">
        <f t="shared" si="141"/>
        <v>1</v>
      </c>
      <c r="M1285" s="225"/>
      <c r="N1285" s="27"/>
      <c r="O1285" s="214">
        <f t="shared" si="142"/>
        <v>0</v>
      </c>
      <c r="P1285" s="177">
        <f t="shared" si="143"/>
        <v>1</v>
      </c>
      <c r="Q1285" s="178">
        <f t="shared" si="144"/>
        <v>1</v>
      </c>
      <c r="R1285" s="178" t="str">
        <f t="shared" si="145"/>
        <v/>
      </c>
      <c r="S1285" s="202" t="str">
        <f t="shared" si="146"/>
        <v/>
      </c>
    </row>
    <row r="1286" spans="1:19" x14ac:dyDescent="0.2">
      <c r="A1286" s="201" t="s">
        <v>438</v>
      </c>
      <c r="B1286" s="188" t="s">
        <v>566</v>
      </c>
      <c r="C1286" s="189" t="s">
        <v>231</v>
      </c>
      <c r="D1286" s="175"/>
      <c r="E1286" s="176"/>
      <c r="F1286" s="176"/>
      <c r="G1286" s="176"/>
      <c r="H1286" s="210" t="str">
        <f t="shared" si="140"/>
        <v/>
      </c>
      <c r="I1286" s="221">
        <v>122</v>
      </c>
      <c r="J1286" s="27">
        <v>103</v>
      </c>
      <c r="K1286" s="27">
        <v>11</v>
      </c>
      <c r="L1286" s="193">
        <f t="shared" si="141"/>
        <v>0.10679611650485436</v>
      </c>
      <c r="M1286" s="225"/>
      <c r="N1286" s="27">
        <v>19</v>
      </c>
      <c r="O1286" s="214">
        <f t="shared" si="142"/>
        <v>0.15573770491803279</v>
      </c>
      <c r="P1286" s="177">
        <f t="shared" si="143"/>
        <v>122</v>
      </c>
      <c r="Q1286" s="178">
        <f t="shared" si="144"/>
        <v>103</v>
      </c>
      <c r="R1286" s="178">
        <f t="shared" si="145"/>
        <v>19</v>
      </c>
      <c r="S1286" s="202">
        <f t="shared" si="146"/>
        <v>0.15573770491803279</v>
      </c>
    </row>
    <row r="1287" spans="1:19" x14ac:dyDescent="0.2">
      <c r="A1287" s="201" t="s">
        <v>402</v>
      </c>
      <c r="B1287" s="188" t="s">
        <v>4</v>
      </c>
      <c r="C1287" s="189" t="s">
        <v>5</v>
      </c>
      <c r="D1287" s="175"/>
      <c r="E1287" s="176"/>
      <c r="F1287" s="176"/>
      <c r="G1287" s="176"/>
      <c r="H1287" s="210" t="str">
        <f t="shared" si="140"/>
        <v/>
      </c>
      <c r="I1287" s="221">
        <v>834</v>
      </c>
      <c r="J1287" s="27">
        <v>282</v>
      </c>
      <c r="K1287" s="27">
        <v>107</v>
      </c>
      <c r="L1287" s="193">
        <f t="shared" si="141"/>
        <v>0.37943262411347517</v>
      </c>
      <c r="M1287" s="225"/>
      <c r="N1287" s="27">
        <v>552</v>
      </c>
      <c r="O1287" s="214">
        <f t="shared" si="142"/>
        <v>0.66187050359712229</v>
      </c>
      <c r="P1287" s="177">
        <f t="shared" si="143"/>
        <v>834</v>
      </c>
      <c r="Q1287" s="178">
        <f t="shared" si="144"/>
        <v>282</v>
      </c>
      <c r="R1287" s="178">
        <f t="shared" si="145"/>
        <v>552</v>
      </c>
      <c r="S1287" s="202">
        <f t="shared" si="146"/>
        <v>0.66187050359712229</v>
      </c>
    </row>
    <row r="1288" spans="1:19" x14ac:dyDescent="0.2">
      <c r="A1288" s="201" t="s">
        <v>402</v>
      </c>
      <c r="B1288" s="188" t="s">
        <v>6</v>
      </c>
      <c r="C1288" s="189" t="s">
        <v>366</v>
      </c>
      <c r="D1288" s="175"/>
      <c r="E1288" s="176"/>
      <c r="F1288" s="176"/>
      <c r="G1288" s="176"/>
      <c r="H1288" s="210" t="str">
        <f t="shared" si="140"/>
        <v/>
      </c>
      <c r="I1288" s="221">
        <v>1079</v>
      </c>
      <c r="J1288" s="27">
        <v>706</v>
      </c>
      <c r="K1288" s="27">
        <v>208</v>
      </c>
      <c r="L1288" s="193">
        <f t="shared" si="141"/>
        <v>0.29461756373937675</v>
      </c>
      <c r="M1288" s="225"/>
      <c r="N1288" s="27">
        <v>373</v>
      </c>
      <c r="O1288" s="214">
        <f t="shared" si="142"/>
        <v>0.34569045412418908</v>
      </c>
      <c r="P1288" s="177">
        <f t="shared" si="143"/>
        <v>1079</v>
      </c>
      <c r="Q1288" s="178">
        <f t="shared" si="144"/>
        <v>706</v>
      </c>
      <c r="R1288" s="178">
        <f t="shared" si="145"/>
        <v>373</v>
      </c>
      <c r="S1288" s="202">
        <f t="shared" si="146"/>
        <v>0.34569045412418908</v>
      </c>
    </row>
    <row r="1289" spans="1:19" x14ac:dyDescent="0.2">
      <c r="A1289" s="201" t="s">
        <v>402</v>
      </c>
      <c r="B1289" s="188" t="s">
        <v>6</v>
      </c>
      <c r="C1289" s="189" t="s">
        <v>7</v>
      </c>
      <c r="D1289" s="175"/>
      <c r="E1289" s="176"/>
      <c r="F1289" s="176"/>
      <c r="G1289" s="176"/>
      <c r="H1289" s="210" t="str">
        <f t="shared" si="140"/>
        <v/>
      </c>
      <c r="I1289" s="221">
        <v>18634</v>
      </c>
      <c r="J1289" s="27">
        <v>11407</v>
      </c>
      <c r="K1289" s="27">
        <v>5785</v>
      </c>
      <c r="L1289" s="193">
        <f t="shared" si="141"/>
        <v>0.50714473568861229</v>
      </c>
      <c r="M1289" s="225">
        <v>1</v>
      </c>
      <c r="N1289" s="27">
        <v>7230</v>
      </c>
      <c r="O1289" s="214">
        <f t="shared" si="142"/>
        <v>0.38791715849340058</v>
      </c>
      <c r="P1289" s="177">
        <f t="shared" si="143"/>
        <v>18634</v>
      </c>
      <c r="Q1289" s="178">
        <f t="shared" si="144"/>
        <v>11408</v>
      </c>
      <c r="R1289" s="178">
        <f t="shared" si="145"/>
        <v>7230</v>
      </c>
      <c r="S1289" s="202">
        <f t="shared" si="146"/>
        <v>0.38791715849340058</v>
      </c>
    </row>
    <row r="1290" spans="1:19" x14ac:dyDescent="0.2">
      <c r="A1290" s="201" t="s">
        <v>402</v>
      </c>
      <c r="B1290" s="188" t="s">
        <v>8</v>
      </c>
      <c r="C1290" s="189" t="s">
        <v>9</v>
      </c>
      <c r="D1290" s="175"/>
      <c r="E1290" s="176"/>
      <c r="F1290" s="176"/>
      <c r="G1290" s="176"/>
      <c r="H1290" s="210" t="str">
        <f t="shared" si="140"/>
        <v/>
      </c>
      <c r="I1290" s="221">
        <v>6</v>
      </c>
      <c r="J1290" s="27">
        <v>5</v>
      </c>
      <c r="K1290" s="27">
        <v>3</v>
      </c>
      <c r="L1290" s="193">
        <f t="shared" si="141"/>
        <v>0.6</v>
      </c>
      <c r="M1290" s="225"/>
      <c r="N1290" s="27">
        <v>1</v>
      </c>
      <c r="O1290" s="214">
        <f t="shared" si="142"/>
        <v>0.16666666666666666</v>
      </c>
      <c r="P1290" s="177">
        <f t="shared" si="143"/>
        <v>6</v>
      </c>
      <c r="Q1290" s="178">
        <f t="shared" si="144"/>
        <v>5</v>
      </c>
      <c r="R1290" s="178">
        <f t="shared" si="145"/>
        <v>1</v>
      </c>
      <c r="S1290" s="202">
        <f t="shared" si="146"/>
        <v>0.16666666666666666</v>
      </c>
    </row>
    <row r="1291" spans="1:19" x14ac:dyDescent="0.2">
      <c r="A1291" s="201" t="s">
        <v>402</v>
      </c>
      <c r="B1291" s="188" t="s">
        <v>10</v>
      </c>
      <c r="C1291" s="189" t="s">
        <v>11</v>
      </c>
      <c r="D1291" s="175"/>
      <c r="E1291" s="176"/>
      <c r="F1291" s="176"/>
      <c r="G1291" s="176"/>
      <c r="H1291" s="210" t="str">
        <f t="shared" si="140"/>
        <v/>
      </c>
      <c r="I1291" s="221">
        <v>5</v>
      </c>
      <c r="J1291" s="27">
        <v>5</v>
      </c>
      <c r="K1291" s="27">
        <v>1</v>
      </c>
      <c r="L1291" s="193">
        <f t="shared" si="141"/>
        <v>0.2</v>
      </c>
      <c r="M1291" s="225"/>
      <c r="N1291" s="27"/>
      <c r="O1291" s="214">
        <f t="shared" si="142"/>
        <v>0</v>
      </c>
      <c r="P1291" s="177">
        <f t="shared" si="143"/>
        <v>5</v>
      </c>
      <c r="Q1291" s="178">
        <f t="shared" si="144"/>
        <v>5</v>
      </c>
      <c r="R1291" s="178" t="str">
        <f t="shared" si="145"/>
        <v/>
      </c>
      <c r="S1291" s="202" t="str">
        <f t="shared" si="146"/>
        <v/>
      </c>
    </row>
    <row r="1292" spans="1:19" x14ac:dyDescent="0.2">
      <c r="A1292" s="201" t="s">
        <v>402</v>
      </c>
      <c r="B1292" s="188" t="s">
        <v>10</v>
      </c>
      <c r="C1292" s="189" t="s">
        <v>12</v>
      </c>
      <c r="D1292" s="175"/>
      <c r="E1292" s="176"/>
      <c r="F1292" s="176"/>
      <c r="G1292" s="176"/>
      <c r="H1292" s="210" t="str">
        <f t="shared" si="140"/>
        <v/>
      </c>
      <c r="I1292" s="221">
        <v>25</v>
      </c>
      <c r="J1292" s="27">
        <v>23</v>
      </c>
      <c r="K1292" s="27">
        <v>12</v>
      </c>
      <c r="L1292" s="193">
        <f t="shared" si="141"/>
        <v>0.52173913043478259</v>
      </c>
      <c r="M1292" s="225"/>
      <c r="N1292" s="27">
        <v>2</v>
      </c>
      <c r="O1292" s="214">
        <f t="shared" si="142"/>
        <v>0.08</v>
      </c>
      <c r="P1292" s="177">
        <f t="shared" si="143"/>
        <v>25</v>
      </c>
      <c r="Q1292" s="178">
        <f t="shared" si="144"/>
        <v>23</v>
      </c>
      <c r="R1292" s="178">
        <f t="shared" si="145"/>
        <v>2</v>
      </c>
      <c r="S1292" s="202">
        <f t="shared" si="146"/>
        <v>0.08</v>
      </c>
    </row>
    <row r="1293" spans="1:19" x14ac:dyDescent="0.2">
      <c r="A1293" s="201" t="s">
        <v>402</v>
      </c>
      <c r="B1293" s="188" t="s">
        <v>28</v>
      </c>
      <c r="C1293" s="189" t="s">
        <v>367</v>
      </c>
      <c r="D1293" s="175"/>
      <c r="E1293" s="176"/>
      <c r="F1293" s="176"/>
      <c r="G1293" s="176"/>
      <c r="H1293" s="210" t="str">
        <f t="shared" si="140"/>
        <v/>
      </c>
      <c r="I1293" s="221">
        <v>6</v>
      </c>
      <c r="J1293" s="27">
        <v>2</v>
      </c>
      <c r="K1293" s="27">
        <v>0</v>
      </c>
      <c r="L1293" s="193">
        <f t="shared" si="141"/>
        <v>0</v>
      </c>
      <c r="M1293" s="225">
        <v>0</v>
      </c>
      <c r="N1293" s="27">
        <v>4</v>
      </c>
      <c r="O1293" s="214">
        <f t="shared" si="142"/>
        <v>0.66666666666666663</v>
      </c>
      <c r="P1293" s="177">
        <f t="shared" si="143"/>
        <v>6</v>
      </c>
      <c r="Q1293" s="178">
        <f t="shared" si="144"/>
        <v>2</v>
      </c>
      <c r="R1293" s="178">
        <f t="shared" si="145"/>
        <v>4</v>
      </c>
      <c r="S1293" s="202">
        <f t="shared" si="146"/>
        <v>0.66666666666666663</v>
      </c>
    </row>
    <row r="1294" spans="1:19" x14ac:dyDescent="0.2">
      <c r="A1294" s="201" t="s">
        <v>402</v>
      </c>
      <c r="B1294" s="188" t="s">
        <v>28</v>
      </c>
      <c r="C1294" s="189" t="s">
        <v>29</v>
      </c>
      <c r="D1294" s="175"/>
      <c r="E1294" s="176"/>
      <c r="F1294" s="176"/>
      <c r="G1294" s="176"/>
      <c r="H1294" s="210" t="str">
        <f t="shared" si="140"/>
        <v/>
      </c>
      <c r="I1294" s="221">
        <v>11</v>
      </c>
      <c r="J1294" s="27">
        <v>3</v>
      </c>
      <c r="K1294" s="27">
        <v>1</v>
      </c>
      <c r="L1294" s="193">
        <f t="shared" si="141"/>
        <v>0.33333333333333331</v>
      </c>
      <c r="M1294" s="225">
        <v>0</v>
      </c>
      <c r="N1294" s="27">
        <v>8</v>
      </c>
      <c r="O1294" s="214">
        <f t="shared" si="142"/>
        <v>0.72727272727272729</v>
      </c>
      <c r="P1294" s="177">
        <f t="shared" si="143"/>
        <v>11</v>
      </c>
      <c r="Q1294" s="178">
        <f t="shared" si="144"/>
        <v>3</v>
      </c>
      <c r="R1294" s="178">
        <f t="shared" si="145"/>
        <v>8</v>
      </c>
      <c r="S1294" s="202">
        <f t="shared" si="146"/>
        <v>0.72727272727272729</v>
      </c>
    </row>
    <row r="1295" spans="1:19" x14ac:dyDescent="0.2">
      <c r="A1295" s="201" t="s">
        <v>402</v>
      </c>
      <c r="B1295" s="188" t="s">
        <v>28</v>
      </c>
      <c r="C1295" s="189" t="s">
        <v>30</v>
      </c>
      <c r="D1295" s="175"/>
      <c r="E1295" s="176"/>
      <c r="F1295" s="176"/>
      <c r="G1295" s="176"/>
      <c r="H1295" s="210" t="str">
        <f t="shared" si="140"/>
        <v/>
      </c>
      <c r="I1295" s="221">
        <v>27</v>
      </c>
      <c r="J1295" s="27">
        <v>5</v>
      </c>
      <c r="K1295" s="27">
        <v>4</v>
      </c>
      <c r="L1295" s="193">
        <f t="shared" si="141"/>
        <v>0.8</v>
      </c>
      <c r="M1295" s="225">
        <v>0</v>
      </c>
      <c r="N1295" s="27">
        <v>22</v>
      </c>
      <c r="O1295" s="214">
        <f t="shared" si="142"/>
        <v>0.81481481481481477</v>
      </c>
      <c r="P1295" s="177">
        <f t="shared" si="143"/>
        <v>27</v>
      </c>
      <c r="Q1295" s="178">
        <f t="shared" si="144"/>
        <v>5</v>
      </c>
      <c r="R1295" s="178">
        <f t="shared" si="145"/>
        <v>22</v>
      </c>
      <c r="S1295" s="202">
        <f t="shared" si="146"/>
        <v>0.81481481481481477</v>
      </c>
    </row>
    <row r="1296" spans="1:19" ht="29" x14ac:dyDescent="0.2">
      <c r="A1296" s="201" t="s">
        <v>402</v>
      </c>
      <c r="B1296" s="188" t="s">
        <v>28</v>
      </c>
      <c r="C1296" s="189" t="s">
        <v>265</v>
      </c>
      <c r="D1296" s="175"/>
      <c r="E1296" s="176"/>
      <c r="F1296" s="176"/>
      <c r="G1296" s="176"/>
      <c r="H1296" s="210" t="str">
        <f t="shared" si="140"/>
        <v/>
      </c>
      <c r="I1296" s="221">
        <v>21</v>
      </c>
      <c r="J1296" s="27">
        <v>5</v>
      </c>
      <c r="K1296" s="27">
        <v>0</v>
      </c>
      <c r="L1296" s="193">
        <f t="shared" si="141"/>
        <v>0</v>
      </c>
      <c r="M1296" s="225">
        <v>0</v>
      </c>
      <c r="N1296" s="27">
        <v>16</v>
      </c>
      <c r="O1296" s="214">
        <f t="shared" si="142"/>
        <v>0.76190476190476186</v>
      </c>
      <c r="P1296" s="177">
        <f t="shared" si="143"/>
        <v>21</v>
      </c>
      <c r="Q1296" s="178">
        <f t="shared" si="144"/>
        <v>5</v>
      </c>
      <c r="R1296" s="178">
        <f t="shared" si="145"/>
        <v>16</v>
      </c>
      <c r="S1296" s="202">
        <f t="shared" si="146"/>
        <v>0.76190476190476186</v>
      </c>
    </row>
    <row r="1297" spans="1:19" x14ac:dyDescent="0.2">
      <c r="A1297" s="201" t="s">
        <v>402</v>
      </c>
      <c r="B1297" s="188" t="s">
        <v>28</v>
      </c>
      <c r="C1297" s="189" t="s">
        <v>31</v>
      </c>
      <c r="D1297" s="175"/>
      <c r="E1297" s="176"/>
      <c r="F1297" s="176"/>
      <c r="G1297" s="176"/>
      <c r="H1297" s="210" t="str">
        <f t="shared" si="140"/>
        <v/>
      </c>
      <c r="I1297" s="221">
        <v>24</v>
      </c>
      <c r="J1297" s="27">
        <v>4</v>
      </c>
      <c r="K1297" s="27">
        <v>1</v>
      </c>
      <c r="L1297" s="193">
        <f t="shared" si="141"/>
        <v>0.25</v>
      </c>
      <c r="M1297" s="225">
        <v>0</v>
      </c>
      <c r="N1297" s="27">
        <v>20</v>
      </c>
      <c r="O1297" s="214">
        <f t="shared" si="142"/>
        <v>0.83333333333333337</v>
      </c>
      <c r="P1297" s="177">
        <f t="shared" si="143"/>
        <v>24</v>
      </c>
      <c r="Q1297" s="178">
        <f t="shared" si="144"/>
        <v>4</v>
      </c>
      <c r="R1297" s="178">
        <f t="shared" si="145"/>
        <v>20</v>
      </c>
      <c r="S1297" s="202">
        <f t="shared" si="146"/>
        <v>0.83333333333333337</v>
      </c>
    </row>
    <row r="1298" spans="1:19" x14ac:dyDescent="0.2">
      <c r="A1298" s="201" t="s">
        <v>402</v>
      </c>
      <c r="B1298" s="188" t="s">
        <v>32</v>
      </c>
      <c r="C1298" s="189" t="s">
        <v>33</v>
      </c>
      <c r="D1298" s="175"/>
      <c r="E1298" s="176"/>
      <c r="F1298" s="176"/>
      <c r="G1298" s="176"/>
      <c r="H1298" s="210" t="str">
        <f t="shared" si="140"/>
        <v/>
      </c>
      <c r="I1298" s="221">
        <v>422</v>
      </c>
      <c r="J1298" s="27">
        <v>326</v>
      </c>
      <c r="K1298" s="27">
        <v>265</v>
      </c>
      <c r="L1298" s="193">
        <f t="shared" si="141"/>
        <v>0.81288343558282206</v>
      </c>
      <c r="M1298" s="225"/>
      <c r="N1298" s="27">
        <v>96</v>
      </c>
      <c r="O1298" s="214">
        <f t="shared" si="142"/>
        <v>0.22748815165876776</v>
      </c>
      <c r="P1298" s="177">
        <f t="shared" si="143"/>
        <v>422</v>
      </c>
      <c r="Q1298" s="178">
        <f t="shared" si="144"/>
        <v>326</v>
      </c>
      <c r="R1298" s="178">
        <f t="shared" si="145"/>
        <v>96</v>
      </c>
      <c r="S1298" s="202">
        <f t="shared" si="146"/>
        <v>0.22748815165876776</v>
      </c>
    </row>
    <row r="1299" spans="1:19" x14ac:dyDescent="0.2">
      <c r="A1299" s="201" t="s">
        <v>402</v>
      </c>
      <c r="B1299" s="188" t="s">
        <v>35</v>
      </c>
      <c r="C1299" s="189" t="s">
        <v>267</v>
      </c>
      <c r="D1299" s="175"/>
      <c r="E1299" s="176"/>
      <c r="F1299" s="176"/>
      <c r="G1299" s="176"/>
      <c r="H1299" s="210" t="str">
        <f t="shared" si="140"/>
        <v/>
      </c>
      <c r="I1299" s="221">
        <v>43</v>
      </c>
      <c r="J1299" s="27">
        <v>39</v>
      </c>
      <c r="K1299" s="27">
        <v>8</v>
      </c>
      <c r="L1299" s="193">
        <f t="shared" si="141"/>
        <v>0.20512820512820512</v>
      </c>
      <c r="M1299" s="225"/>
      <c r="N1299" s="27">
        <v>4</v>
      </c>
      <c r="O1299" s="214">
        <f t="shared" si="142"/>
        <v>9.3023255813953487E-2</v>
      </c>
      <c r="P1299" s="177">
        <f t="shared" si="143"/>
        <v>43</v>
      </c>
      <c r="Q1299" s="178">
        <f t="shared" si="144"/>
        <v>39</v>
      </c>
      <c r="R1299" s="178">
        <f t="shared" si="145"/>
        <v>4</v>
      </c>
      <c r="S1299" s="202">
        <f t="shared" si="146"/>
        <v>9.3023255813953487E-2</v>
      </c>
    </row>
    <row r="1300" spans="1:19" x14ac:dyDescent="0.2">
      <c r="A1300" s="201" t="s">
        <v>402</v>
      </c>
      <c r="B1300" s="188" t="s">
        <v>35</v>
      </c>
      <c r="C1300" s="189" t="s">
        <v>36</v>
      </c>
      <c r="D1300" s="175"/>
      <c r="E1300" s="176"/>
      <c r="F1300" s="176"/>
      <c r="G1300" s="176"/>
      <c r="H1300" s="210" t="str">
        <f t="shared" si="140"/>
        <v/>
      </c>
      <c r="I1300" s="221">
        <v>13</v>
      </c>
      <c r="J1300" s="27">
        <v>11</v>
      </c>
      <c r="K1300" s="27">
        <v>11</v>
      </c>
      <c r="L1300" s="193">
        <f t="shared" si="141"/>
        <v>1</v>
      </c>
      <c r="M1300" s="225"/>
      <c r="N1300" s="27">
        <v>2</v>
      </c>
      <c r="O1300" s="214">
        <f t="shared" si="142"/>
        <v>0.15384615384615385</v>
      </c>
      <c r="P1300" s="177">
        <f t="shared" si="143"/>
        <v>13</v>
      </c>
      <c r="Q1300" s="178">
        <f t="shared" si="144"/>
        <v>11</v>
      </c>
      <c r="R1300" s="178">
        <f t="shared" si="145"/>
        <v>2</v>
      </c>
      <c r="S1300" s="202">
        <f t="shared" si="146"/>
        <v>0.15384615384615385</v>
      </c>
    </row>
    <row r="1301" spans="1:19" x14ac:dyDescent="0.2">
      <c r="A1301" s="201" t="s">
        <v>402</v>
      </c>
      <c r="B1301" s="188" t="s">
        <v>35</v>
      </c>
      <c r="C1301" s="189" t="s">
        <v>37</v>
      </c>
      <c r="D1301" s="175"/>
      <c r="E1301" s="176"/>
      <c r="F1301" s="176"/>
      <c r="G1301" s="176"/>
      <c r="H1301" s="210" t="str">
        <f t="shared" si="140"/>
        <v/>
      </c>
      <c r="I1301" s="221">
        <v>140</v>
      </c>
      <c r="J1301" s="27">
        <v>108</v>
      </c>
      <c r="K1301" s="27">
        <v>57</v>
      </c>
      <c r="L1301" s="193">
        <f t="shared" si="141"/>
        <v>0.52777777777777779</v>
      </c>
      <c r="M1301" s="225"/>
      <c r="N1301" s="27">
        <v>32</v>
      </c>
      <c r="O1301" s="214">
        <f t="shared" si="142"/>
        <v>0.22857142857142856</v>
      </c>
      <c r="P1301" s="177">
        <f t="shared" si="143"/>
        <v>140</v>
      </c>
      <c r="Q1301" s="178">
        <f t="shared" si="144"/>
        <v>108</v>
      </c>
      <c r="R1301" s="178">
        <f t="shared" si="145"/>
        <v>32</v>
      </c>
      <c r="S1301" s="202">
        <f t="shared" si="146"/>
        <v>0.22857142857142856</v>
      </c>
    </row>
    <row r="1302" spans="1:19" x14ac:dyDescent="0.2">
      <c r="A1302" s="201" t="s">
        <v>402</v>
      </c>
      <c r="B1302" s="188" t="s">
        <v>35</v>
      </c>
      <c r="C1302" s="189" t="s">
        <v>38</v>
      </c>
      <c r="D1302" s="175"/>
      <c r="E1302" s="176"/>
      <c r="F1302" s="176"/>
      <c r="G1302" s="176"/>
      <c r="H1302" s="210" t="str">
        <f t="shared" si="140"/>
        <v/>
      </c>
      <c r="I1302" s="221">
        <v>34</v>
      </c>
      <c r="J1302" s="27">
        <v>35</v>
      </c>
      <c r="K1302" s="27">
        <v>8</v>
      </c>
      <c r="L1302" s="193">
        <f t="shared" si="141"/>
        <v>0.22857142857142856</v>
      </c>
      <c r="M1302" s="225"/>
      <c r="N1302" s="27"/>
      <c r="O1302" s="214">
        <f t="shared" si="142"/>
        <v>0</v>
      </c>
      <c r="P1302" s="177">
        <f t="shared" si="143"/>
        <v>34</v>
      </c>
      <c r="Q1302" s="178">
        <f t="shared" si="144"/>
        <v>35</v>
      </c>
      <c r="R1302" s="178" t="str">
        <f t="shared" si="145"/>
        <v/>
      </c>
      <c r="S1302" s="202" t="str">
        <f t="shared" si="146"/>
        <v/>
      </c>
    </row>
    <row r="1303" spans="1:19" x14ac:dyDescent="0.2">
      <c r="A1303" s="201" t="s">
        <v>402</v>
      </c>
      <c r="B1303" s="188" t="s">
        <v>39</v>
      </c>
      <c r="C1303" s="189" t="s">
        <v>268</v>
      </c>
      <c r="D1303" s="175"/>
      <c r="E1303" s="176"/>
      <c r="F1303" s="176"/>
      <c r="G1303" s="176"/>
      <c r="H1303" s="210" t="str">
        <f t="shared" si="140"/>
        <v/>
      </c>
      <c r="I1303" s="221">
        <v>5020</v>
      </c>
      <c r="J1303" s="27">
        <v>3363</v>
      </c>
      <c r="K1303" s="27">
        <v>1680</v>
      </c>
      <c r="L1303" s="193">
        <f t="shared" si="141"/>
        <v>0.49955396966993754</v>
      </c>
      <c r="M1303" s="225">
        <v>24</v>
      </c>
      <c r="N1303" s="27">
        <v>1657</v>
      </c>
      <c r="O1303" s="214">
        <f t="shared" si="142"/>
        <v>0.32850911974623315</v>
      </c>
      <c r="P1303" s="177">
        <f t="shared" si="143"/>
        <v>5020</v>
      </c>
      <c r="Q1303" s="178">
        <f t="shared" si="144"/>
        <v>3387</v>
      </c>
      <c r="R1303" s="178">
        <f t="shared" si="145"/>
        <v>1657</v>
      </c>
      <c r="S1303" s="202">
        <f t="shared" si="146"/>
        <v>0.32850911974623315</v>
      </c>
    </row>
    <row r="1304" spans="1:19" x14ac:dyDescent="0.2">
      <c r="A1304" s="201" t="s">
        <v>402</v>
      </c>
      <c r="B1304" s="188" t="s">
        <v>42</v>
      </c>
      <c r="C1304" s="189" t="s">
        <v>43</v>
      </c>
      <c r="D1304" s="175"/>
      <c r="E1304" s="176"/>
      <c r="F1304" s="176"/>
      <c r="G1304" s="176"/>
      <c r="H1304" s="210" t="str">
        <f t="shared" si="140"/>
        <v/>
      </c>
      <c r="I1304" s="221">
        <v>661</v>
      </c>
      <c r="J1304" s="27">
        <v>632</v>
      </c>
      <c r="K1304" s="27">
        <v>345</v>
      </c>
      <c r="L1304" s="193">
        <f t="shared" si="141"/>
        <v>0.54588607594936711</v>
      </c>
      <c r="M1304" s="225"/>
      <c r="N1304" s="27">
        <v>29</v>
      </c>
      <c r="O1304" s="214">
        <f t="shared" si="142"/>
        <v>4.3872919818456882E-2</v>
      </c>
      <c r="P1304" s="177">
        <f t="shared" si="143"/>
        <v>661</v>
      </c>
      <c r="Q1304" s="178">
        <f t="shared" si="144"/>
        <v>632</v>
      </c>
      <c r="R1304" s="178">
        <f t="shared" si="145"/>
        <v>29</v>
      </c>
      <c r="S1304" s="202">
        <f t="shared" si="146"/>
        <v>4.3872919818456882E-2</v>
      </c>
    </row>
    <row r="1305" spans="1:19" ht="29" x14ac:dyDescent="0.2">
      <c r="A1305" s="201" t="s">
        <v>402</v>
      </c>
      <c r="B1305" s="188" t="s">
        <v>42</v>
      </c>
      <c r="C1305" s="189" t="s">
        <v>45</v>
      </c>
      <c r="D1305" s="175"/>
      <c r="E1305" s="176"/>
      <c r="F1305" s="176"/>
      <c r="G1305" s="176"/>
      <c r="H1305" s="210" t="str">
        <f t="shared" si="140"/>
        <v/>
      </c>
      <c r="I1305" s="221">
        <v>381</v>
      </c>
      <c r="J1305" s="27">
        <v>270</v>
      </c>
      <c r="K1305" s="27">
        <v>130</v>
      </c>
      <c r="L1305" s="193">
        <f t="shared" si="141"/>
        <v>0.48148148148148145</v>
      </c>
      <c r="M1305" s="225"/>
      <c r="N1305" s="27">
        <v>111</v>
      </c>
      <c r="O1305" s="214">
        <f t="shared" si="142"/>
        <v>0.29133858267716534</v>
      </c>
      <c r="P1305" s="177">
        <f t="shared" si="143"/>
        <v>381</v>
      </c>
      <c r="Q1305" s="178">
        <f t="shared" si="144"/>
        <v>270</v>
      </c>
      <c r="R1305" s="178">
        <f t="shared" si="145"/>
        <v>111</v>
      </c>
      <c r="S1305" s="202">
        <f t="shared" si="146"/>
        <v>0.29133858267716534</v>
      </c>
    </row>
    <row r="1306" spans="1:19" x14ac:dyDescent="0.2">
      <c r="A1306" s="201" t="s">
        <v>402</v>
      </c>
      <c r="B1306" s="188" t="s">
        <v>42</v>
      </c>
      <c r="C1306" s="189" t="s">
        <v>46</v>
      </c>
      <c r="D1306" s="175"/>
      <c r="E1306" s="176"/>
      <c r="F1306" s="176"/>
      <c r="G1306" s="176"/>
      <c r="H1306" s="210" t="str">
        <f t="shared" si="140"/>
        <v/>
      </c>
      <c r="I1306" s="221">
        <v>1466</v>
      </c>
      <c r="J1306" s="27">
        <v>1394</v>
      </c>
      <c r="K1306" s="27">
        <v>267</v>
      </c>
      <c r="L1306" s="193">
        <f t="shared" si="141"/>
        <v>0.1915351506456241</v>
      </c>
      <c r="M1306" s="225"/>
      <c r="N1306" s="27">
        <v>72</v>
      </c>
      <c r="O1306" s="214">
        <f t="shared" si="142"/>
        <v>4.9113233287858118E-2</v>
      </c>
      <c r="P1306" s="177">
        <f t="shared" si="143"/>
        <v>1466</v>
      </c>
      <c r="Q1306" s="178">
        <f t="shared" si="144"/>
        <v>1394</v>
      </c>
      <c r="R1306" s="178">
        <f t="shared" si="145"/>
        <v>72</v>
      </c>
      <c r="S1306" s="202">
        <f t="shared" si="146"/>
        <v>4.9113233287858118E-2</v>
      </c>
    </row>
    <row r="1307" spans="1:19" x14ac:dyDescent="0.2">
      <c r="A1307" s="201" t="s">
        <v>402</v>
      </c>
      <c r="B1307" s="188" t="s">
        <v>47</v>
      </c>
      <c r="C1307" s="189" t="s">
        <v>48</v>
      </c>
      <c r="D1307" s="175"/>
      <c r="E1307" s="176"/>
      <c r="F1307" s="176"/>
      <c r="G1307" s="176"/>
      <c r="H1307" s="210" t="str">
        <f t="shared" si="140"/>
        <v/>
      </c>
      <c r="I1307" s="221">
        <v>14</v>
      </c>
      <c r="J1307" s="27">
        <v>10</v>
      </c>
      <c r="K1307" s="27">
        <v>3</v>
      </c>
      <c r="L1307" s="193">
        <f t="shared" si="141"/>
        <v>0.3</v>
      </c>
      <c r="M1307" s="225"/>
      <c r="N1307" s="27">
        <v>4</v>
      </c>
      <c r="O1307" s="214">
        <f t="shared" si="142"/>
        <v>0.2857142857142857</v>
      </c>
      <c r="P1307" s="177">
        <f t="shared" si="143"/>
        <v>14</v>
      </c>
      <c r="Q1307" s="178">
        <f t="shared" si="144"/>
        <v>10</v>
      </c>
      <c r="R1307" s="178">
        <f t="shared" si="145"/>
        <v>4</v>
      </c>
      <c r="S1307" s="202">
        <f t="shared" si="146"/>
        <v>0.2857142857142857</v>
      </c>
    </row>
    <row r="1308" spans="1:19" ht="43" x14ac:dyDescent="0.2">
      <c r="A1308" s="201" t="s">
        <v>402</v>
      </c>
      <c r="B1308" s="188" t="s">
        <v>559</v>
      </c>
      <c r="C1308" s="189" t="s">
        <v>49</v>
      </c>
      <c r="D1308" s="175"/>
      <c r="E1308" s="176"/>
      <c r="F1308" s="176"/>
      <c r="G1308" s="176"/>
      <c r="H1308" s="210" t="str">
        <f t="shared" si="140"/>
        <v/>
      </c>
      <c r="I1308" s="221">
        <v>1</v>
      </c>
      <c r="J1308" s="27"/>
      <c r="K1308" s="27"/>
      <c r="L1308" s="193" t="str">
        <f t="shared" si="141"/>
        <v/>
      </c>
      <c r="M1308" s="225"/>
      <c r="N1308" s="27">
        <v>1</v>
      </c>
      <c r="O1308" s="214">
        <f t="shared" si="142"/>
        <v>1</v>
      </c>
      <c r="P1308" s="177">
        <f t="shared" si="143"/>
        <v>1</v>
      </c>
      <c r="Q1308" s="178" t="str">
        <f t="shared" si="144"/>
        <v/>
      </c>
      <c r="R1308" s="178">
        <f t="shared" si="145"/>
        <v>1</v>
      </c>
      <c r="S1308" s="202" t="str">
        <f t="shared" si="146"/>
        <v/>
      </c>
    </row>
    <row r="1309" spans="1:19" x14ac:dyDescent="0.2">
      <c r="A1309" s="201" t="s">
        <v>402</v>
      </c>
      <c r="B1309" s="188" t="s">
        <v>53</v>
      </c>
      <c r="C1309" s="189" t="s">
        <v>54</v>
      </c>
      <c r="D1309" s="175"/>
      <c r="E1309" s="176"/>
      <c r="F1309" s="176"/>
      <c r="G1309" s="176"/>
      <c r="H1309" s="210" t="str">
        <f t="shared" si="140"/>
        <v/>
      </c>
      <c r="I1309" s="221">
        <v>5</v>
      </c>
      <c r="J1309" s="27">
        <v>5</v>
      </c>
      <c r="K1309" s="27">
        <v>4</v>
      </c>
      <c r="L1309" s="193">
        <f t="shared" si="141"/>
        <v>0.8</v>
      </c>
      <c r="M1309" s="225"/>
      <c r="N1309" s="27"/>
      <c r="O1309" s="214">
        <f t="shared" si="142"/>
        <v>0</v>
      </c>
      <c r="P1309" s="177">
        <f t="shared" si="143"/>
        <v>5</v>
      </c>
      <c r="Q1309" s="178">
        <f t="shared" si="144"/>
        <v>5</v>
      </c>
      <c r="R1309" s="178" t="str">
        <f t="shared" si="145"/>
        <v/>
      </c>
      <c r="S1309" s="202" t="str">
        <f t="shared" si="146"/>
        <v/>
      </c>
    </row>
    <row r="1310" spans="1:19" x14ac:dyDescent="0.2">
      <c r="A1310" s="201" t="s">
        <v>402</v>
      </c>
      <c r="B1310" s="188" t="s">
        <v>55</v>
      </c>
      <c r="C1310" s="189" t="s">
        <v>56</v>
      </c>
      <c r="D1310" s="175"/>
      <c r="E1310" s="176"/>
      <c r="F1310" s="176"/>
      <c r="G1310" s="176"/>
      <c r="H1310" s="210" t="str">
        <f t="shared" si="140"/>
        <v/>
      </c>
      <c r="I1310" s="221">
        <v>257</v>
      </c>
      <c r="J1310" s="27">
        <v>158</v>
      </c>
      <c r="K1310" s="27">
        <v>15</v>
      </c>
      <c r="L1310" s="193">
        <f t="shared" si="141"/>
        <v>9.49367088607595E-2</v>
      </c>
      <c r="M1310" s="225"/>
      <c r="N1310" s="27">
        <v>99</v>
      </c>
      <c r="O1310" s="214">
        <f t="shared" si="142"/>
        <v>0.38521400778210119</v>
      </c>
      <c r="P1310" s="177">
        <f t="shared" si="143"/>
        <v>257</v>
      </c>
      <c r="Q1310" s="178">
        <f t="shared" si="144"/>
        <v>158</v>
      </c>
      <c r="R1310" s="178">
        <f t="shared" si="145"/>
        <v>99</v>
      </c>
      <c r="S1310" s="202">
        <f t="shared" si="146"/>
        <v>0.38521400778210119</v>
      </c>
    </row>
    <row r="1311" spans="1:19" x14ac:dyDescent="0.2">
      <c r="A1311" s="201" t="s">
        <v>402</v>
      </c>
      <c r="B1311" s="188" t="s">
        <v>57</v>
      </c>
      <c r="C1311" s="189" t="s">
        <v>58</v>
      </c>
      <c r="D1311" s="175"/>
      <c r="E1311" s="176"/>
      <c r="F1311" s="176"/>
      <c r="G1311" s="176"/>
      <c r="H1311" s="210" t="str">
        <f t="shared" si="140"/>
        <v/>
      </c>
      <c r="I1311" s="221">
        <v>23</v>
      </c>
      <c r="J1311" s="27">
        <v>18</v>
      </c>
      <c r="K1311" s="27">
        <v>14</v>
      </c>
      <c r="L1311" s="193">
        <f t="shared" si="141"/>
        <v>0.77777777777777779</v>
      </c>
      <c r="M1311" s="225"/>
      <c r="N1311" s="27">
        <v>5</v>
      </c>
      <c r="O1311" s="214">
        <f t="shared" si="142"/>
        <v>0.21739130434782608</v>
      </c>
      <c r="P1311" s="177">
        <f t="shared" si="143"/>
        <v>23</v>
      </c>
      <c r="Q1311" s="178">
        <f t="shared" si="144"/>
        <v>18</v>
      </c>
      <c r="R1311" s="178">
        <f t="shared" si="145"/>
        <v>5</v>
      </c>
      <c r="S1311" s="202">
        <f t="shared" si="146"/>
        <v>0.21739130434782608</v>
      </c>
    </row>
    <row r="1312" spans="1:19" x14ac:dyDescent="0.2">
      <c r="A1312" s="201" t="s">
        <v>402</v>
      </c>
      <c r="B1312" s="188" t="s">
        <v>65</v>
      </c>
      <c r="C1312" s="189" t="s">
        <v>66</v>
      </c>
      <c r="D1312" s="175"/>
      <c r="E1312" s="176"/>
      <c r="F1312" s="176"/>
      <c r="G1312" s="176"/>
      <c r="H1312" s="210" t="str">
        <f t="shared" si="140"/>
        <v/>
      </c>
      <c r="I1312" s="221">
        <v>493</v>
      </c>
      <c r="J1312" s="27">
        <v>304</v>
      </c>
      <c r="K1312" s="27">
        <v>54</v>
      </c>
      <c r="L1312" s="193">
        <f t="shared" si="141"/>
        <v>0.17763157894736842</v>
      </c>
      <c r="M1312" s="225"/>
      <c r="N1312" s="27">
        <v>189</v>
      </c>
      <c r="O1312" s="214">
        <f t="shared" si="142"/>
        <v>0.38336713995943206</v>
      </c>
      <c r="P1312" s="177">
        <f t="shared" si="143"/>
        <v>493</v>
      </c>
      <c r="Q1312" s="178">
        <f t="shared" si="144"/>
        <v>304</v>
      </c>
      <c r="R1312" s="178">
        <f t="shared" si="145"/>
        <v>189</v>
      </c>
      <c r="S1312" s="202">
        <f t="shared" si="146"/>
        <v>0.38336713995943206</v>
      </c>
    </row>
    <row r="1313" spans="1:19" x14ac:dyDescent="0.2">
      <c r="A1313" s="201" t="s">
        <v>402</v>
      </c>
      <c r="B1313" s="188" t="s">
        <v>87</v>
      </c>
      <c r="C1313" s="189" t="s">
        <v>284</v>
      </c>
      <c r="D1313" s="175"/>
      <c r="E1313" s="176"/>
      <c r="F1313" s="176"/>
      <c r="G1313" s="176"/>
      <c r="H1313" s="210" t="str">
        <f t="shared" si="140"/>
        <v/>
      </c>
      <c r="I1313" s="221">
        <v>2852</v>
      </c>
      <c r="J1313" s="27">
        <v>1263</v>
      </c>
      <c r="K1313" s="27">
        <v>396</v>
      </c>
      <c r="L1313" s="193">
        <f t="shared" si="141"/>
        <v>0.31353919239904987</v>
      </c>
      <c r="M1313" s="225"/>
      <c r="N1313" s="27">
        <v>1589</v>
      </c>
      <c r="O1313" s="214">
        <f t="shared" si="142"/>
        <v>0.55715287517531553</v>
      </c>
      <c r="P1313" s="177">
        <f t="shared" si="143"/>
        <v>2852</v>
      </c>
      <c r="Q1313" s="178">
        <f t="shared" si="144"/>
        <v>1263</v>
      </c>
      <c r="R1313" s="178">
        <f t="shared" si="145"/>
        <v>1589</v>
      </c>
      <c r="S1313" s="202">
        <f t="shared" si="146"/>
        <v>0.55715287517531553</v>
      </c>
    </row>
    <row r="1314" spans="1:19" x14ac:dyDescent="0.2">
      <c r="A1314" s="201" t="s">
        <v>402</v>
      </c>
      <c r="B1314" s="188" t="s">
        <v>92</v>
      </c>
      <c r="C1314" s="189" t="s">
        <v>368</v>
      </c>
      <c r="D1314" s="175"/>
      <c r="E1314" s="176"/>
      <c r="F1314" s="176"/>
      <c r="G1314" s="176"/>
      <c r="H1314" s="210" t="str">
        <f t="shared" si="140"/>
        <v/>
      </c>
      <c r="I1314" s="221">
        <v>461</v>
      </c>
      <c r="J1314" s="27">
        <v>396</v>
      </c>
      <c r="K1314" s="27">
        <v>9</v>
      </c>
      <c r="L1314" s="193">
        <f t="shared" si="141"/>
        <v>2.2727272727272728E-2</v>
      </c>
      <c r="M1314" s="225"/>
      <c r="N1314" s="27">
        <v>65</v>
      </c>
      <c r="O1314" s="214">
        <f t="shared" si="142"/>
        <v>0.14099783080260303</v>
      </c>
      <c r="P1314" s="177">
        <f t="shared" si="143"/>
        <v>461</v>
      </c>
      <c r="Q1314" s="178">
        <f t="shared" si="144"/>
        <v>396</v>
      </c>
      <c r="R1314" s="178">
        <f t="shared" si="145"/>
        <v>65</v>
      </c>
      <c r="S1314" s="202">
        <f t="shared" si="146"/>
        <v>0.14099783080260303</v>
      </c>
    </row>
    <row r="1315" spans="1:19" x14ac:dyDescent="0.2">
      <c r="A1315" s="201" t="s">
        <v>402</v>
      </c>
      <c r="B1315" s="188" t="s">
        <v>92</v>
      </c>
      <c r="C1315" s="189" t="s">
        <v>93</v>
      </c>
      <c r="D1315" s="175"/>
      <c r="E1315" s="176"/>
      <c r="F1315" s="176"/>
      <c r="G1315" s="176"/>
      <c r="H1315" s="210" t="str">
        <f t="shared" si="140"/>
        <v/>
      </c>
      <c r="I1315" s="221">
        <v>1753</v>
      </c>
      <c r="J1315" s="27">
        <v>1267</v>
      </c>
      <c r="K1315" s="27">
        <v>879</v>
      </c>
      <c r="L1315" s="193">
        <f t="shared" si="141"/>
        <v>0.69376479873717445</v>
      </c>
      <c r="M1315" s="225"/>
      <c r="N1315" s="27">
        <v>484</v>
      </c>
      <c r="O1315" s="214">
        <f t="shared" si="142"/>
        <v>0.27641347801256427</v>
      </c>
      <c r="P1315" s="177">
        <f t="shared" si="143"/>
        <v>1753</v>
      </c>
      <c r="Q1315" s="178">
        <f t="shared" si="144"/>
        <v>1267</v>
      </c>
      <c r="R1315" s="178">
        <f t="shared" si="145"/>
        <v>484</v>
      </c>
      <c r="S1315" s="202">
        <f t="shared" si="146"/>
        <v>0.27641347801256427</v>
      </c>
    </row>
    <row r="1316" spans="1:19" x14ac:dyDescent="0.2">
      <c r="A1316" s="201" t="s">
        <v>402</v>
      </c>
      <c r="B1316" s="188" t="s">
        <v>98</v>
      </c>
      <c r="C1316" s="189" t="s">
        <v>99</v>
      </c>
      <c r="D1316" s="175"/>
      <c r="E1316" s="176"/>
      <c r="F1316" s="176"/>
      <c r="G1316" s="176"/>
      <c r="H1316" s="210" t="str">
        <f t="shared" si="140"/>
        <v/>
      </c>
      <c r="I1316" s="221">
        <v>686</v>
      </c>
      <c r="J1316" s="27">
        <v>593</v>
      </c>
      <c r="K1316" s="27">
        <v>351</v>
      </c>
      <c r="L1316" s="193">
        <f t="shared" si="141"/>
        <v>0.59190556492411472</v>
      </c>
      <c r="M1316" s="225"/>
      <c r="N1316" s="27">
        <v>93</v>
      </c>
      <c r="O1316" s="214">
        <f t="shared" si="142"/>
        <v>0.13556851311953352</v>
      </c>
      <c r="P1316" s="177">
        <f t="shared" si="143"/>
        <v>686</v>
      </c>
      <c r="Q1316" s="178">
        <f t="shared" si="144"/>
        <v>593</v>
      </c>
      <c r="R1316" s="178">
        <f t="shared" si="145"/>
        <v>93</v>
      </c>
      <c r="S1316" s="202">
        <f t="shared" si="146"/>
        <v>0.13556851311953352</v>
      </c>
    </row>
    <row r="1317" spans="1:19" x14ac:dyDescent="0.2">
      <c r="A1317" s="201" t="s">
        <v>402</v>
      </c>
      <c r="B1317" s="188" t="s">
        <v>558</v>
      </c>
      <c r="C1317" s="189" t="s">
        <v>100</v>
      </c>
      <c r="D1317" s="175"/>
      <c r="E1317" s="176"/>
      <c r="F1317" s="176"/>
      <c r="G1317" s="176"/>
      <c r="H1317" s="210" t="str">
        <f t="shared" si="140"/>
        <v/>
      </c>
      <c r="I1317" s="221">
        <v>157</v>
      </c>
      <c r="J1317" s="27">
        <v>94</v>
      </c>
      <c r="K1317" s="27">
        <v>61</v>
      </c>
      <c r="L1317" s="193">
        <f t="shared" si="141"/>
        <v>0.64893617021276595</v>
      </c>
      <c r="M1317" s="225">
        <v>3</v>
      </c>
      <c r="N1317" s="27">
        <v>63</v>
      </c>
      <c r="O1317" s="214">
        <f t="shared" si="142"/>
        <v>0.39374999999999999</v>
      </c>
      <c r="P1317" s="177">
        <f t="shared" si="143"/>
        <v>157</v>
      </c>
      <c r="Q1317" s="178">
        <f t="shared" si="144"/>
        <v>97</v>
      </c>
      <c r="R1317" s="178">
        <f t="shared" si="145"/>
        <v>63</v>
      </c>
      <c r="S1317" s="202">
        <f t="shared" si="146"/>
        <v>0.39374999999999999</v>
      </c>
    </row>
    <row r="1318" spans="1:19" x14ac:dyDescent="0.2">
      <c r="A1318" s="201" t="s">
        <v>402</v>
      </c>
      <c r="B1318" s="188" t="s">
        <v>103</v>
      </c>
      <c r="C1318" s="189" t="s">
        <v>104</v>
      </c>
      <c r="D1318" s="175"/>
      <c r="E1318" s="176"/>
      <c r="F1318" s="176"/>
      <c r="G1318" s="176"/>
      <c r="H1318" s="210" t="str">
        <f t="shared" si="140"/>
        <v/>
      </c>
      <c r="I1318" s="221">
        <v>194</v>
      </c>
      <c r="J1318" s="27">
        <v>165</v>
      </c>
      <c r="K1318" s="27">
        <v>112</v>
      </c>
      <c r="L1318" s="193">
        <f t="shared" si="141"/>
        <v>0.67878787878787883</v>
      </c>
      <c r="M1318" s="225">
        <v>1</v>
      </c>
      <c r="N1318" s="27">
        <v>29</v>
      </c>
      <c r="O1318" s="214">
        <f t="shared" si="142"/>
        <v>0.14871794871794872</v>
      </c>
      <c r="P1318" s="177">
        <f t="shared" si="143"/>
        <v>194</v>
      </c>
      <c r="Q1318" s="178">
        <f t="shared" si="144"/>
        <v>166</v>
      </c>
      <c r="R1318" s="178">
        <f t="shared" si="145"/>
        <v>29</v>
      </c>
      <c r="S1318" s="202">
        <f t="shared" si="146"/>
        <v>0.14871794871794872</v>
      </c>
    </row>
    <row r="1319" spans="1:19" x14ac:dyDescent="0.2">
      <c r="A1319" s="201" t="s">
        <v>402</v>
      </c>
      <c r="B1319" s="188" t="s">
        <v>105</v>
      </c>
      <c r="C1319" s="189" t="s">
        <v>106</v>
      </c>
      <c r="D1319" s="175"/>
      <c r="E1319" s="176"/>
      <c r="F1319" s="176"/>
      <c r="G1319" s="176"/>
      <c r="H1319" s="210" t="str">
        <f t="shared" si="140"/>
        <v/>
      </c>
      <c r="I1319" s="221">
        <v>8</v>
      </c>
      <c r="J1319" s="27">
        <v>5</v>
      </c>
      <c r="K1319" s="27">
        <v>2</v>
      </c>
      <c r="L1319" s="193">
        <f t="shared" si="141"/>
        <v>0.4</v>
      </c>
      <c r="M1319" s="225"/>
      <c r="N1319" s="27">
        <v>3</v>
      </c>
      <c r="O1319" s="214">
        <f t="shared" si="142"/>
        <v>0.375</v>
      </c>
      <c r="P1319" s="177">
        <f t="shared" si="143"/>
        <v>8</v>
      </c>
      <c r="Q1319" s="178">
        <f t="shared" si="144"/>
        <v>5</v>
      </c>
      <c r="R1319" s="178">
        <f t="shared" si="145"/>
        <v>3</v>
      </c>
      <c r="S1319" s="202">
        <f t="shared" si="146"/>
        <v>0.375</v>
      </c>
    </row>
    <row r="1320" spans="1:19" x14ac:dyDescent="0.2">
      <c r="A1320" s="201" t="s">
        <v>402</v>
      </c>
      <c r="B1320" s="188" t="s">
        <v>110</v>
      </c>
      <c r="C1320" s="189" t="s">
        <v>111</v>
      </c>
      <c r="D1320" s="175"/>
      <c r="E1320" s="176"/>
      <c r="F1320" s="176"/>
      <c r="G1320" s="176"/>
      <c r="H1320" s="210" t="str">
        <f t="shared" si="140"/>
        <v/>
      </c>
      <c r="I1320" s="221">
        <v>17</v>
      </c>
      <c r="J1320" s="27">
        <v>16</v>
      </c>
      <c r="K1320" s="27">
        <v>1</v>
      </c>
      <c r="L1320" s="193">
        <f t="shared" si="141"/>
        <v>6.25E-2</v>
      </c>
      <c r="M1320" s="225"/>
      <c r="N1320" s="27">
        <v>1</v>
      </c>
      <c r="O1320" s="214">
        <f t="shared" si="142"/>
        <v>5.8823529411764705E-2</v>
      </c>
      <c r="P1320" s="177">
        <f t="shared" si="143"/>
        <v>17</v>
      </c>
      <c r="Q1320" s="178">
        <f t="shared" si="144"/>
        <v>16</v>
      </c>
      <c r="R1320" s="178">
        <f t="shared" si="145"/>
        <v>1</v>
      </c>
      <c r="S1320" s="202">
        <f t="shared" si="146"/>
        <v>5.8823529411764705E-2</v>
      </c>
    </row>
    <row r="1321" spans="1:19" x14ac:dyDescent="0.2">
      <c r="A1321" s="201" t="s">
        <v>402</v>
      </c>
      <c r="B1321" s="262" t="s">
        <v>557</v>
      </c>
      <c r="C1321" s="189" t="s">
        <v>369</v>
      </c>
      <c r="D1321" s="175"/>
      <c r="E1321" s="176"/>
      <c r="F1321" s="176"/>
      <c r="G1321" s="176"/>
      <c r="H1321" s="210" t="str">
        <f t="shared" si="140"/>
        <v/>
      </c>
      <c r="I1321" s="221">
        <v>43</v>
      </c>
      <c r="J1321" s="27">
        <v>44</v>
      </c>
      <c r="K1321" s="27">
        <v>13</v>
      </c>
      <c r="L1321" s="193">
        <f t="shared" si="141"/>
        <v>0.29545454545454547</v>
      </c>
      <c r="M1321" s="225"/>
      <c r="N1321" s="27">
        <v>1</v>
      </c>
      <c r="O1321" s="214">
        <f t="shared" si="142"/>
        <v>2.2222222222222223E-2</v>
      </c>
      <c r="P1321" s="177">
        <f t="shared" si="143"/>
        <v>43</v>
      </c>
      <c r="Q1321" s="178">
        <f t="shared" si="144"/>
        <v>44</v>
      </c>
      <c r="R1321" s="178">
        <f t="shared" si="145"/>
        <v>1</v>
      </c>
      <c r="S1321" s="202">
        <f t="shared" si="146"/>
        <v>2.2222222222222223E-2</v>
      </c>
    </row>
    <row r="1322" spans="1:19" x14ac:dyDescent="0.2">
      <c r="A1322" s="201" t="s">
        <v>402</v>
      </c>
      <c r="B1322" s="188" t="s">
        <v>130</v>
      </c>
      <c r="C1322" s="189" t="s">
        <v>131</v>
      </c>
      <c r="D1322" s="175"/>
      <c r="E1322" s="176"/>
      <c r="F1322" s="176"/>
      <c r="G1322" s="176"/>
      <c r="H1322" s="210" t="str">
        <f t="shared" si="140"/>
        <v/>
      </c>
      <c r="I1322" s="221">
        <v>14</v>
      </c>
      <c r="J1322" s="27">
        <v>11</v>
      </c>
      <c r="K1322" s="27">
        <v>10</v>
      </c>
      <c r="L1322" s="193">
        <f t="shared" si="141"/>
        <v>0.90909090909090906</v>
      </c>
      <c r="M1322" s="225"/>
      <c r="N1322" s="27">
        <v>3</v>
      </c>
      <c r="O1322" s="214">
        <f t="shared" si="142"/>
        <v>0.21428571428571427</v>
      </c>
      <c r="P1322" s="177">
        <f t="shared" si="143"/>
        <v>14</v>
      </c>
      <c r="Q1322" s="178">
        <f t="shared" si="144"/>
        <v>11</v>
      </c>
      <c r="R1322" s="178">
        <f t="shared" si="145"/>
        <v>3</v>
      </c>
      <c r="S1322" s="202">
        <f t="shared" si="146"/>
        <v>0.21428571428571427</v>
      </c>
    </row>
    <row r="1323" spans="1:19" x14ac:dyDescent="0.2">
      <c r="A1323" s="201" t="s">
        <v>402</v>
      </c>
      <c r="B1323" s="188" t="s">
        <v>133</v>
      </c>
      <c r="C1323" s="189" t="s">
        <v>134</v>
      </c>
      <c r="D1323" s="175"/>
      <c r="E1323" s="176"/>
      <c r="F1323" s="176"/>
      <c r="G1323" s="176"/>
      <c r="H1323" s="210" t="str">
        <f t="shared" si="140"/>
        <v/>
      </c>
      <c r="I1323" s="221">
        <v>1067</v>
      </c>
      <c r="J1323" s="27">
        <v>523</v>
      </c>
      <c r="K1323" s="27">
        <v>185</v>
      </c>
      <c r="L1323" s="193">
        <f t="shared" si="141"/>
        <v>0.35372848948374763</v>
      </c>
      <c r="M1323" s="225"/>
      <c r="N1323" s="27">
        <v>544</v>
      </c>
      <c r="O1323" s="214">
        <f t="shared" si="142"/>
        <v>0.50984067478912842</v>
      </c>
      <c r="P1323" s="177">
        <f t="shared" si="143"/>
        <v>1067</v>
      </c>
      <c r="Q1323" s="178">
        <f t="shared" si="144"/>
        <v>523</v>
      </c>
      <c r="R1323" s="178">
        <f t="shared" si="145"/>
        <v>544</v>
      </c>
      <c r="S1323" s="202">
        <f t="shared" si="146"/>
        <v>0.50984067478912842</v>
      </c>
    </row>
    <row r="1324" spans="1:19" x14ac:dyDescent="0.2">
      <c r="A1324" s="201" t="s">
        <v>402</v>
      </c>
      <c r="B1324" s="188" t="s">
        <v>135</v>
      </c>
      <c r="C1324" s="189" t="s">
        <v>370</v>
      </c>
      <c r="D1324" s="175"/>
      <c r="E1324" s="176"/>
      <c r="F1324" s="176"/>
      <c r="G1324" s="176"/>
      <c r="H1324" s="210" t="str">
        <f t="shared" si="140"/>
        <v/>
      </c>
      <c r="I1324" s="221">
        <v>300</v>
      </c>
      <c r="J1324" s="27">
        <v>257</v>
      </c>
      <c r="K1324" s="27">
        <v>64</v>
      </c>
      <c r="L1324" s="193">
        <f t="shared" si="141"/>
        <v>0.24902723735408561</v>
      </c>
      <c r="M1324" s="225">
        <v>2</v>
      </c>
      <c r="N1324" s="27">
        <v>43</v>
      </c>
      <c r="O1324" s="214">
        <f t="shared" si="142"/>
        <v>0.14238410596026491</v>
      </c>
      <c r="P1324" s="177">
        <f t="shared" si="143"/>
        <v>300</v>
      </c>
      <c r="Q1324" s="178">
        <f t="shared" si="144"/>
        <v>259</v>
      </c>
      <c r="R1324" s="178">
        <f t="shared" si="145"/>
        <v>43</v>
      </c>
      <c r="S1324" s="202">
        <f t="shared" si="146"/>
        <v>0.14238410596026491</v>
      </c>
    </row>
    <row r="1325" spans="1:19" x14ac:dyDescent="0.2">
      <c r="A1325" s="201" t="s">
        <v>402</v>
      </c>
      <c r="B1325" s="188" t="s">
        <v>135</v>
      </c>
      <c r="C1325" s="189" t="s">
        <v>136</v>
      </c>
      <c r="D1325" s="175"/>
      <c r="E1325" s="176"/>
      <c r="F1325" s="176"/>
      <c r="G1325" s="176"/>
      <c r="H1325" s="210" t="str">
        <f t="shared" si="140"/>
        <v/>
      </c>
      <c r="I1325" s="221">
        <v>1905</v>
      </c>
      <c r="J1325" s="27">
        <v>1642</v>
      </c>
      <c r="K1325" s="27">
        <v>354</v>
      </c>
      <c r="L1325" s="193">
        <f t="shared" si="141"/>
        <v>0.21559074299634592</v>
      </c>
      <c r="M1325" s="225"/>
      <c r="N1325" s="27">
        <v>262</v>
      </c>
      <c r="O1325" s="214">
        <f t="shared" si="142"/>
        <v>0.13760504201680673</v>
      </c>
      <c r="P1325" s="177">
        <f t="shared" si="143"/>
        <v>1905</v>
      </c>
      <c r="Q1325" s="178">
        <f t="shared" si="144"/>
        <v>1642</v>
      </c>
      <c r="R1325" s="178">
        <f t="shared" si="145"/>
        <v>262</v>
      </c>
      <c r="S1325" s="202">
        <f t="shared" si="146"/>
        <v>0.13760504201680673</v>
      </c>
    </row>
    <row r="1326" spans="1:19" x14ac:dyDescent="0.2">
      <c r="A1326" s="201" t="s">
        <v>402</v>
      </c>
      <c r="B1326" s="188" t="s">
        <v>147</v>
      </c>
      <c r="C1326" s="189" t="s">
        <v>148</v>
      </c>
      <c r="D1326" s="175"/>
      <c r="E1326" s="176"/>
      <c r="F1326" s="176"/>
      <c r="G1326" s="176"/>
      <c r="H1326" s="210" t="str">
        <f t="shared" si="140"/>
        <v/>
      </c>
      <c r="I1326" s="221">
        <v>741</v>
      </c>
      <c r="J1326" s="27">
        <v>199</v>
      </c>
      <c r="K1326" s="27">
        <v>55</v>
      </c>
      <c r="L1326" s="193">
        <f t="shared" si="141"/>
        <v>0.27638190954773867</v>
      </c>
      <c r="M1326" s="225"/>
      <c r="N1326" s="27">
        <v>542</v>
      </c>
      <c r="O1326" s="214">
        <f t="shared" si="142"/>
        <v>0.73144399460188936</v>
      </c>
      <c r="P1326" s="177">
        <f t="shared" si="143"/>
        <v>741</v>
      </c>
      <c r="Q1326" s="178">
        <f t="shared" si="144"/>
        <v>199</v>
      </c>
      <c r="R1326" s="178">
        <f t="shared" si="145"/>
        <v>542</v>
      </c>
      <c r="S1326" s="202">
        <f t="shared" si="146"/>
        <v>0.73144399460188936</v>
      </c>
    </row>
    <row r="1327" spans="1:19" x14ac:dyDescent="0.2">
      <c r="A1327" s="201" t="s">
        <v>402</v>
      </c>
      <c r="B1327" s="188" t="s">
        <v>153</v>
      </c>
      <c r="C1327" s="189" t="s">
        <v>154</v>
      </c>
      <c r="D1327" s="175"/>
      <c r="E1327" s="176"/>
      <c r="F1327" s="176"/>
      <c r="G1327" s="176"/>
      <c r="H1327" s="210" t="str">
        <f t="shared" si="140"/>
        <v/>
      </c>
      <c r="I1327" s="221">
        <v>53</v>
      </c>
      <c r="J1327" s="27">
        <v>41</v>
      </c>
      <c r="K1327" s="27">
        <v>15</v>
      </c>
      <c r="L1327" s="193">
        <f t="shared" si="141"/>
        <v>0.36585365853658536</v>
      </c>
      <c r="M1327" s="225"/>
      <c r="N1327" s="27">
        <v>12</v>
      </c>
      <c r="O1327" s="214">
        <f t="shared" si="142"/>
        <v>0.22641509433962265</v>
      </c>
      <c r="P1327" s="177">
        <f t="shared" si="143"/>
        <v>53</v>
      </c>
      <c r="Q1327" s="178">
        <f t="shared" si="144"/>
        <v>41</v>
      </c>
      <c r="R1327" s="178">
        <f t="shared" si="145"/>
        <v>12</v>
      </c>
      <c r="S1327" s="202">
        <f t="shared" si="146"/>
        <v>0.22641509433962265</v>
      </c>
    </row>
    <row r="1328" spans="1:19" ht="29" x14ac:dyDescent="0.2">
      <c r="A1328" s="201" t="s">
        <v>402</v>
      </c>
      <c r="B1328" s="188" t="s">
        <v>561</v>
      </c>
      <c r="C1328" s="189" t="s">
        <v>155</v>
      </c>
      <c r="D1328" s="175"/>
      <c r="E1328" s="176"/>
      <c r="F1328" s="176"/>
      <c r="G1328" s="176"/>
      <c r="H1328" s="210" t="str">
        <f t="shared" si="140"/>
        <v/>
      </c>
      <c r="I1328" s="221">
        <v>34</v>
      </c>
      <c r="J1328" s="27">
        <v>12</v>
      </c>
      <c r="K1328" s="27">
        <v>1</v>
      </c>
      <c r="L1328" s="193">
        <f t="shared" si="141"/>
        <v>8.3333333333333329E-2</v>
      </c>
      <c r="M1328" s="225"/>
      <c r="N1328" s="27">
        <v>22</v>
      </c>
      <c r="O1328" s="214">
        <f t="shared" si="142"/>
        <v>0.6470588235294118</v>
      </c>
      <c r="P1328" s="177">
        <f t="shared" si="143"/>
        <v>34</v>
      </c>
      <c r="Q1328" s="178">
        <f t="shared" si="144"/>
        <v>12</v>
      </c>
      <c r="R1328" s="178">
        <f t="shared" si="145"/>
        <v>22</v>
      </c>
      <c r="S1328" s="202">
        <f t="shared" si="146"/>
        <v>0.6470588235294118</v>
      </c>
    </row>
    <row r="1329" spans="1:19" x14ac:dyDescent="0.2">
      <c r="A1329" s="201" t="s">
        <v>402</v>
      </c>
      <c r="B1329" s="188" t="s">
        <v>156</v>
      </c>
      <c r="C1329" s="189" t="s">
        <v>303</v>
      </c>
      <c r="D1329" s="175"/>
      <c r="E1329" s="176"/>
      <c r="F1329" s="176"/>
      <c r="G1329" s="176"/>
      <c r="H1329" s="210" t="str">
        <f t="shared" si="140"/>
        <v/>
      </c>
      <c r="I1329" s="221">
        <v>7</v>
      </c>
      <c r="J1329" s="27">
        <v>1</v>
      </c>
      <c r="K1329" s="27">
        <v>0</v>
      </c>
      <c r="L1329" s="193">
        <f t="shared" si="141"/>
        <v>0</v>
      </c>
      <c r="M1329" s="225"/>
      <c r="N1329" s="27">
        <v>6</v>
      </c>
      <c r="O1329" s="214">
        <f t="shared" si="142"/>
        <v>0.8571428571428571</v>
      </c>
      <c r="P1329" s="177">
        <f t="shared" si="143"/>
        <v>7</v>
      </c>
      <c r="Q1329" s="178">
        <f t="shared" si="144"/>
        <v>1</v>
      </c>
      <c r="R1329" s="178">
        <f t="shared" si="145"/>
        <v>6</v>
      </c>
      <c r="S1329" s="202">
        <f t="shared" si="146"/>
        <v>0.8571428571428571</v>
      </c>
    </row>
    <row r="1330" spans="1:19" x14ac:dyDescent="0.2">
      <c r="A1330" s="201" t="s">
        <v>402</v>
      </c>
      <c r="B1330" s="188" t="s">
        <v>158</v>
      </c>
      <c r="C1330" s="189" t="s">
        <v>159</v>
      </c>
      <c r="D1330" s="175"/>
      <c r="E1330" s="176"/>
      <c r="F1330" s="176"/>
      <c r="G1330" s="176"/>
      <c r="H1330" s="210" t="str">
        <f t="shared" si="140"/>
        <v/>
      </c>
      <c r="I1330" s="221">
        <v>12</v>
      </c>
      <c r="J1330" s="27">
        <v>12</v>
      </c>
      <c r="K1330" s="27">
        <v>2</v>
      </c>
      <c r="L1330" s="193">
        <f t="shared" si="141"/>
        <v>0.16666666666666666</v>
      </c>
      <c r="M1330" s="225"/>
      <c r="N1330" s="27"/>
      <c r="O1330" s="214">
        <f t="shared" si="142"/>
        <v>0</v>
      </c>
      <c r="P1330" s="177">
        <f t="shared" si="143"/>
        <v>12</v>
      </c>
      <c r="Q1330" s="178">
        <f t="shared" si="144"/>
        <v>12</v>
      </c>
      <c r="R1330" s="178" t="str">
        <f t="shared" si="145"/>
        <v/>
      </c>
      <c r="S1330" s="202" t="str">
        <f t="shared" si="146"/>
        <v/>
      </c>
    </row>
    <row r="1331" spans="1:19" x14ac:dyDescent="0.2">
      <c r="A1331" s="201" t="s">
        <v>402</v>
      </c>
      <c r="B1331" s="188" t="s">
        <v>164</v>
      </c>
      <c r="C1331" s="189" t="s">
        <v>165</v>
      </c>
      <c r="D1331" s="175"/>
      <c r="E1331" s="176"/>
      <c r="F1331" s="176"/>
      <c r="G1331" s="176"/>
      <c r="H1331" s="210" t="str">
        <f t="shared" si="140"/>
        <v/>
      </c>
      <c r="I1331" s="221">
        <v>341</v>
      </c>
      <c r="J1331" s="27">
        <v>265</v>
      </c>
      <c r="K1331" s="27">
        <v>231</v>
      </c>
      <c r="L1331" s="193">
        <f t="shared" si="141"/>
        <v>0.8716981132075472</v>
      </c>
      <c r="M1331" s="225"/>
      <c r="N1331" s="27">
        <v>76</v>
      </c>
      <c r="O1331" s="214">
        <f t="shared" si="142"/>
        <v>0.22287390029325513</v>
      </c>
      <c r="P1331" s="177">
        <f t="shared" si="143"/>
        <v>341</v>
      </c>
      <c r="Q1331" s="178">
        <f t="shared" si="144"/>
        <v>265</v>
      </c>
      <c r="R1331" s="178">
        <f t="shared" si="145"/>
        <v>76</v>
      </c>
      <c r="S1331" s="202">
        <f t="shared" si="146"/>
        <v>0.22287390029325513</v>
      </c>
    </row>
    <row r="1332" spans="1:19" x14ac:dyDescent="0.2">
      <c r="A1332" s="201" t="s">
        <v>402</v>
      </c>
      <c r="B1332" s="188" t="s">
        <v>166</v>
      </c>
      <c r="C1332" s="189" t="s">
        <v>167</v>
      </c>
      <c r="D1332" s="175"/>
      <c r="E1332" s="176"/>
      <c r="F1332" s="176"/>
      <c r="G1332" s="176"/>
      <c r="H1332" s="210" t="str">
        <f t="shared" si="140"/>
        <v/>
      </c>
      <c r="I1332" s="221">
        <v>16</v>
      </c>
      <c r="J1332" s="27">
        <v>11</v>
      </c>
      <c r="K1332" s="27">
        <v>8</v>
      </c>
      <c r="L1332" s="193">
        <f t="shared" si="141"/>
        <v>0.72727272727272729</v>
      </c>
      <c r="M1332" s="225"/>
      <c r="N1332" s="27">
        <v>5</v>
      </c>
      <c r="O1332" s="214">
        <f t="shared" si="142"/>
        <v>0.3125</v>
      </c>
      <c r="P1332" s="177">
        <f t="shared" si="143"/>
        <v>16</v>
      </c>
      <c r="Q1332" s="178">
        <f t="shared" si="144"/>
        <v>11</v>
      </c>
      <c r="R1332" s="178">
        <f t="shared" si="145"/>
        <v>5</v>
      </c>
      <c r="S1332" s="202">
        <f t="shared" si="146"/>
        <v>0.3125</v>
      </c>
    </row>
    <row r="1333" spans="1:19" ht="29" x14ac:dyDescent="0.2">
      <c r="A1333" s="201" t="s">
        <v>402</v>
      </c>
      <c r="B1333" s="188" t="s">
        <v>168</v>
      </c>
      <c r="C1333" s="189" t="s">
        <v>170</v>
      </c>
      <c r="D1333" s="175"/>
      <c r="E1333" s="176"/>
      <c r="F1333" s="176"/>
      <c r="G1333" s="176"/>
      <c r="H1333" s="210" t="str">
        <f t="shared" si="140"/>
        <v/>
      </c>
      <c r="I1333" s="221">
        <v>5151</v>
      </c>
      <c r="J1333" s="27">
        <v>4925</v>
      </c>
      <c r="K1333" s="27">
        <v>3388</v>
      </c>
      <c r="L1333" s="193">
        <f t="shared" si="141"/>
        <v>0.68791878172588827</v>
      </c>
      <c r="M1333" s="225"/>
      <c r="N1333" s="27">
        <v>226</v>
      </c>
      <c r="O1333" s="214">
        <f t="shared" si="142"/>
        <v>4.3874975732867402E-2</v>
      </c>
      <c r="P1333" s="177">
        <f t="shared" si="143"/>
        <v>5151</v>
      </c>
      <c r="Q1333" s="178">
        <f t="shared" si="144"/>
        <v>4925</v>
      </c>
      <c r="R1333" s="178">
        <f t="shared" si="145"/>
        <v>226</v>
      </c>
      <c r="S1333" s="202">
        <f t="shared" si="146"/>
        <v>4.3874975732867402E-2</v>
      </c>
    </row>
    <row r="1334" spans="1:19" ht="29" x14ac:dyDescent="0.2">
      <c r="A1334" s="201" t="s">
        <v>402</v>
      </c>
      <c r="B1334" s="188" t="s">
        <v>371</v>
      </c>
      <c r="C1334" s="189" t="s">
        <v>372</v>
      </c>
      <c r="D1334" s="175"/>
      <c r="E1334" s="176"/>
      <c r="F1334" s="176"/>
      <c r="G1334" s="176"/>
      <c r="H1334" s="210" t="str">
        <f t="shared" si="140"/>
        <v/>
      </c>
      <c r="I1334" s="221">
        <v>1002</v>
      </c>
      <c r="J1334" s="27">
        <v>719</v>
      </c>
      <c r="K1334" s="27">
        <v>108</v>
      </c>
      <c r="L1334" s="193">
        <f t="shared" si="141"/>
        <v>0.1502086230876217</v>
      </c>
      <c r="M1334" s="225"/>
      <c r="N1334" s="27">
        <v>284</v>
      </c>
      <c r="O1334" s="214">
        <f t="shared" si="142"/>
        <v>0.28315054835493519</v>
      </c>
      <c r="P1334" s="177">
        <f t="shared" si="143"/>
        <v>1002</v>
      </c>
      <c r="Q1334" s="178">
        <f t="shared" si="144"/>
        <v>719</v>
      </c>
      <c r="R1334" s="178">
        <f t="shared" si="145"/>
        <v>284</v>
      </c>
      <c r="S1334" s="202">
        <f t="shared" si="146"/>
        <v>0.28315054835493519</v>
      </c>
    </row>
    <row r="1335" spans="1:19" x14ac:dyDescent="0.2">
      <c r="A1335" s="201" t="s">
        <v>402</v>
      </c>
      <c r="B1335" s="188" t="s">
        <v>174</v>
      </c>
      <c r="C1335" s="189" t="s">
        <v>175</v>
      </c>
      <c r="D1335" s="175"/>
      <c r="E1335" s="176"/>
      <c r="F1335" s="176"/>
      <c r="G1335" s="176"/>
      <c r="H1335" s="210" t="str">
        <f t="shared" si="140"/>
        <v/>
      </c>
      <c r="I1335" s="221">
        <v>1817</v>
      </c>
      <c r="J1335" s="27">
        <v>1549</v>
      </c>
      <c r="K1335" s="27">
        <v>1412</v>
      </c>
      <c r="L1335" s="193">
        <f t="shared" si="141"/>
        <v>0.91155584247901877</v>
      </c>
      <c r="M1335" s="225"/>
      <c r="N1335" s="27">
        <v>268</v>
      </c>
      <c r="O1335" s="214">
        <f t="shared" si="142"/>
        <v>0.14749587231700606</v>
      </c>
      <c r="P1335" s="177">
        <f t="shared" si="143"/>
        <v>1817</v>
      </c>
      <c r="Q1335" s="178">
        <f t="shared" si="144"/>
        <v>1549</v>
      </c>
      <c r="R1335" s="178">
        <f t="shared" si="145"/>
        <v>268</v>
      </c>
      <c r="S1335" s="202">
        <f t="shared" si="146"/>
        <v>0.14749587231700606</v>
      </c>
    </row>
    <row r="1336" spans="1:19" x14ac:dyDescent="0.2">
      <c r="A1336" s="201" t="s">
        <v>402</v>
      </c>
      <c r="B1336" s="188" t="s">
        <v>176</v>
      </c>
      <c r="C1336" s="189" t="s">
        <v>177</v>
      </c>
      <c r="D1336" s="175"/>
      <c r="E1336" s="176"/>
      <c r="F1336" s="176"/>
      <c r="G1336" s="176"/>
      <c r="H1336" s="210" t="str">
        <f t="shared" si="140"/>
        <v/>
      </c>
      <c r="I1336" s="221">
        <v>1406</v>
      </c>
      <c r="J1336" s="27">
        <v>301</v>
      </c>
      <c r="K1336" s="27">
        <v>61</v>
      </c>
      <c r="L1336" s="193">
        <f t="shared" si="141"/>
        <v>0.20265780730897009</v>
      </c>
      <c r="M1336" s="225"/>
      <c r="N1336" s="27">
        <v>1105</v>
      </c>
      <c r="O1336" s="214">
        <f t="shared" si="142"/>
        <v>0.78591749644381226</v>
      </c>
      <c r="P1336" s="177">
        <f t="shared" si="143"/>
        <v>1406</v>
      </c>
      <c r="Q1336" s="178">
        <f t="shared" si="144"/>
        <v>301</v>
      </c>
      <c r="R1336" s="178">
        <f t="shared" si="145"/>
        <v>1105</v>
      </c>
      <c r="S1336" s="202">
        <f t="shared" si="146"/>
        <v>0.78591749644381226</v>
      </c>
    </row>
    <row r="1337" spans="1:19" x14ac:dyDescent="0.2">
      <c r="A1337" s="201" t="s">
        <v>402</v>
      </c>
      <c r="B1337" s="188" t="s">
        <v>178</v>
      </c>
      <c r="C1337" s="189" t="s">
        <v>506</v>
      </c>
      <c r="D1337" s="175"/>
      <c r="E1337" s="176"/>
      <c r="F1337" s="176"/>
      <c r="G1337" s="176"/>
      <c r="H1337" s="210" t="str">
        <f t="shared" si="140"/>
        <v/>
      </c>
      <c r="I1337" s="221">
        <v>9</v>
      </c>
      <c r="J1337" s="27">
        <v>6</v>
      </c>
      <c r="K1337" s="27">
        <v>3</v>
      </c>
      <c r="L1337" s="193">
        <f t="shared" si="141"/>
        <v>0.5</v>
      </c>
      <c r="M1337" s="225"/>
      <c r="N1337" s="27">
        <v>3</v>
      </c>
      <c r="O1337" s="214">
        <f t="shared" si="142"/>
        <v>0.33333333333333331</v>
      </c>
      <c r="P1337" s="177">
        <f t="shared" si="143"/>
        <v>9</v>
      </c>
      <c r="Q1337" s="178">
        <f t="shared" si="144"/>
        <v>6</v>
      </c>
      <c r="R1337" s="178">
        <f t="shared" si="145"/>
        <v>3</v>
      </c>
      <c r="S1337" s="202">
        <f t="shared" si="146"/>
        <v>0.33333333333333331</v>
      </c>
    </row>
    <row r="1338" spans="1:19" x14ac:dyDescent="0.2">
      <c r="A1338" s="201" t="s">
        <v>402</v>
      </c>
      <c r="B1338" s="188" t="s">
        <v>180</v>
      </c>
      <c r="C1338" s="189" t="s">
        <v>180</v>
      </c>
      <c r="D1338" s="175"/>
      <c r="E1338" s="176"/>
      <c r="F1338" s="176"/>
      <c r="G1338" s="176"/>
      <c r="H1338" s="210" t="str">
        <f t="shared" si="140"/>
        <v/>
      </c>
      <c r="I1338" s="221">
        <v>13</v>
      </c>
      <c r="J1338" s="27">
        <v>11</v>
      </c>
      <c r="K1338" s="27">
        <v>10</v>
      </c>
      <c r="L1338" s="193">
        <f t="shared" si="141"/>
        <v>0.90909090909090906</v>
      </c>
      <c r="M1338" s="225"/>
      <c r="N1338" s="27">
        <v>2</v>
      </c>
      <c r="O1338" s="214">
        <f t="shared" si="142"/>
        <v>0.15384615384615385</v>
      </c>
      <c r="P1338" s="177">
        <f t="shared" si="143"/>
        <v>13</v>
      </c>
      <c r="Q1338" s="178">
        <f t="shared" si="144"/>
        <v>11</v>
      </c>
      <c r="R1338" s="178">
        <f t="shared" si="145"/>
        <v>2</v>
      </c>
      <c r="S1338" s="202">
        <f t="shared" si="146"/>
        <v>0.15384615384615385</v>
      </c>
    </row>
    <row r="1339" spans="1:19" x14ac:dyDescent="0.2">
      <c r="A1339" s="201" t="s">
        <v>402</v>
      </c>
      <c r="B1339" s="188" t="s">
        <v>182</v>
      </c>
      <c r="C1339" s="189" t="s">
        <v>183</v>
      </c>
      <c r="D1339" s="175"/>
      <c r="E1339" s="176"/>
      <c r="F1339" s="176"/>
      <c r="G1339" s="176"/>
      <c r="H1339" s="210" t="str">
        <f t="shared" si="140"/>
        <v/>
      </c>
      <c r="I1339" s="221">
        <v>618</v>
      </c>
      <c r="J1339" s="27">
        <v>600</v>
      </c>
      <c r="K1339" s="27">
        <v>565</v>
      </c>
      <c r="L1339" s="193">
        <f t="shared" si="141"/>
        <v>0.94166666666666665</v>
      </c>
      <c r="M1339" s="225"/>
      <c r="N1339" s="27">
        <v>18</v>
      </c>
      <c r="O1339" s="214">
        <f t="shared" si="142"/>
        <v>2.9126213592233011E-2</v>
      </c>
      <c r="P1339" s="177">
        <f t="shared" si="143"/>
        <v>618</v>
      </c>
      <c r="Q1339" s="178">
        <f t="shared" si="144"/>
        <v>600</v>
      </c>
      <c r="R1339" s="178">
        <f t="shared" si="145"/>
        <v>18</v>
      </c>
      <c r="S1339" s="202">
        <f t="shared" si="146"/>
        <v>2.9126213592233011E-2</v>
      </c>
    </row>
    <row r="1340" spans="1:19" x14ac:dyDescent="0.2">
      <c r="A1340" s="201" t="s">
        <v>402</v>
      </c>
      <c r="B1340" s="188" t="s">
        <v>182</v>
      </c>
      <c r="C1340" s="189" t="s">
        <v>352</v>
      </c>
      <c r="D1340" s="175"/>
      <c r="E1340" s="176"/>
      <c r="F1340" s="176"/>
      <c r="G1340" s="176"/>
      <c r="H1340" s="210" t="str">
        <f t="shared" si="140"/>
        <v/>
      </c>
      <c r="I1340" s="221">
        <v>1161</v>
      </c>
      <c r="J1340" s="27">
        <v>1059</v>
      </c>
      <c r="K1340" s="27">
        <v>1056</v>
      </c>
      <c r="L1340" s="193">
        <f t="shared" si="141"/>
        <v>0.99716713881019825</v>
      </c>
      <c r="M1340" s="225"/>
      <c r="N1340" s="27">
        <v>102</v>
      </c>
      <c r="O1340" s="214">
        <f t="shared" si="142"/>
        <v>8.7855297157622733E-2</v>
      </c>
      <c r="P1340" s="177">
        <f t="shared" si="143"/>
        <v>1161</v>
      </c>
      <c r="Q1340" s="178">
        <f t="shared" si="144"/>
        <v>1059</v>
      </c>
      <c r="R1340" s="178">
        <f t="shared" si="145"/>
        <v>102</v>
      </c>
      <c r="S1340" s="202">
        <f t="shared" si="146"/>
        <v>8.7855297157622733E-2</v>
      </c>
    </row>
    <row r="1341" spans="1:19" x14ac:dyDescent="0.2">
      <c r="A1341" s="201" t="s">
        <v>402</v>
      </c>
      <c r="B1341" s="188" t="s">
        <v>562</v>
      </c>
      <c r="C1341" s="189" t="s">
        <v>118</v>
      </c>
      <c r="D1341" s="175"/>
      <c r="E1341" s="176"/>
      <c r="F1341" s="176"/>
      <c r="G1341" s="176"/>
      <c r="H1341" s="210" t="str">
        <f t="shared" si="140"/>
        <v/>
      </c>
      <c r="I1341" s="221">
        <v>18</v>
      </c>
      <c r="J1341" s="27">
        <v>17</v>
      </c>
      <c r="K1341" s="27">
        <v>13</v>
      </c>
      <c r="L1341" s="193">
        <f t="shared" si="141"/>
        <v>0.76470588235294112</v>
      </c>
      <c r="M1341" s="225"/>
      <c r="N1341" s="27">
        <v>1</v>
      </c>
      <c r="O1341" s="214">
        <f t="shared" si="142"/>
        <v>5.5555555555555552E-2</v>
      </c>
      <c r="P1341" s="177">
        <f t="shared" si="143"/>
        <v>18</v>
      </c>
      <c r="Q1341" s="178">
        <f t="shared" si="144"/>
        <v>17</v>
      </c>
      <c r="R1341" s="178">
        <f t="shared" si="145"/>
        <v>1</v>
      </c>
      <c r="S1341" s="202">
        <f t="shared" si="146"/>
        <v>5.5555555555555552E-2</v>
      </c>
    </row>
    <row r="1342" spans="1:19" x14ac:dyDescent="0.2">
      <c r="A1342" s="201" t="s">
        <v>402</v>
      </c>
      <c r="B1342" s="188" t="s">
        <v>198</v>
      </c>
      <c r="C1342" s="189" t="s">
        <v>199</v>
      </c>
      <c r="D1342" s="175"/>
      <c r="E1342" s="176"/>
      <c r="F1342" s="176"/>
      <c r="G1342" s="176"/>
      <c r="H1342" s="210" t="str">
        <f t="shared" si="140"/>
        <v/>
      </c>
      <c r="I1342" s="221">
        <v>614</v>
      </c>
      <c r="J1342" s="27">
        <v>454</v>
      </c>
      <c r="K1342" s="27">
        <v>175</v>
      </c>
      <c r="L1342" s="193">
        <f t="shared" si="141"/>
        <v>0.38546255506607929</v>
      </c>
      <c r="M1342" s="225"/>
      <c r="N1342" s="27">
        <v>160</v>
      </c>
      <c r="O1342" s="214">
        <f t="shared" si="142"/>
        <v>0.26058631921824105</v>
      </c>
      <c r="P1342" s="177">
        <f t="shared" si="143"/>
        <v>614</v>
      </c>
      <c r="Q1342" s="178">
        <f t="shared" si="144"/>
        <v>454</v>
      </c>
      <c r="R1342" s="178">
        <f t="shared" si="145"/>
        <v>160</v>
      </c>
      <c r="S1342" s="202">
        <f t="shared" si="146"/>
        <v>0.26058631921824105</v>
      </c>
    </row>
    <row r="1343" spans="1:19" x14ac:dyDescent="0.2">
      <c r="A1343" s="201" t="s">
        <v>402</v>
      </c>
      <c r="B1343" s="188" t="s">
        <v>373</v>
      </c>
      <c r="C1343" s="189" t="s">
        <v>374</v>
      </c>
      <c r="D1343" s="175"/>
      <c r="E1343" s="176"/>
      <c r="F1343" s="176"/>
      <c r="G1343" s="176"/>
      <c r="H1343" s="210" t="str">
        <f t="shared" si="140"/>
        <v/>
      </c>
      <c r="I1343" s="221">
        <v>20</v>
      </c>
      <c r="J1343" s="27">
        <v>19</v>
      </c>
      <c r="K1343" s="27">
        <v>8</v>
      </c>
      <c r="L1343" s="193">
        <f t="shared" si="141"/>
        <v>0.42105263157894735</v>
      </c>
      <c r="M1343" s="225"/>
      <c r="N1343" s="27">
        <v>1</v>
      </c>
      <c r="O1343" s="214">
        <f t="shared" si="142"/>
        <v>0.05</v>
      </c>
      <c r="P1343" s="177">
        <f t="shared" si="143"/>
        <v>20</v>
      </c>
      <c r="Q1343" s="178">
        <f t="shared" si="144"/>
        <v>19</v>
      </c>
      <c r="R1343" s="178">
        <f t="shared" si="145"/>
        <v>1</v>
      </c>
      <c r="S1343" s="202">
        <f t="shared" si="146"/>
        <v>0.05</v>
      </c>
    </row>
    <row r="1344" spans="1:19" x14ac:dyDescent="0.2">
      <c r="A1344" s="201" t="s">
        <v>402</v>
      </c>
      <c r="B1344" s="188" t="s">
        <v>202</v>
      </c>
      <c r="C1344" s="189" t="s">
        <v>203</v>
      </c>
      <c r="D1344" s="175"/>
      <c r="E1344" s="176"/>
      <c r="F1344" s="176"/>
      <c r="G1344" s="176"/>
      <c r="H1344" s="210" t="str">
        <f t="shared" si="140"/>
        <v/>
      </c>
      <c r="I1344" s="221">
        <v>346</v>
      </c>
      <c r="J1344" s="27">
        <v>290</v>
      </c>
      <c r="K1344" s="27">
        <v>156</v>
      </c>
      <c r="L1344" s="193">
        <f t="shared" si="141"/>
        <v>0.53793103448275859</v>
      </c>
      <c r="M1344" s="225"/>
      <c r="N1344" s="27">
        <v>56</v>
      </c>
      <c r="O1344" s="214">
        <f t="shared" si="142"/>
        <v>0.16184971098265896</v>
      </c>
      <c r="P1344" s="177">
        <f t="shared" si="143"/>
        <v>346</v>
      </c>
      <c r="Q1344" s="178">
        <f t="shared" si="144"/>
        <v>290</v>
      </c>
      <c r="R1344" s="178">
        <f t="shared" si="145"/>
        <v>56</v>
      </c>
      <c r="S1344" s="202">
        <f t="shared" si="146"/>
        <v>0.16184971098265896</v>
      </c>
    </row>
    <row r="1345" spans="1:19" x14ac:dyDescent="0.2">
      <c r="A1345" s="201" t="s">
        <v>402</v>
      </c>
      <c r="B1345" s="188" t="s">
        <v>204</v>
      </c>
      <c r="C1345" s="189" t="s">
        <v>205</v>
      </c>
      <c r="D1345" s="175"/>
      <c r="E1345" s="176"/>
      <c r="F1345" s="176"/>
      <c r="G1345" s="176"/>
      <c r="H1345" s="210" t="str">
        <f t="shared" si="140"/>
        <v/>
      </c>
      <c r="I1345" s="221">
        <v>369</v>
      </c>
      <c r="J1345" s="27">
        <v>343</v>
      </c>
      <c r="K1345" s="27">
        <v>164</v>
      </c>
      <c r="L1345" s="193">
        <f t="shared" si="141"/>
        <v>0.478134110787172</v>
      </c>
      <c r="M1345" s="225">
        <v>1</v>
      </c>
      <c r="N1345" s="27">
        <v>26</v>
      </c>
      <c r="O1345" s="214">
        <f t="shared" si="142"/>
        <v>7.0270270270270274E-2</v>
      </c>
      <c r="P1345" s="177">
        <f t="shared" si="143"/>
        <v>369</v>
      </c>
      <c r="Q1345" s="178">
        <f t="shared" si="144"/>
        <v>344</v>
      </c>
      <c r="R1345" s="178">
        <f t="shared" si="145"/>
        <v>26</v>
      </c>
      <c r="S1345" s="202">
        <f t="shared" si="146"/>
        <v>7.0270270270270274E-2</v>
      </c>
    </row>
    <row r="1346" spans="1:19" x14ac:dyDescent="0.2">
      <c r="A1346" s="201" t="s">
        <v>402</v>
      </c>
      <c r="B1346" s="188" t="s">
        <v>209</v>
      </c>
      <c r="C1346" s="189" t="s">
        <v>502</v>
      </c>
      <c r="D1346" s="175"/>
      <c r="E1346" s="176"/>
      <c r="F1346" s="176"/>
      <c r="G1346" s="176"/>
      <c r="H1346" s="210" t="str">
        <f t="shared" ref="H1346:H1409" si="147">IF((E1346+G1346)&lt;&gt;0,G1346/(E1346+G1346),"")</f>
        <v/>
      </c>
      <c r="I1346" s="221">
        <v>137</v>
      </c>
      <c r="J1346" s="27">
        <v>73</v>
      </c>
      <c r="K1346" s="27">
        <v>36</v>
      </c>
      <c r="L1346" s="193">
        <f t="shared" ref="L1346:L1409" si="148">IF(J1346&lt;&gt;0,K1346/J1346,"")</f>
        <v>0.49315068493150682</v>
      </c>
      <c r="M1346" s="225"/>
      <c r="N1346" s="27">
        <v>64</v>
      </c>
      <c r="O1346" s="214">
        <f t="shared" ref="O1346:O1409" si="149">IF((J1346+M1346+N1346)&lt;&gt;0,N1346/(J1346+M1346+N1346),"")</f>
        <v>0.46715328467153283</v>
      </c>
      <c r="P1346" s="177">
        <f t="shared" ref="P1346:P1409" si="150">IF(SUM(D1346,I1346)&gt;0,SUM(D1346,I1346),"")</f>
        <v>137</v>
      </c>
      <c r="Q1346" s="178">
        <f t="shared" ref="Q1346:Q1409" si="151">IF(SUM(E1346,J1346, M1346)&gt;0,SUM(E1346,J1346, M1346),"")</f>
        <v>73</v>
      </c>
      <c r="R1346" s="178">
        <f t="shared" ref="R1346:R1409" si="152">IF(SUM(G1346,N1346)&gt;0,SUM(G1346,N1346),"")</f>
        <v>64</v>
      </c>
      <c r="S1346" s="202">
        <f t="shared" ref="S1346:S1409" si="153">IFERROR(IF((Q1346+R1346)&lt;&gt;0,R1346/(Q1346+R1346),""),"")</f>
        <v>0.46715328467153283</v>
      </c>
    </row>
    <row r="1347" spans="1:19" ht="29" x14ac:dyDescent="0.2">
      <c r="A1347" s="201" t="s">
        <v>402</v>
      </c>
      <c r="B1347" s="188" t="s">
        <v>212</v>
      </c>
      <c r="C1347" s="189" t="s">
        <v>213</v>
      </c>
      <c r="D1347" s="175"/>
      <c r="E1347" s="176"/>
      <c r="F1347" s="176"/>
      <c r="G1347" s="176"/>
      <c r="H1347" s="210" t="str">
        <f t="shared" si="147"/>
        <v/>
      </c>
      <c r="I1347" s="221">
        <v>953</v>
      </c>
      <c r="J1347" s="27">
        <v>729</v>
      </c>
      <c r="K1347" s="27">
        <v>268</v>
      </c>
      <c r="L1347" s="193">
        <f t="shared" si="148"/>
        <v>0.36762688614540467</v>
      </c>
      <c r="M1347" s="225">
        <v>3</v>
      </c>
      <c r="N1347" s="27">
        <v>224</v>
      </c>
      <c r="O1347" s="214">
        <f t="shared" si="149"/>
        <v>0.23430962343096234</v>
      </c>
      <c r="P1347" s="177">
        <f t="shared" si="150"/>
        <v>953</v>
      </c>
      <c r="Q1347" s="178">
        <f t="shared" si="151"/>
        <v>732</v>
      </c>
      <c r="R1347" s="178">
        <f t="shared" si="152"/>
        <v>224</v>
      </c>
      <c r="S1347" s="202">
        <f t="shared" si="153"/>
        <v>0.23430962343096234</v>
      </c>
    </row>
    <row r="1348" spans="1:19" x14ac:dyDescent="0.2">
      <c r="A1348" s="201" t="s">
        <v>402</v>
      </c>
      <c r="B1348" s="188" t="s">
        <v>215</v>
      </c>
      <c r="C1348" s="189" t="s">
        <v>217</v>
      </c>
      <c r="D1348" s="175"/>
      <c r="E1348" s="176"/>
      <c r="F1348" s="176"/>
      <c r="G1348" s="176"/>
      <c r="H1348" s="210" t="str">
        <f t="shared" si="147"/>
        <v/>
      </c>
      <c r="I1348" s="221">
        <v>1385</v>
      </c>
      <c r="J1348" s="27">
        <v>1338</v>
      </c>
      <c r="K1348" s="27">
        <v>898</v>
      </c>
      <c r="L1348" s="193">
        <f t="shared" si="148"/>
        <v>0.67115097159940207</v>
      </c>
      <c r="M1348" s="225">
        <v>2</v>
      </c>
      <c r="N1348" s="27">
        <v>47</v>
      </c>
      <c r="O1348" s="214">
        <f t="shared" si="149"/>
        <v>3.3886085075702954E-2</v>
      </c>
      <c r="P1348" s="177">
        <f t="shared" si="150"/>
        <v>1385</v>
      </c>
      <c r="Q1348" s="178">
        <f t="shared" si="151"/>
        <v>1340</v>
      </c>
      <c r="R1348" s="178">
        <f t="shared" si="152"/>
        <v>47</v>
      </c>
      <c r="S1348" s="202">
        <f t="shared" si="153"/>
        <v>3.3886085075702954E-2</v>
      </c>
    </row>
    <row r="1349" spans="1:19" x14ac:dyDescent="0.2">
      <c r="A1349" s="201" t="s">
        <v>402</v>
      </c>
      <c r="B1349" s="188" t="s">
        <v>215</v>
      </c>
      <c r="C1349" s="189" t="s">
        <v>218</v>
      </c>
      <c r="D1349" s="175"/>
      <c r="E1349" s="176"/>
      <c r="F1349" s="176"/>
      <c r="G1349" s="176"/>
      <c r="H1349" s="210" t="str">
        <f t="shared" si="147"/>
        <v/>
      </c>
      <c r="I1349" s="221">
        <v>495</v>
      </c>
      <c r="J1349" s="27">
        <v>469</v>
      </c>
      <c r="K1349" s="27">
        <v>261</v>
      </c>
      <c r="L1349" s="193">
        <f t="shared" si="148"/>
        <v>0.55650319829424311</v>
      </c>
      <c r="M1349" s="225">
        <v>1</v>
      </c>
      <c r="N1349" s="27">
        <v>26</v>
      </c>
      <c r="O1349" s="214">
        <f t="shared" si="149"/>
        <v>5.2419354838709679E-2</v>
      </c>
      <c r="P1349" s="177">
        <f t="shared" si="150"/>
        <v>495</v>
      </c>
      <c r="Q1349" s="178">
        <f t="shared" si="151"/>
        <v>470</v>
      </c>
      <c r="R1349" s="178">
        <f t="shared" si="152"/>
        <v>26</v>
      </c>
      <c r="S1349" s="202">
        <f t="shared" si="153"/>
        <v>5.2419354838709679E-2</v>
      </c>
    </row>
    <row r="1350" spans="1:19" x14ac:dyDescent="0.2">
      <c r="A1350" s="201" t="s">
        <v>402</v>
      </c>
      <c r="B1350" s="188" t="s">
        <v>220</v>
      </c>
      <c r="C1350" s="189" t="s">
        <v>309</v>
      </c>
      <c r="D1350" s="175"/>
      <c r="E1350" s="176"/>
      <c r="F1350" s="176"/>
      <c r="G1350" s="176"/>
      <c r="H1350" s="210" t="str">
        <f t="shared" si="147"/>
        <v/>
      </c>
      <c r="I1350" s="221">
        <v>101</v>
      </c>
      <c r="J1350" s="27">
        <v>100</v>
      </c>
      <c r="K1350" s="27">
        <v>64</v>
      </c>
      <c r="L1350" s="193">
        <f t="shared" si="148"/>
        <v>0.64</v>
      </c>
      <c r="M1350" s="225"/>
      <c r="N1350" s="27">
        <v>1</v>
      </c>
      <c r="O1350" s="214">
        <f t="shared" si="149"/>
        <v>9.9009900990099011E-3</v>
      </c>
      <c r="P1350" s="177">
        <f t="shared" si="150"/>
        <v>101</v>
      </c>
      <c r="Q1350" s="178">
        <f t="shared" si="151"/>
        <v>100</v>
      </c>
      <c r="R1350" s="178">
        <f t="shared" si="152"/>
        <v>1</v>
      </c>
      <c r="S1350" s="202">
        <f t="shared" si="153"/>
        <v>9.9009900990099011E-3</v>
      </c>
    </row>
    <row r="1351" spans="1:19" ht="29" x14ac:dyDescent="0.2">
      <c r="A1351" s="201" t="s">
        <v>402</v>
      </c>
      <c r="B1351" s="188" t="s">
        <v>220</v>
      </c>
      <c r="C1351" s="189" t="s">
        <v>376</v>
      </c>
      <c r="D1351" s="175"/>
      <c r="E1351" s="176"/>
      <c r="F1351" s="176"/>
      <c r="G1351" s="176"/>
      <c r="H1351" s="210" t="str">
        <f t="shared" si="147"/>
        <v/>
      </c>
      <c r="I1351" s="221">
        <v>33</v>
      </c>
      <c r="J1351" s="27">
        <v>36</v>
      </c>
      <c r="K1351" s="27">
        <v>0</v>
      </c>
      <c r="L1351" s="193">
        <f t="shared" si="148"/>
        <v>0</v>
      </c>
      <c r="M1351" s="225"/>
      <c r="N1351" s="27"/>
      <c r="O1351" s="214">
        <f t="shared" si="149"/>
        <v>0</v>
      </c>
      <c r="P1351" s="177">
        <f t="shared" si="150"/>
        <v>33</v>
      </c>
      <c r="Q1351" s="178">
        <f t="shared" si="151"/>
        <v>36</v>
      </c>
      <c r="R1351" s="178" t="str">
        <f t="shared" si="152"/>
        <v/>
      </c>
      <c r="S1351" s="202" t="str">
        <f t="shared" si="153"/>
        <v/>
      </c>
    </row>
    <row r="1352" spans="1:19" x14ac:dyDescent="0.2">
      <c r="A1352" s="201" t="s">
        <v>402</v>
      </c>
      <c r="B1352" s="188" t="s">
        <v>220</v>
      </c>
      <c r="C1352" s="189" t="s">
        <v>224</v>
      </c>
      <c r="D1352" s="175"/>
      <c r="E1352" s="176"/>
      <c r="F1352" s="176"/>
      <c r="G1352" s="176"/>
      <c r="H1352" s="210" t="str">
        <f t="shared" si="147"/>
        <v/>
      </c>
      <c r="I1352" s="221">
        <v>126</v>
      </c>
      <c r="J1352" s="27">
        <v>120</v>
      </c>
      <c r="K1352" s="27">
        <v>96</v>
      </c>
      <c r="L1352" s="193">
        <f t="shared" si="148"/>
        <v>0.8</v>
      </c>
      <c r="M1352" s="225"/>
      <c r="N1352" s="27">
        <v>6</v>
      </c>
      <c r="O1352" s="214">
        <f t="shared" si="149"/>
        <v>4.7619047619047616E-2</v>
      </c>
      <c r="P1352" s="177">
        <f t="shared" si="150"/>
        <v>126</v>
      </c>
      <c r="Q1352" s="178">
        <f t="shared" si="151"/>
        <v>120</v>
      </c>
      <c r="R1352" s="178">
        <f t="shared" si="152"/>
        <v>6</v>
      </c>
      <c r="S1352" s="202">
        <f t="shared" si="153"/>
        <v>4.7619047619047616E-2</v>
      </c>
    </row>
    <row r="1353" spans="1:19" x14ac:dyDescent="0.2">
      <c r="A1353" s="201" t="s">
        <v>402</v>
      </c>
      <c r="B1353" s="188" t="s">
        <v>220</v>
      </c>
      <c r="C1353" s="189" t="s">
        <v>375</v>
      </c>
      <c r="D1353" s="175"/>
      <c r="E1353" s="176"/>
      <c r="F1353" s="176"/>
      <c r="G1353" s="176"/>
      <c r="H1353" s="210" t="str">
        <f t="shared" si="147"/>
        <v/>
      </c>
      <c r="I1353" s="221">
        <v>104</v>
      </c>
      <c r="J1353" s="27">
        <v>100</v>
      </c>
      <c r="K1353" s="27">
        <v>58</v>
      </c>
      <c r="L1353" s="193">
        <f t="shared" si="148"/>
        <v>0.57999999999999996</v>
      </c>
      <c r="M1353" s="225"/>
      <c r="N1353" s="27">
        <v>4</v>
      </c>
      <c r="O1353" s="214">
        <f t="shared" si="149"/>
        <v>3.8461538461538464E-2</v>
      </c>
      <c r="P1353" s="177">
        <f t="shared" si="150"/>
        <v>104</v>
      </c>
      <c r="Q1353" s="178">
        <f t="shared" si="151"/>
        <v>100</v>
      </c>
      <c r="R1353" s="178">
        <f t="shared" si="152"/>
        <v>4</v>
      </c>
      <c r="S1353" s="202">
        <f t="shared" si="153"/>
        <v>3.8461538461538464E-2</v>
      </c>
    </row>
    <row r="1354" spans="1:19" ht="29" x14ac:dyDescent="0.2">
      <c r="A1354" s="201" t="s">
        <v>402</v>
      </c>
      <c r="B1354" s="188" t="s">
        <v>220</v>
      </c>
      <c r="C1354" s="189" t="s">
        <v>225</v>
      </c>
      <c r="D1354" s="175"/>
      <c r="E1354" s="176"/>
      <c r="F1354" s="176"/>
      <c r="G1354" s="176"/>
      <c r="H1354" s="210" t="str">
        <f t="shared" si="147"/>
        <v/>
      </c>
      <c r="I1354" s="221">
        <v>167</v>
      </c>
      <c r="J1354" s="27">
        <v>168</v>
      </c>
      <c r="K1354" s="27">
        <v>112</v>
      </c>
      <c r="L1354" s="193">
        <f t="shared" si="148"/>
        <v>0.66666666666666663</v>
      </c>
      <c r="M1354" s="225"/>
      <c r="N1354" s="27"/>
      <c r="O1354" s="214">
        <f t="shared" si="149"/>
        <v>0</v>
      </c>
      <c r="P1354" s="177">
        <f t="shared" si="150"/>
        <v>167</v>
      </c>
      <c r="Q1354" s="178">
        <f t="shared" si="151"/>
        <v>168</v>
      </c>
      <c r="R1354" s="178" t="str">
        <f t="shared" si="152"/>
        <v/>
      </c>
      <c r="S1354" s="202" t="str">
        <f t="shared" si="153"/>
        <v/>
      </c>
    </row>
    <row r="1355" spans="1:19" x14ac:dyDescent="0.2">
      <c r="A1355" s="201" t="s">
        <v>402</v>
      </c>
      <c r="B1355" s="188" t="s">
        <v>220</v>
      </c>
      <c r="C1355" s="189" t="s">
        <v>226</v>
      </c>
      <c r="D1355" s="175"/>
      <c r="E1355" s="176"/>
      <c r="F1355" s="176"/>
      <c r="G1355" s="176"/>
      <c r="H1355" s="210" t="str">
        <f t="shared" si="147"/>
        <v/>
      </c>
      <c r="I1355" s="221">
        <v>222</v>
      </c>
      <c r="J1355" s="27">
        <v>219</v>
      </c>
      <c r="K1355" s="27">
        <v>45</v>
      </c>
      <c r="L1355" s="193">
        <f t="shared" si="148"/>
        <v>0.20547945205479451</v>
      </c>
      <c r="M1355" s="225"/>
      <c r="N1355" s="27">
        <v>3</v>
      </c>
      <c r="O1355" s="214">
        <f t="shared" si="149"/>
        <v>1.3513513513513514E-2</v>
      </c>
      <c r="P1355" s="177">
        <f t="shared" si="150"/>
        <v>222</v>
      </c>
      <c r="Q1355" s="178">
        <f t="shared" si="151"/>
        <v>219</v>
      </c>
      <c r="R1355" s="178">
        <f t="shared" si="152"/>
        <v>3</v>
      </c>
      <c r="S1355" s="202">
        <f t="shared" si="153"/>
        <v>1.3513513513513514E-2</v>
      </c>
    </row>
    <row r="1356" spans="1:19" x14ac:dyDescent="0.2">
      <c r="A1356" s="201" t="s">
        <v>402</v>
      </c>
      <c r="B1356" s="188" t="s">
        <v>229</v>
      </c>
      <c r="C1356" s="189" t="s">
        <v>230</v>
      </c>
      <c r="D1356" s="175"/>
      <c r="E1356" s="176"/>
      <c r="F1356" s="176"/>
      <c r="G1356" s="176"/>
      <c r="H1356" s="210" t="str">
        <f t="shared" si="147"/>
        <v/>
      </c>
      <c r="I1356" s="221">
        <v>1</v>
      </c>
      <c r="J1356" s="27"/>
      <c r="K1356" s="27"/>
      <c r="L1356" s="193" t="str">
        <f t="shared" si="148"/>
        <v/>
      </c>
      <c r="M1356" s="225"/>
      <c r="N1356" s="27">
        <v>1</v>
      </c>
      <c r="O1356" s="214">
        <f t="shared" si="149"/>
        <v>1</v>
      </c>
      <c r="P1356" s="177">
        <f t="shared" si="150"/>
        <v>1</v>
      </c>
      <c r="Q1356" s="178" t="str">
        <f t="shared" si="151"/>
        <v/>
      </c>
      <c r="R1356" s="178">
        <f t="shared" si="152"/>
        <v>1</v>
      </c>
      <c r="S1356" s="202" t="str">
        <f t="shared" si="153"/>
        <v/>
      </c>
    </row>
    <row r="1357" spans="1:19" x14ac:dyDescent="0.2">
      <c r="A1357" s="201" t="s">
        <v>402</v>
      </c>
      <c r="B1357" s="188" t="s">
        <v>229</v>
      </c>
      <c r="C1357" s="189" t="s">
        <v>365</v>
      </c>
      <c r="D1357" s="175"/>
      <c r="E1357" s="176"/>
      <c r="F1357" s="176"/>
      <c r="G1357" s="176"/>
      <c r="H1357" s="210" t="str">
        <f t="shared" si="147"/>
        <v/>
      </c>
      <c r="I1357" s="221">
        <v>1</v>
      </c>
      <c r="J1357" s="27">
        <v>1</v>
      </c>
      <c r="K1357" s="27">
        <v>1</v>
      </c>
      <c r="L1357" s="193">
        <f t="shared" si="148"/>
        <v>1</v>
      </c>
      <c r="M1357" s="225"/>
      <c r="N1357" s="27"/>
      <c r="O1357" s="214">
        <f t="shared" si="149"/>
        <v>0</v>
      </c>
      <c r="P1357" s="177">
        <f t="shared" si="150"/>
        <v>1</v>
      </c>
      <c r="Q1357" s="178">
        <f t="shared" si="151"/>
        <v>1</v>
      </c>
      <c r="R1357" s="178" t="str">
        <f t="shared" si="152"/>
        <v/>
      </c>
      <c r="S1357" s="202" t="str">
        <f t="shared" si="153"/>
        <v/>
      </c>
    </row>
    <row r="1358" spans="1:19" x14ac:dyDescent="0.2">
      <c r="A1358" s="201" t="s">
        <v>402</v>
      </c>
      <c r="B1358" s="188" t="s">
        <v>234</v>
      </c>
      <c r="C1358" s="189" t="s">
        <v>235</v>
      </c>
      <c r="D1358" s="175"/>
      <c r="E1358" s="176"/>
      <c r="F1358" s="176"/>
      <c r="G1358" s="176"/>
      <c r="H1358" s="210" t="str">
        <f t="shared" si="147"/>
        <v/>
      </c>
      <c r="I1358" s="221">
        <v>38</v>
      </c>
      <c r="J1358" s="27">
        <v>25</v>
      </c>
      <c r="K1358" s="27">
        <v>4</v>
      </c>
      <c r="L1358" s="193">
        <f t="shared" si="148"/>
        <v>0.16</v>
      </c>
      <c r="M1358" s="225">
        <v>7</v>
      </c>
      <c r="N1358" s="27">
        <v>13</v>
      </c>
      <c r="O1358" s="214">
        <f t="shared" si="149"/>
        <v>0.28888888888888886</v>
      </c>
      <c r="P1358" s="177">
        <f t="shared" si="150"/>
        <v>38</v>
      </c>
      <c r="Q1358" s="178">
        <f t="shared" si="151"/>
        <v>32</v>
      </c>
      <c r="R1358" s="178">
        <f t="shared" si="152"/>
        <v>13</v>
      </c>
      <c r="S1358" s="202">
        <f t="shared" si="153"/>
        <v>0.28888888888888886</v>
      </c>
    </row>
    <row r="1359" spans="1:19" x14ac:dyDescent="0.2">
      <c r="A1359" s="201" t="s">
        <v>443</v>
      </c>
      <c r="B1359" s="188" t="s">
        <v>10</v>
      </c>
      <c r="C1359" s="189" t="s">
        <v>11</v>
      </c>
      <c r="D1359" s="175">
        <v>0</v>
      </c>
      <c r="E1359" s="176">
        <v>0</v>
      </c>
      <c r="F1359" s="176">
        <v>0</v>
      </c>
      <c r="G1359" s="176">
        <v>0</v>
      </c>
      <c r="H1359" s="210" t="str">
        <f t="shared" si="147"/>
        <v/>
      </c>
      <c r="I1359" s="221">
        <v>2</v>
      </c>
      <c r="J1359" s="27">
        <v>2</v>
      </c>
      <c r="K1359" s="27">
        <v>2</v>
      </c>
      <c r="L1359" s="193">
        <f t="shared" si="148"/>
        <v>1</v>
      </c>
      <c r="M1359" s="225">
        <v>0</v>
      </c>
      <c r="N1359" s="27">
        <v>0</v>
      </c>
      <c r="O1359" s="214">
        <f t="shared" si="149"/>
        <v>0</v>
      </c>
      <c r="P1359" s="177">
        <f t="shared" si="150"/>
        <v>2</v>
      </c>
      <c r="Q1359" s="178">
        <f t="shared" si="151"/>
        <v>2</v>
      </c>
      <c r="R1359" s="178" t="str">
        <f t="shared" si="152"/>
        <v/>
      </c>
      <c r="S1359" s="202" t="str">
        <f t="shared" si="153"/>
        <v/>
      </c>
    </row>
    <row r="1360" spans="1:19" x14ac:dyDescent="0.2">
      <c r="A1360" s="201" t="s">
        <v>443</v>
      </c>
      <c r="B1360" s="188" t="s">
        <v>13</v>
      </c>
      <c r="C1360" s="189" t="s">
        <v>14</v>
      </c>
      <c r="D1360" s="175">
        <v>0</v>
      </c>
      <c r="E1360" s="176">
        <v>0</v>
      </c>
      <c r="F1360" s="176">
        <v>0</v>
      </c>
      <c r="G1360" s="176">
        <v>0</v>
      </c>
      <c r="H1360" s="210" t="str">
        <f t="shared" si="147"/>
        <v/>
      </c>
      <c r="I1360" s="221">
        <v>1</v>
      </c>
      <c r="J1360" s="27">
        <v>1</v>
      </c>
      <c r="K1360" s="27">
        <v>0</v>
      </c>
      <c r="L1360" s="193">
        <f t="shared" si="148"/>
        <v>0</v>
      </c>
      <c r="M1360" s="225">
        <v>0</v>
      </c>
      <c r="N1360" s="27">
        <v>0</v>
      </c>
      <c r="O1360" s="214">
        <f t="shared" si="149"/>
        <v>0</v>
      </c>
      <c r="P1360" s="177">
        <f t="shared" si="150"/>
        <v>1</v>
      </c>
      <c r="Q1360" s="178">
        <f t="shared" si="151"/>
        <v>1</v>
      </c>
      <c r="R1360" s="178" t="str">
        <f t="shared" si="152"/>
        <v/>
      </c>
      <c r="S1360" s="202" t="str">
        <f t="shared" si="153"/>
        <v/>
      </c>
    </row>
    <row r="1361" spans="1:19" x14ac:dyDescent="0.2">
      <c r="A1361" s="201" t="s">
        <v>443</v>
      </c>
      <c r="B1361" s="188" t="s">
        <v>15</v>
      </c>
      <c r="C1361" s="189" t="s">
        <v>16</v>
      </c>
      <c r="D1361" s="175">
        <v>0</v>
      </c>
      <c r="E1361" s="176">
        <v>0</v>
      </c>
      <c r="F1361" s="176">
        <v>0</v>
      </c>
      <c r="G1361" s="176">
        <v>0</v>
      </c>
      <c r="H1361" s="210" t="str">
        <f t="shared" si="147"/>
        <v/>
      </c>
      <c r="I1361" s="221">
        <v>46</v>
      </c>
      <c r="J1361" s="27">
        <v>42</v>
      </c>
      <c r="K1361" s="27">
        <v>2</v>
      </c>
      <c r="L1361" s="193">
        <f t="shared" si="148"/>
        <v>4.7619047619047616E-2</v>
      </c>
      <c r="M1361" s="225">
        <v>28</v>
      </c>
      <c r="N1361" s="27">
        <v>2</v>
      </c>
      <c r="O1361" s="214">
        <f t="shared" si="149"/>
        <v>2.7777777777777776E-2</v>
      </c>
      <c r="P1361" s="177">
        <f t="shared" si="150"/>
        <v>46</v>
      </c>
      <c r="Q1361" s="178">
        <f t="shared" si="151"/>
        <v>70</v>
      </c>
      <c r="R1361" s="178">
        <f t="shared" si="152"/>
        <v>2</v>
      </c>
      <c r="S1361" s="202">
        <f t="shared" si="153"/>
        <v>2.7777777777777776E-2</v>
      </c>
    </row>
    <row r="1362" spans="1:19" x14ac:dyDescent="0.2">
      <c r="A1362" s="201" t="s">
        <v>443</v>
      </c>
      <c r="B1362" s="188" t="s">
        <v>19</v>
      </c>
      <c r="C1362" s="189" t="s">
        <v>20</v>
      </c>
      <c r="D1362" s="175">
        <v>0</v>
      </c>
      <c r="E1362" s="176">
        <v>0</v>
      </c>
      <c r="F1362" s="176">
        <v>0</v>
      </c>
      <c r="G1362" s="176">
        <v>0</v>
      </c>
      <c r="H1362" s="210" t="str">
        <f t="shared" si="147"/>
        <v/>
      </c>
      <c r="I1362" s="221">
        <v>594</v>
      </c>
      <c r="J1362" s="27">
        <v>593</v>
      </c>
      <c r="K1362" s="27">
        <v>441</v>
      </c>
      <c r="L1362" s="193">
        <f t="shared" si="148"/>
        <v>0.74367622259696464</v>
      </c>
      <c r="M1362" s="225">
        <v>0</v>
      </c>
      <c r="N1362" s="27">
        <v>0</v>
      </c>
      <c r="O1362" s="214">
        <f t="shared" si="149"/>
        <v>0</v>
      </c>
      <c r="P1362" s="177">
        <f t="shared" si="150"/>
        <v>594</v>
      </c>
      <c r="Q1362" s="178">
        <f t="shared" si="151"/>
        <v>593</v>
      </c>
      <c r="R1362" s="178" t="str">
        <f t="shared" si="152"/>
        <v/>
      </c>
      <c r="S1362" s="202" t="str">
        <f t="shared" si="153"/>
        <v/>
      </c>
    </row>
    <row r="1363" spans="1:19" ht="29" x14ac:dyDescent="0.2">
      <c r="A1363" s="201" t="s">
        <v>443</v>
      </c>
      <c r="B1363" s="188" t="s">
        <v>26</v>
      </c>
      <c r="C1363" s="189" t="s">
        <v>27</v>
      </c>
      <c r="D1363" s="175">
        <v>0</v>
      </c>
      <c r="E1363" s="176">
        <v>0</v>
      </c>
      <c r="F1363" s="176">
        <v>0</v>
      </c>
      <c r="G1363" s="176">
        <v>0</v>
      </c>
      <c r="H1363" s="210" t="str">
        <f t="shared" si="147"/>
        <v/>
      </c>
      <c r="I1363" s="221">
        <v>2</v>
      </c>
      <c r="J1363" s="27">
        <v>2</v>
      </c>
      <c r="K1363" s="27">
        <v>1</v>
      </c>
      <c r="L1363" s="193">
        <f t="shared" si="148"/>
        <v>0.5</v>
      </c>
      <c r="M1363" s="225">
        <v>0</v>
      </c>
      <c r="N1363" s="27">
        <v>0</v>
      </c>
      <c r="O1363" s="214">
        <f t="shared" si="149"/>
        <v>0</v>
      </c>
      <c r="P1363" s="177">
        <f t="shared" si="150"/>
        <v>2</v>
      </c>
      <c r="Q1363" s="178">
        <f t="shared" si="151"/>
        <v>2</v>
      </c>
      <c r="R1363" s="178" t="str">
        <f t="shared" si="152"/>
        <v/>
      </c>
      <c r="S1363" s="202" t="str">
        <f t="shared" si="153"/>
        <v/>
      </c>
    </row>
    <row r="1364" spans="1:19" x14ac:dyDescent="0.2">
      <c r="A1364" s="201" t="s">
        <v>443</v>
      </c>
      <c r="B1364" s="188" t="s">
        <v>32</v>
      </c>
      <c r="C1364" s="189" t="s">
        <v>33</v>
      </c>
      <c r="D1364" s="175">
        <v>0</v>
      </c>
      <c r="E1364" s="176">
        <v>0</v>
      </c>
      <c r="F1364" s="176">
        <v>0</v>
      </c>
      <c r="G1364" s="176">
        <v>0</v>
      </c>
      <c r="H1364" s="210" t="str">
        <f t="shared" si="147"/>
        <v/>
      </c>
      <c r="I1364" s="221">
        <v>22</v>
      </c>
      <c r="J1364" s="27">
        <v>22</v>
      </c>
      <c r="K1364" s="27">
        <v>16</v>
      </c>
      <c r="L1364" s="193">
        <f t="shared" si="148"/>
        <v>0.72727272727272729</v>
      </c>
      <c r="M1364" s="225">
        <v>0</v>
      </c>
      <c r="N1364" s="27">
        <v>0</v>
      </c>
      <c r="O1364" s="214">
        <f t="shared" si="149"/>
        <v>0</v>
      </c>
      <c r="P1364" s="177">
        <f t="shared" si="150"/>
        <v>22</v>
      </c>
      <c r="Q1364" s="178">
        <f t="shared" si="151"/>
        <v>22</v>
      </c>
      <c r="R1364" s="178" t="str">
        <f t="shared" si="152"/>
        <v/>
      </c>
      <c r="S1364" s="202" t="str">
        <f t="shared" si="153"/>
        <v/>
      </c>
    </row>
    <row r="1365" spans="1:19" x14ac:dyDescent="0.2">
      <c r="A1365" s="201" t="s">
        <v>443</v>
      </c>
      <c r="B1365" s="188" t="s">
        <v>35</v>
      </c>
      <c r="C1365" s="189" t="s">
        <v>36</v>
      </c>
      <c r="D1365" s="175">
        <v>0</v>
      </c>
      <c r="E1365" s="176">
        <v>0</v>
      </c>
      <c r="F1365" s="176">
        <v>0</v>
      </c>
      <c r="G1365" s="176">
        <v>0</v>
      </c>
      <c r="H1365" s="210" t="str">
        <f t="shared" si="147"/>
        <v/>
      </c>
      <c r="I1365" s="221">
        <v>1</v>
      </c>
      <c r="J1365" s="27">
        <v>1</v>
      </c>
      <c r="K1365" s="27">
        <v>0</v>
      </c>
      <c r="L1365" s="193">
        <f t="shared" si="148"/>
        <v>0</v>
      </c>
      <c r="M1365" s="225">
        <v>0</v>
      </c>
      <c r="N1365" s="27">
        <v>0</v>
      </c>
      <c r="O1365" s="214">
        <f t="shared" si="149"/>
        <v>0</v>
      </c>
      <c r="P1365" s="177">
        <f t="shared" si="150"/>
        <v>1</v>
      </c>
      <c r="Q1365" s="178">
        <f t="shared" si="151"/>
        <v>1</v>
      </c>
      <c r="R1365" s="178" t="str">
        <f t="shared" si="152"/>
        <v/>
      </c>
      <c r="S1365" s="202" t="str">
        <f t="shared" si="153"/>
        <v/>
      </c>
    </row>
    <row r="1366" spans="1:19" x14ac:dyDescent="0.2">
      <c r="A1366" s="201" t="s">
        <v>443</v>
      </c>
      <c r="B1366" s="188" t="s">
        <v>42</v>
      </c>
      <c r="C1366" s="189" t="s">
        <v>43</v>
      </c>
      <c r="D1366" s="175">
        <v>0</v>
      </c>
      <c r="E1366" s="176">
        <v>0</v>
      </c>
      <c r="F1366" s="176">
        <v>0</v>
      </c>
      <c r="G1366" s="176">
        <v>0</v>
      </c>
      <c r="H1366" s="210" t="str">
        <f t="shared" si="147"/>
        <v/>
      </c>
      <c r="I1366" s="221">
        <v>115</v>
      </c>
      <c r="J1366" s="27">
        <v>113</v>
      </c>
      <c r="K1366" s="27">
        <v>5</v>
      </c>
      <c r="L1366" s="193">
        <f t="shared" si="148"/>
        <v>4.4247787610619468E-2</v>
      </c>
      <c r="M1366" s="225">
        <v>0</v>
      </c>
      <c r="N1366" s="27">
        <v>2</v>
      </c>
      <c r="O1366" s="214">
        <f t="shared" si="149"/>
        <v>1.7391304347826087E-2</v>
      </c>
      <c r="P1366" s="177">
        <f t="shared" si="150"/>
        <v>115</v>
      </c>
      <c r="Q1366" s="178">
        <f t="shared" si="151"/>
        <v>113</v>
      </c>
      <c r="R1366" s="178">
        <f t="shared" si="152"/>
        <v>2</v>
      </c>
      <c r="S1366" s="202">
        <f t="shared" si="153"/>
        <v>1.7391304347826087E-2</v>
      </c>
    </row>
    <row r="1367" spans="1:19" x14ac:dyDescent="0.2">
      <c r="A1367" s="201" t="s">
        <v>443</v>
      </c>
      <c r="B1367" s="188" t="s">
        <v>42</v>
      </c>
      <c r="C1367" s="189" t="s">
        <v>46</v>
      </c>
      <c r="D1367" s="175">
        <v>0</v>
      </c>
      <c r="E1367" s="176">
        <v>0</v>
      </c>
      <c r="F1367" s="176">
        <v>0</v>
      </c>
      <c r="G1367" s="176">
        <v>0</v>
      </c>
      <c r="H1367" s="210" t="str">
        <f t="shared" si="147"/>
        <v/>
      </c>
      <c r="I1367" s="221">
        <v>77</v>
      </c>
      <c r="J1367" s="27">
        <v>59</v>
      </c>
      <c r="K1367" s="27">
        <v>6</v>
      </c>
      <c r="L1367" s="193">
        <f t="shared" si="148"/>
        <v>0.10169491525423729</v>
      </c>
      <c r="M1367" s="225">
        <v>0</v>
      </c>
      <c r="N1367" s="27">
        <v>1</v>
      </c>
      <c r="O1367" s="214">
        <f t="shared" si="149"/>
        <v>1.6666666666666666E-2</v>
      </c>
      <c r="P1367" s="177">
        <f t="shared" si="150"/>
        <v>77</v>
      </c>
      <c r="Q1367" s="178">
        <f t="shared" si="151"/>
        <v>59</v>
      </c>
      <c r="R1367" s="178">
        <f t="shared" si="152"/>
        <v>1</v>
      </c>
      <c r="S1367" s="202">
        <f t="shared" si="153"/>
        <v>1.6666666666666666E-2</v>
      </c>
    </row>
    <row r="1368" spans="1:19" x14ac:dyDescent="0.2">
      <c r="A1368" s="201" t="s">
        <v>443</v>
      </c>
      <c r="B1368" s="188" t="s">
        <v>53</v>
      </c>
      <c r="C1368" s="189" t="s">
        <v>54</v>
      </c>
      <c r="D1368" s="175">
        <v>0</v>
      </c>
      <c r="E1368" s="176">
        <v>0</v>
      </c>
      <c r="F1368" s="176">
        <v>0</v>
      </c>
      <c r="G1368" s="176">
        <v>0</v>
      </c>
      <c r="H1368" s="210" t="str">
        <f t="shared" si="147"/>
        <v/>
      </c>
      <c r="I1368" s="221">
        <v>4</v>
      </c>
      <c r="J1368" s="27">
        <v>4</v>
      </c>
      <c r="K1368" s="27">
        <v>3</v>
      </c>
      <c r="L1368" s="193">
        <f t="shared" si="148"/>
        <v>0.75</v>
      </c>
      <c r="M1368" s="225">
        <v>0</v>
      </c>
      <c r="N1368" s="27">
        <v>0</v>
      </c>
      <c r="O1368" s="214">
        <f t="shared" si="149"/>
        <v>0</v>
      </c>
      <c r="P1368" s="177">
        <f t="shared" si="150"/>
        <v>4</v>
      </c>
      <c r="Q1368" s="178">
        <f t="shared" si="151"/>
        <v>4</v>
      </c>
      <c r="R1368" s="178" t="str">
        <f t="shared" si="152"/>
        <v/>
      </c>
      <c r="S1368" s="202" t="str">
        <f t="shared" si="153"/>
        <v/>
      </c>
    </row>
    <row r="1369" spans="1:19" x14ac:dyDescent="0.2">
      <c r="A1369" s="201" t="s">
        <v>443</v>
      </c>
      <c r="B1369" s="188" t="s">
        <v>55</v>
      </c>
      <c r="C1369" s="189" t="s">
        <v>56</v>
      </c>
      <c r="D1369" s="175">
        <v>0</v>
      </c>
      <c r="E1369" s="176">
        <v>0</v>
      </c>
      <c r="F1369" s="176">
        <v>0</v>
      </c>
      <c r="G1369" s="176">
        <v>0</v>
      </c>
      <c r="H1369" s="210" t="str">
        <f t="shared" si="147"/>
        <v/>
      </c>
      <c r="I1369" s="221">
        <v>9</v>
      </c>
      <c r="J1369" s="27">
        <v>10</v>
      </c>
      <c r="K1369" s="27">
        <v>2</v>
      </c>
      <c r="L1369" s="193">
        <f t="shared" si="148"/>
        <v>0.2</v>
      </c>
      <c r="M1369" s="225">
        <v>0</v>
      </c>
      <c r="N1369" s="27">
        <v>0</v>
      </c>
      <c r="O1369" s="214">
        <f t="shared" si="149"/>
        <v>0</v>
      </c>
      <c r="P1369" s="177">
        <f t="shared" si="150"/>
        <v>9</v>
      </c>
      <c r="Q1369" s="178">
        <f t="shared" si="151"/>
        <v>10</v>
      </c>
      <c r="R1369" s="178" t="str">
        <f t="shared" si="152"/>
        <v/>
      </c>
      <c r="S1369" s="202" t="str">
        <f t="shared" si="153"/>
        <v/>
      </c>
    </row>
    <row r="1370" spans="1:19" x14ac:dyDescent="0.2">
      <c r="A1370" s="201" t="s">
        <v>443</v>
      </c>
      <c r="B1370" s="188" t="s">
        <v>57</v>
      </c>
      <c r="C1370" s="189" t="s">
        <v>58</v>
      </c>
      <c r="D1370" s="175">
        <v>0</v>
      </c>
      <c r="E1370" s="176">
        <v>0</v>
      </c>
      <c r="F1370" s="176">
        <v>0</v>
      </c>
      <c r="G1370" s="176">
        <v>0</v>
      </c>
      <c r="H1370" s="210" t="str">
        <f t="shared" si="147"/>
        <v/>
      </c>
      <c r="I1370" s="221">
        <v>493</v>
      </c>
      <c r="J1370" s="27">
        <v>475</v>
      </c>
      <c r="K1370" s="27">
        <v>468</v>
      </c>
      <c r="L1370" s="193">
        <f t="shared" si="148"/>
        <v>0.98526315789473684</v>
      </c>
      <c r="M1370" s="225">
        <v>0</v>
      </c>
      <c r="N1370" s="27">
        <v>7</v>
      </c>
      <c r="O1370" s="214">
        <f t="shared" si="149"/>
        <v>1.4522821576763486E-2</v>
      </c>
      <c r="P1370" s="177">
        <f t="shared" si="150"/>
        <v>493</v>
      </c>
      <c r="Q1370" s="178">
        <f t="shared" si="151"/>
        <v>475</v>
      </c>
      <c r="R1370" s="178">
        <f t="shared" si="152"/>
        <v>7</v>
      </c>
      <c r="S1370" s="202">
        <f t="shared" si="153"/>
        <v>1.4522821576763486E-2</v>
      </c>
    </row>
    <row r="1371" spans="1:19" x14ac:dyDescent="0.2">
      <c r="A1371" s="201" t="s">
        <v>443</v>
      </c>
      <c r="B1371" s="188" t="s">
        <v>65</v>
      </c>
      <c r="C1371" s="189" t="s">
        <v>66</v>
      </c>
      <c r="D1371" s="175">
        <v>0</v>
      </c>
      <c r="E1371" s="176">
        <v>0</v>
      </c>
      <c r="F1371" s="176">
        <v>0</v>
      </c>
      <c r="G1371" s="176">
        <v>0</v>
      </c>
      <c r="H1371" s="210" t="str">
        <f t="shared" si="147"/>
        <v/>
      </c>
      <c r="I1371" s="221">
        <v>112</v>
      </c>
      <c r="J1371" s="27">
        <v>101</v>
      </c>
      <c r="K1371" s="27">
        <v>26</v>
      </c>
      <c r="L1371" s="193">
        <f t="shared" si="148"/>
        <v>0.25742574257425743</v>
      </c>
      <c r="M1371" s="225">
        <v>0</v>
      </c>
      <c r="N1371" s="27">
        <v>12</v>
      </c>
      <c r="O1371" s="214">
        <f t="shared" si="149"/>
        <v>0.10619469026548672</v>
      </c>
      <c r="P1371" s="177">
        <f t="shared" si="150"/>
        <v>112</v>
      </c>
      <c r="Q1371" s="178">
        <f t="shared" si="151"/>
        <v>101</v>
      </c>
      <c r="R1371" s="178">
        <f t="shared" si="152"/>
        <v>12</v>
      </c>
      <c r="S1371" s="202">
        <f t="shared" si="153"/>
        <v>0.10619469026548672</v>
      </c>
    </row>
    <row r="1372" spans="1:19" x14ac:dyDescent="0.2">
      <c r="A1372" s="201" t="s">
        <v>443</v>
      </c>
      <c r="B1372" s="188" t="s">
        <v>92</v>
      </c>
      <c r="C1372" s="189" t="s">
        <v>93</v>
      </c>
      <c r="D1372" s="175">
        <v>0</v>
      </c>
      <c r="E1372" s="176">
        <v>0</v>
      </c>
      <c r="F1372" s="176">
        <v>0</v>
      </c>
      <c r="G1372" s="176">
        <v>0</v>
      </c>
      <c r="H1372" s="210" t="str">
        <f t="shared" si="147"/>
        <v/>
      </c>
      <c r="I1372" s="221">
        <v>132</v>
      </c>
      <c r="J1372" s="27">
        <v>110</v>
      </c>
      <c r="K1372" s="27">
        <v>26</v>
      </c>
      <c r="L1372" s="193">
        <f t="shared" si="148"/>
        <v>0.23636363636363636</v>
      </c>
      <c r="M1372" s="225">
        <v>0</v>
      </c>
      <c r="N1372" s="27">
        <v>12</v>
      </c>
      <c r="O1372" s="214">
        <f t="shared" si="149"/>
        <v>9.8360655737704916E-2</v>
      </c>
      <c r="P1372" s="177">
        <f t="shared" si="150"/>
        <v>132</v>
      </c>
      <c r="Q1372" s="178">
        <f t="shared" si="151"/>
        <v>110</v>
      </c>
      <c r="R1372" s="178">
        <f t="shared" si="152"/>
        <v>12</v>
      </c>
      <c r="S1372" s="202">
        <f t="shared" si="153"/>
        <v>9.8360655737704916E-2</v>
      </c>
    </row>
    <row r="1373" spans="1:19" x14ac:dyDescent="0.2">
      <c r="A1373" s="201" t="s">
        <v>443</v>
      </c>
      <c r="B1373" s="188" t="s">
        <v>98</v>
      </c>
      <c r="C1373" s="189" t="s">
        <v>99</v>
      </c>
      <c r="D1373" s="175">
        <v>0</v>
      </c>
      <c r="E1373" s="176">
        <v>0</v>
      </c>
      <c r="F1373" s="176">
        <v>0</v>
      </c>
      <c r="G1373" s="176">
        <v>0</v>
      </c>
      <c r="H1373" s="210" t="str">
        <f t="shared" si="147"/>
        <v/>
      </c>
      <c r="I1373" s="221">
        <v>84</v>
      </c>
      <c r="J1373" s="27">
        <v>80</v>
      </c>
      <c r="K1373" s="27">
        <v>22</v>
      </c>
      <c r="L1373" s="193">
        <f t="shared" si="148"/>
        <v>0.27500000000000002</v>
      </c>
      <c r="M1373" s="225">
        <v>0</v>
      </c>
      <c r="N1373" s="27">
        <v>7</v>
      </c>
      <c r="O1373" s="214">
        <f t="shared" si="149"/>
        <v>8.0459770114942528E-2</v>
      </c>
      <c r="P1373" s="177">
        <f t="shared" si="150"/>
        <v>84</v>
      </c>
      <c r="Q1373" s="178">
        <f t="shared" si="151"/>
        <v>80</v>
      </c>
      <c r="R1373" s="178">
        <f t="shared" si="152"/>
        <v>7</v>
      </c>
      <c r="S1373" s="202">
        <f t="shared" si="153"/>
        <v>8.0459770114942528E-2</v>
      </c>
    </row>
    <row r="1374" spans="1:19" x14ac:dyDescent="0.2">
      <c r="A1374" s="201" t="s">
        <v>443</v>
      </c>
      <c r="B1374" s="188" t="s">
        <v>558</v>
      </c>
      <c r="C1374" s="189" t="s">
        <v>100</v>
      </c>
      <c r="D1374" s="175">
        <v>0</v>
      </c>
      <c r="E1374" s="176">
        <v>0</v>
      </c>
      <c r="F1374" s="176">
        <v>0</v>
      </c>
      <c r="G1374" s="176">
        <v>0</v>
      </c>
      <c r="H1374" s="210" t="str">
        <f t="shared" si="147"/>
        <v/>
      </c>
      <c r="I1374" s="221">
        <v>59</v>
      </c>
      <c r="J1374" s="27">
        <v>47</v>
      </c>
      <c r="K1374" s="27">
        <v>22</v>
      </c>
      <c r="L1374" s="193">
        <f t="shared" si="148"/>
        <v>0.46808510638297873</v>
      </c>
      <c r="M1374" s="225">
        <v>1</v>
      </c>
      <c r="N1374" s="27">
        <v>12</v>
      </c>
      <c r="O1374" s="214">
        <f t="shared" si="149"/>
        <v>0.2</v>
      </c>
      <c r="P1374" s="177">
        <f t="shared" si="150"/>
        <v>59</v>
      </c>
      <c r="Q1374" s="178">
        <f t="shared" si="151"/>
        <v>48</v>
      </c>
      <c r="R1374" s="178">
        <f t="shared" si="152"/>
        <v>12</v>
      </c>
      <c r="S1374" s="202">
        <f t="shared" si="153"/>
        <v>0.2</v>
      </c>
    </row>
    <row r="1375" spans="1:19" x14ac:dyDescent="0.2">
      <c r="A1375" s="201" t="s">
        <v>443</v>
      </c>
      <c r="B1375" s="188" t="s">
        <v>103</v>
      </c>
      <c r="C1375" s="189" t="s">
        <v>104</v>
      </c>
      <c r="D1375" s="175">
        <v>0</v>
      </c>
      <c r="E1375" s="176">
        <v>0</v>
      </c>
      <c r="F1375" s="176">
        <v>0</v>
      </c>
      <c r="G1375" s="176">
        <v>0</v>
      </c>
      <c r="H1375" s="210" t="str">
        <f t="shared" si="147"/>
        <v/>
      </c>
      <c r="I1375" s="221">
        <v>14</v>
      </c>
      <c r="J1375" s="27">
        <v>10</v>
      </c>
      <c r="K1375" s="27">
        <v>2</v>
      </c>
      <c r="L1375" s="193">
        <f t="shared" si="148"/>
        <v>0.2</v>
      </c>
      <c r="M1375" s="225">
        <v>1</v>
      </c>
      <c r="N1375" s="27">
        <v>0</v>
      </c>
      <c r="O1375" s="214">
        <f t="shared" si="149"/>
        <v>0</v>
      </c>
      <c r="P1375" s="177">
        <f t="shared" si="150"/>
        <v>14</v>
      </c>
      <c r="Q1375" s="178">
        <f t="shared" si="151"/>
        <v>11</v>
      </c>
      <c r="R1375" s="178" t="str">
        <f t="shared" si="152"/>
        <v/>
      </c>
      <c r="S1375" s="202" t="str">
        <f t="shared" si="153"/>
        <v/>
      </c>
    </row>
    <row r="1376" spans="1:19" x14ac:dyDescent="0.2">
      <c r="A1376" s="201" t="s">
        <v>443</v>
      </c>
      <c r="B1376" s="188" t="s">
        <v>105</v>
      </c>
      <c r="C1376" s="189" t="s">
        <v>106</v>
      </c>
      <c r="D1376" s="175">
        <v>0</v>
      </c>
      <c r="E1376" s="176">
        <v>0</v>
      </c>
      <c r="F1376" s="176">
        <v>0</v>
      </c>
      <c r="G1376" s="176">
        <v>0</v>
      </c>
      <c r="H1376" s="210" t="str">
        <f t="shared" si="147"/>
        <v/>
      </c>
      <c r="I1376" s="221">
        <v>52</v>
      </c>
      <c r="J1376" s="27">
        <v>48</v>
      </c>
      <c r="K1376" s="27">
        <v>33</v>
      </c>
      <c r="L1376" s="193">
        <f t="shared" si="148"/>
        <v>0.6875</v>
      </c>
      <c r="M1376" s="225">
        <v>0</v>
      </c>
      <c r="N1376" s="27">
        <v>0</v>
      </c>
      <c r="O1376" s="214">
        <f t="shared" si="149"/>
        <v>0</v>
      </c>
      <c r="P1376" s="177">
        <f t="shared" si="150"/>
        <v>52</v>
      </c>
      <c r="Q1376" s="178">
        <f t="shared" si="151"/>
        <v>48</v>
      </c>
      <c r="R1376" s="178" t="str">
        <f t="shared" si="152"/>
        <v/>
      </c>
      <c r="S1376" s="202" t="str">
        <f t="shared" si="153"/>
        <v/>
      </c>
    </row>
    <row r="1377" spans="1:19" x14ac:dyDescent="0.2">
      <c r="A1377" s="201" t="s">
        <v>443</v>
      </c>
      <c r="B1377" s="188" t="s">
        <v>110</v>
      </c>
      <c r="C1377" s="189" t="s">
        <v>111</v>
      </c>
      <c r="D1377" s="175">
        <v>0</v>
      </c>
      <c r="E1377" s="176">
        <v>0</v>
      </c>
      <c r="F1377" s="176">
        <v>0</v>
      </c>
      <c r="G1377" s="176">
        <v>0</v>
      </c>
      <c r="H1377" s="210" t="str">
        <f t="shared" si="147"/>
        <v/>
      </c>
      <c r="I1377" s="221">
        <v>5</v>
      </c>
      <c r="J1377" s="27">
        <v>5</v>
      </c>
      <c r="K1377" s="27">
        <v>5</v>
      </c>
      <c r="L1377" s="193">
        <f t="shared" si="148"/>
        <v>1</v>
      </c>
      <c r="M1377" s="225">
        <v>0</v>
      </c>
      <c r="N1377" s="27">
        <v>0</v>
      </c>
      <c r="O1377" s="214">
        <f t="shared" si="149"/>
        <v>0</v>
      </c>
      <c r="P1377" s="177">
        <f t="shared" si="150"/>
        <v>5</v>
      </c>
      <c r="Q1377" s="178">
        <f t="shared" si="151"/>
        <v>5</v>
      </c>
      <c r="R1377" s="178" t="str">
        <f t="shared" si="152"/>
        <v/>
      </c>
      <c r="S1377" s="202" t="str">
        <f t="shared" si="153"/>
        <v/>
      </c>
    </row>
    <row r="1378" spans="1:19" x14ac:dyDescent="0.2">
      <c r="A1378" s="201" t="s">
        <v>443</v>
      </c>
      <c r="B1378" s="188" t="s">
        <v>114</v>
      </c>
      <c r="C1378" s="189" t="s">
        <v>542</v>
      </c>
      <c r="D1378" s="175">
        <v>0</v>
      </c>
      <c r="E1378" s="176">
        <v>0</v>
      </c>
      <c r="F1378" s="176">
        <v>0</v>
      </c>
      <c r="G1378" s="176">
        <v>0</v>
      </c>
      <c r="H1378" s="210" t="str">
        <f t="shared" si="147"/>
        <v/>
      </c>
      <c r="I1378" s="221">
        <v>133</v>
      </c>
      <c r="J1378" s="27">
        <v>125</v>
      </c>
      <c r="K1378" s="27">
        <v>37</v>
      </c>
      <c r="L1378" s="193">
        <f t="shared" si="148"/>
        <v>0.29599999999999999</v>
      </c>
      <c r="M1378" s="225">
        <v>5</v>
      </c>
      <c r="N1378" s="27">
        <v>3</v>
      </c>
      <c r="O1378" s="214">
        <f t="shared" si="149"/>
        <v>2.2556390977443608E-2</v>
      </c>
      <c r="P1378" s="177">
        <f t="shared" si="150"/>
        <v>133</v>
      </c>
      <c r="Q1378" s="178">
        <f t="shared" si="151"/>
        <v>130</v>
      </c>
      <c r="R1378" s="178">
        <f t="shared" si="152"/>
        <v>3</v>
      </c>
      <c r="S1378" s="202">
        <f t="shared" si="153"/>
        <v>2.2556390977443608E-2</v>
      </c>
    </row>
    <row r="1379" spans="1:19" x14ac:dyDescent="0.2">
      <c r="A1379" s="201" t="s">
        <v>443</v>
      </c>
      <c r="B1379" s="188" t="s">
        <v>116</v>
      </c>
      <c r="C1379" s="189" t="s">
        <v>117</v>
      </c>
      <c r="D1379" s="175">
        <v>0</v>
      </c>
      <c r="E1379" s="176">
        <v>0</v>
      </c>
      <c r="F1379" s="176">
        <v>0</v>
      </c>
      <c r="G1379" s="176">
        <v>0</v>
      </c>
      <c r="H1379" s="210" t="str">
        <f t="shared" si="147"/>
        <v/>
      </c>
      <c r="I1379" s="221">
        <v>29</v>
      </c>
      <c r="J1379" s="27">
        <v>20</v>
      </c>
      <c r="K1379" s="27">
        <v>5</v>
      </c>
      <c r="L1379" s="193">
        <f t="shared" si="148"/>
        <v>0.25</v>
      </c>
      <c r="M1379" s="225">
        <v>0</v>
      </c>
      <c r="N1379" s="27">
        <v>11</v>
      </c>
      <c r="O1379" s="214">
        <f t="shared" si="149"/>
        <v>0.35483870967741937</v>
      </c>
      <c r="P1379" s="177">
        <f t="shared" si="150"/>
        <v>29</v>
      </c>
      <c r="Q1379" s="178">
        <f t="shared" si="151"/>
        <v>20</v>
      </c>
      <c r="R1379" s="178">
        <f t="shared" si="152"/>
        <v>11</v>
      </c>
      <c r="S1379" s="202">
        <f t="shared" si="153"/>
        <v>0.35483870967741937</v>
      </c>
    </row>
    <row r="1380" spans="1:19" x14ac:dyDescent="0.2">
      <c r="A1380" s="201" t="s">
        <v>443</v>
      </c>
      <c r="B1380" s="188" t="s">
        <v>119</v>
      </c>
      <c r="C1380" s="189" t="s">
        <v>120</v>
      </c>
      <c r="D1380" s="175">
        <v>0</v>
      </c>
      <c r="E1380" s="176">
        <v>0</v>
      </c>
      <c r="F1380" s="176">
        <v>0</v>
      </c>
      <c r="G1380" s="176">
        <v>0</v>
      </c>
      <c r="H1380" s="210" t="str">
        <f t="shared" si="147"/>
        <v/>
      </c>
      <c r="I1380" s="221">
        <v>33</v>
      </c>
      <c r="J1380" s="27">
        <v>27</v>
      </c>
      <c r="K1380" s="27">
        <v>19</v>
      </c>
      <c r="L1380" s="193">
        <f t="shared" si="148"/>
        <v>0.70370370370370372</v>
      </c>
      <c r="M1380" s="225">
        <v>27</v>
      </c>
      <c r="N1380" s="27">
        <v>6</v>
      </c>
      <c r="O1380" s="214">
        <f t="shared" si="149"/>
        <v>0.1</v>
      </c>
      <c r="P1380" s="177">
        <f t="shared" si="150"/>
        <v>33</v>
      </c>
      <c r="Q1380" s="178">
        <f t="shared" si="151"/>
        <v>54</v>
      </c>
      <c r="R1380" s="178">
        <f t="shared" si="152"/>
        <v>6</v>
      </c>
      <c r="S1380" s="202">
        <f t="shared" si="153"/>
        <v>0.1</v>
      </c>
    </row>
    <row r="1381" spans="1:19" x14ac:dyDescent="0.2">
      <c r="A1381" s="201" t="s">
        <v>443</v>
      </c>
      <c r="B1381" s="188" t="s">
        <v>121</v>
      </c>
      <c r="C1381" s="189" t="s">
        <v>121</v>
      </c>
      <c r="D1381" s="175">
        <v>0</v>
      </c>
      <c r="E1381" s="176">
        <v>0</v>
      </c>
      <c r="F1381" s="176">
        <v>0</v>
      </c>
      <c r="G1381" s="176">
        <v>0</v>
      </c>
      <c r="H1381" s="210" t="str">
        <f t="shared" si="147"/>
        <v/>
      </c>
      <c r="I1381" s="221">
        <v>55</v>
      </c>
      <c r="J1381" s="27">
        <v>54</v>
      </c>
      <c r="K1381" s="27">
        <v>52</v>
      </c>
      <c r="L1381" s="193">
        <f t="shared" si="148"/>
        <v>0.96296296296296291</v>
      </c>
      <c r="M1381" s="225">
        <v>0</v>
      </c>
      <c r="N1381" s="27">
        <v>1</v>
      </c>
      <c r="O1381" s="214">
        <f t="shared" si="149"/>
        <v>1.8181818181818181E-2</v>
      </c>
      <c r="P1381" s="177">
        <f t="shared" si="150"/>
        <v>55</v>
      </c>
      <c r="Q1381" s="178">
        <f t="shared" si="151"/>
        <v>54</v>
      </c>
      <c r="R1381" s="178">
        <f t="shared" si="152"/>
        <v>1</v>
      </c>
      <c r="S1381" s="202">
        <f t="shared" si="153"/>
        <v>1.8181818181818181E-2</v>
      </c>
    </row>
    <row r="1382" spans="1:19" x14ac:dyDescent="0.2">
      <c r="A1382" s="201" t="s">
        <v>443</v>
      </c>
      <c r="B1382" s="188" t="s">
        <v>122</v>
      </c>
      <c r="C1382" s="189" t="s">
        <v>123</v>
      </c>
      <c r="D1382" s="175">
        <v>0</v>
      </c>
      <c r="E1382" s="176">
        <v>0</v>
      </c>
      <c r="F1382" s="176">
        <v>0</v>
      </c>
      <c r="G1382" s="176">
        <v>0</v>
      </c>
      <c r="H1382" s="210" t="str">
        <f t="shared" si="147"/>
        <v/>
      </c>
      <c r="I1382" s="221">
        <v>33</v>
      </c>
      <c r="J1382" s="27">
        <v>33</v>
      </c>
      <c r="K1382" s="27">
        <v>26</v>
      </c>
      <c r="L1382" s="193">
        <f t="shared" si="148"/>
        <v>0.78787878787878785</v>
      </c>
      <c r="M1382" s="225">
        <v>7</v>
      </c>
      <c r="N1382" s="27">
        <v>1</v>
      </c>
      <c r="O1382" s="214">
        <f t="shared" si="149"/>
        <v>2.4390243902439025E-2</v>
      </c>
      <c r="P1382" s="177">
        <f t="shared" si="150"/>
        <v>33</v>
      </c>
      <c r="Q1382" s="178">
        <f t="shared" si="151"/>
        <v>40</v>
      </c>
      <c r="R1382" s="178">
        <f t="shared" si="152"/>
        <v>1</v>
      </c>
      <c r="S1382" s="202">
        <f t="shared" si="153"/>
        <v>2.4390243902439025E-2</v>
      </c>
    </row>
    <row r="1383" spans="1:19" x14ac:dyDescent="0.2">
      <c r="A1383" s="201" t="s">
        <v>443</v>
      </c>
      <c r="B1383" s="188" t="s">
        <v>550</v>
      </c>
      <c r="C1383" s="189" t="s">
        <v>73</v>
      </c>
      <c r="D1383" s="175">
        <v>0</v>
      </c>
      <c r="E1383" s="176">
        <v>0</v>
      </c>
      <c r="F1383" s="176">
        <v>0</v>
      </c>
      <c r="G1383" s="176">
        <v>0</v>
      </c>
      <c r="H1383" s="210" t="str">
        <f t="shared" si="147"/>
        <v/>
      </c>
      <c r="I1383" s="221">
        <v>3</v>
      </c>
      <c r="J1383" s="27">
        <v>3</v>
      </c>
      <c r="K1383" s="27">
        <v>3</v>
      </c>
      <c r="L1383" s="193">
        <f t="shared" si="148"/>
        <v>1</v>
      </c>
      <c r="M1383" s="225">
        <v>0</v>
      </c>
      <c r="N1383" s="27">
        <v>0</v>
      </c>
      <c r="O1383" s="214">
        <f t="shared" si="149"/>
        <v>0</v>
      </c>
      <c r="P1383" s="177">
        <f t="shared" si="150"/>
        <v>3</v>
      </c>
      <c r="Q1383" s="178">
        <f t="shared" si="151"/>
        <v>3</v>
      </c>
      <c r="R1383" s="178" t="str">
        <f t="shared" si="152"/>
        <v/>
      </c>
      <c r="S1383" s="202" t="str">
        <f t="shared" si="153"/>
        <v/>
      </c>
    </row>
    <row r="1384" spans="1:19" x14ac:dyDescent="0.2">
      <c r="A1384" s="201" t="s">
        <v>443</v>
      </c>
      <c r="B1384" s="188" t="s">
        <v>166</v>
      </c>
      <c r="C1384" s="189" t="s">
        <v>167</v>
      </c>
      <c r="D1384" s="175">
        <v>0</v>
      </c>
      <c r="E1384" s="176">
        <v>0</v>
      </c>
      <c r="F1384" s="176">
        <v>0</v>
      </c>
      <c r="G1384" s="176">
        <v>0</v>
      </c>
      <c r="H1384" s="210" t="str">
        <f t="shared" si="147"/>
        <v/>
      </c>
      <c r="I1384" s="221">
        <v>12</v>
      </c>
      <c r="J1384" s="27">
        <v>11</v>
      </c>
      <c r="K1384" s="27">
        <v>11</v>
      </c>
      <c r="L1384" s="193">
        <f t="shared" si="148"/>
        <v>1</v>
      </c>
      <c r="M1384" s="225">
        <v>0</v>
      </c>
      <c r="N1384" s="27">
        <v>1</v>
      </c>
      <c r="O1384" s="214">
        <f t="shared" si="149"/>
        <v>8.3333333333333329E-2</v>
      </c>
      <c r="P1384" s="177">
        <f t="shared" si="150"/>
        <v>12</v>
      </c>
      <c r="Q1384" s="178">
        <f t="shared" si="151"/>
        <v>11</v>
      </c>
      <c r="R1384" s="178">
        <f t="shared" si="152"/>
        <v>1</v>
      </c>
      <c r="S1384" s="202">
        <f t="shared" si="153"/>
        <v>8.3333333333333329E-2</v>
      </c>
    </row>
    <row r="1385" spans="1:19" ht="29" x14ac:dyDescent="0.2">
      <c r="A1385" s="201" t="s">
        <v>443</v>
      </c>
      <c r="B1385" s="188" t="s">
        <v>168</v>
      </c>
      <c r="C1385" s="189" t="s">
        <v>170</v>
      </c>
      <c r="D1385" s="175">
        <v>0</v>
      </c>
      <c r="E1385" s="176">
        <v>0</v>
      </c>
      <c r="F1385" s="176">
        <v>0</v>
      </c>
      <c r="G1385" s="176">
        <v>0</v>
      </c>
      <c r="H1385" s="210" t="str">
        <f t="shared" si="147"/>
        <v/>
      </c>
      <c r="I1385" s="221">
        <v>1350</v>
      </c>
      <c r="J1385" s="27">
        <v>1343</v>
      </c>
      <c r="K1385" s="27">
        <v>1211</v>
      </c>
      <c r="L1385" s="193">
        <f t="shared" si="148"/>
        <v>0.90171258376768426</v>
      </c>
      <c r="M1385" s="225">
        <v>0</v>
      </c>
      <c r="N1385" s="27">
        <v>0</v>
      </c>
      <c r="O1385" s="214">
        <f t="shared" si="149"/>
        <v>0</v>
      </c>
      <c r="P1385" s="177">
        <f t="shared" si="150"/>
        <v>1350</v>
      </c>
      <c r="Q1385" s="178">
        <f t="shared" si="151"/>
        <v>1343</v>
      </c>
      <c r="R1385" s="178" t="str">
        <f t="shared" si="152"/>
        <v/>
      </c>
      <c r="S1385" s="202" t="str">
        <f t="shared" si="153"/>
        <v/>
      </c>
    </row>
    <row r="1386" spans="1:19" ht="29" x14ac:dyDescent="0.2">
      <c r="A1386" s="201" t="s">
        <v>443</v>
      </c>
      <c r="B1386" s="188" t="s">
        <v>168</v>
      </c>
      <c r="C1386" s="189" t="s">
        <v>169</v>
      </c>
      <c r="D1386" s="175">
        <v>0</v>
      </c>
      <c r="E1386" s="176">
        <v>0</v>
      </c>
      <c r="F1386" s="176">
        <v>0</v>
      </c>
      <c r="G1386" s="176">
        <v>0</v>
      </c>
      <c r="H1386" s="210" t="str">
        <f t="shared" si="147"/>
        <v/>
      </c>
      <c r="I1386" s="221">
        <v>158</v>
      </c>
      <c r="J1386" s="27">
        <v>156</v>
      </c>
      <c r="K1386" s="27">
        <v>134</v>
      </c>
      <c r="L1386" s="193">
        <f t="shared" si="148"/>
        <v>0.85897435897435892</v>
      </c>
      <c r="M1386" s="225">
        <v>0</v>
      </c>
      <c r="N1386" s="27">
        <v>0</v>
      </c>
      <c r="O1386" s="214">
        <f t="shared" si="149"/>
        <v>0</v>
      </c>
      <c r="P1386" s="177">
        <f t="shared" si="150"/>
        <v>158</v>
      </c>
      <c r="Q1386" s="178">
        <f t="shared" si="151"/>
        <v>156</v>
      </c>
      <c r="R1386" s="178" t="str">
        <f t="shared" si="152"/>
        <v/>
      </c>
      <c r="S1386" s="202" t="str">
        <f t="shared" si="153"/>
        <v/>
      </c>
    </row>
    <row r="1387" spans="1:19" x14ac:dyDescent="0.2">
      <c r="A1387" s="201" t="s">
        <v>443</v>
      </c>
      <c r="B1387" s="188" t="s">
        <v>182</v>
      </c>
      <c r="C1387" s="189" t="s">
        <v>184</v>
      </c>
      <c r="D1387" s="175">
        <v>0</v>
      </c>
      <c r="E1387" s="176">
        <v>0</v>
      </c>
      <c r="F1387" s="176">
        <v>0</v>
      </c>
      <c r="G1387" s="176">
        <v>0</v>
      </c>
      <c r="H1387" s="210" t="str">
        <f t="shared" si="147"/>
        <v/>
      </c>
      <c r="I1387" s="221">
        <v>32</v>
      </c>
      <c r="J1387" s="27">
        <v>31</v>
      </c>
      <c r="K1387" s="27">
        <v>6</v>
      </c>
      <c r="L1387" s="193">
        <f t="shared" si="148"/>
        <v>0.19354838709677419</v>
      </c>
      <c r="M1387" s="225">
        <v>0</v>
      </c>
      <c r="N1387" s="27">
        <v>0</v>
      </c>
      <c r="O1387" s="214">
        <f t="shared" si="149"/>
        <v>0</v>
      </c>
      <c r="P1387" s="177">
        <f t="shared" si="150"/>
        <v>32</v>
      </c>
      <c r="Q1387" s="178">
        <f t="shared" si="151"/>
        <v>31</v>
      </c>
      <c r="R1387" s="178" t="str">
        <f t="shared" si="152"/>
        <v/>
      </c>
      <c r="S1387" s="202" t="str">
        <f t="shared" si="153"/>
        <v/>
      </c>
    </row>
    <row r="1388" spans="1:19" x14ac:dyDescent="0.2">
      <c r="A1388" s="201" t="s">
        <v>443</v>
      </c>
      <c r="B1388" s="188" t="s">
        <v>562</v>
      </c>
      <c r="C1388" s="189" t="s">
        <v>118</v>
      </c>
      <c r="D1388" s="175">
        <v>0</v>
      </c>
      <c r="E1388" s="176">
        <v>0</v>
      </c>
      <c r="F1388" s="176">
        <v>0</v>
      </c>
      <c r="G1388" s="176">
        <v>0</v>
      </c>
      <c r="H1388" s="210" t="str">
        <f t="shared" si="147"/>
        <v/>
      </c>
      <c r="I1388" s="221">
        <v>3</v>
      </c>
      <c r="J1388" s="27">
        <v>1</v>
      </c>
      <c r="K1388" s="27">
        <v>0</v>
      </c>
      <c r="L1388" s="193">
        <f t="shared" si="148"/>
        <v>0</v>
      </c>
      <c r="M1388" s="225">
        <v>0</v>
      </c>
      <c r="N1388" s="27">
        <v>2</v>
      </c>
      <c r="O1388" s="214">
        <f t="shared" si="149"/>
        <v>0.66666666666666663</v>
      </c>
      <c r="P1388" s="177">
        <f t="shared" si="150"/>
        <v>3</v>
      </c>
      <c r="Q1388" s="178">
        <f t="shared" si="151"/>
        <v>1</v>
      </c>
      <c r="R1388" s="178">
        <f t="shared" si="152"/>
        <v>2</v>
      </c>
      <c r="S1388" s="202">
        <f t="shared" si="153"/>
        <v>0.66666666666666663</v>
      </c>
    </row>
    <row r="1389" spans="1:19" x14ac:dyDescent="0.2">
      <c r="A1389" s="201" t="s">
        <v>443</v>
      </c>
      <c r="B1389" s="188" t="s">
        <v>198</v>
      </c>
      <c r="C1389" s="189" t="s">
        <v>199</v>
      </c>
      <c r="D1389" s="175">
        <v>0</v>
      </c>
      <c r="E1389" s="176">
        <v>0</v>
      </c>
      <c r="F1389" s="176">
        <v>0</v>
      </c>
      <c r="G1389" s="176">
        <v>0</v>
      </c>
      <c r="H1389" s="210" t="str">
        <f t="shared" si="147"/>
        <v/>
      </c>
      <c r="I1389" s="221">
        <v>19</v>
      </c>
      <c r="J1389" s="27">
        <v>19</v>
      </c>
      <c r="K1389" s="27">
        <v>4</v>
      </c>
      <c r="L1389" s="193">
        <f t="shared" si="148"/>
        <v>0.21052631578947367</v>
      </c>
      <c r="M1389" s="225">
        <v>0</v>
      </c>
      <c r="N1389" s="27">
        <v>0</v>
      </c>
      <c r="O1389" s="214">
        <f t="shared" si="149"/>
        <v>0</v>
      </c>
      <c r="P1389" s="177">
        <f t="shared" si="150"/>
        <v>19</v>
      </c>
      <c r="Q1389" s="178">
        <f t="shared" si="151"/>
        <v>19</v>
      </c>
      <c r="R1389" s="178" t="str">
        <f t="shared" si="152"/>
        <v/>
      </c>
      <c r="S1389" s="202" t="str">
        <f t="shared" si="153"/>
        <v/>
      </c>
    </row>
    <row r="1390" spans="1:19" x14ac:dyDescent="0.2">
      <c r="A1390" s="201" t="s">
        <v>443</v>
      </c>
      <c r="B1390" s="188" t="s">
        <v>204</v>
      </c>
      <c r="C1390" s="189" t="s">
        <v>205</v>
      </c>
      <c r="D1390" s="175">
        <v>0</v>
      </c>
      <c r="E1390" s="176">
        <v>0</v>
      </c>
      <c r="F1390" s="176">
        <v>0</v>
      </c>
      <c r="G1390" s="176">
        <v>0</v>
      </c>
      <c r="H1390" s="210" t="str">
        <f t="shared" si="147"/>
        <v/>
      </c>
      <c r="I1390" s="221">
        <v>77</v>
      </c>
      <c r="J1390" s="27">
        <v>65</v>
      </c>
      <c r="K1390" s="27">
        <v>56</v>
      </c>
      <c r="L1390" s="193">
        <f t="shared" si="148"/>
        <v>0.86153846153846159</v>
      </c>
      <c r="M1390" s="225">
        <v>0</v>
      </c>
      <c r="N1390" s="27">
        <v>8</v>
      </c>
      <c r="O1390" s="214">
        <f t="shared" si="149"/>
        <v>0.1095890410958904</v>
      </c>
      <c r="P1390" s="177">
        <f t="shared" si="150"/>
        <v>77</v>
      </c>
      <c r="Q1390" s="178">
        <f t="shared" si="151"/>
        <v>65</v>
      </c>
      <c r="R1390" s="178">
        <f t="shared" si="152"/>
        <v>8</v>
      </c>
      <c r="S1390" s="202">
        <f t="shared" si="153"/>
        <v>0.1095890410958904</v>
      </c>
    </row>
    <row r="1391" spans="1:19" x14ac:dyDescent="0.2">
      <c r="A1391" s="201" t="s">
        <v>443</v>
      </c>
      <c r="B1391" s="188" t="s">
        <v>204</v>
      </c>
      <c r="C1391" s="189" t="s">
        <v>206</v>
      </c>
      <c r="D1391" s="175">
        <v>0</v>
      </c>
      <c r="E1391" s="176">
        <v>0</v>
      </c>
      <c r="F1391" s="176">
        <v>0</v>
      </c>
      <c r="G1391" s="176">
        <v>0</v>
      </c>
      <c r="H1391" s="210" t="str">
        <f t="shared" si="147"/>
        <v/>
      </c>
      <c r="I1391" s="221">
        <v>187</v>
      </c>
      <c r="J1391" s="27">
        <v>183</v>
      </c>
      <c r="K1391" s="27">
        <v>141</v>
      </c>
      <c r="L1391" s="193">
        <f t="shared" si="148"/>
        <v>0.77049180327868849</v>
      </c>
      <c r="M1391" s="225">
        <v>1</v>
      </c>
      <c r="N1391" s="27">
        <v>35</v>
      </c>
      <c r="O1391" s="214">
        <f t="shared" si="149"/>
        <v>0.15981735159817351</v>
      </c>
      <c r="P1391" s="177">
        <f t="shared" si="150"/>
        <v>187</v>
      </c>
      <c r="Q1391" s="178">
        <f t="shared" si="151"/>
        <v>184</v>
      </c>
      <c r="R1391" s="178">
        <f t="shared" si="152"/>
        <v>35</v>
      </c>
      <c r="S1391" s="202">
        <f t="shared" si="153"/>
        <v>0.15981735159817351</v>
      </c>
    </row>
    <row r="1392" spans="1:19" x14ac:dyDescent="0.2">
      <c r="A1392" s="201" t="s">
        <v>443</v>
      </c>
      <c r="B1392" s="188" t="s">
        <v>209</v>
      </c>
      <c r="C1392" s="189" t="s">
        <v>502</v>
      </c>
      <c r="D1392" s="175">
        <v>0</v>
      </c>
      <c r="E1392" s="176">
        <v>0</v>
      </c>
      <c r="F1392" s="176">
        <v>0</v>
      </c>
      <c r="G1392" s="176">
        <v>0</v>
      </c>
      <c r="H1392" s="210" t="str">
        <f t="shared" si="147"/>
        <v/>
      </c>
      <c r="I1392" s="221">
        <v>122</v>
      </c>
      <c r="J1392" s="27">
        <v>109</v>
      </c>
      <c r="K1392" s="27">
        <v>47</v>
      </c>
      <c r="L1392" s="193">
        <f t="shared" si="148"/>
        <v>0.43119266055045874</v>
      </c>
      <c r="M1392" s="225">
        <v>0</v>
      </c>
      <c r="N1392" s="27">
        <v>15</v>
      </c>
      <c r="O1392" s="214">
        <f t="shared" si="149"/>
        <v>0.12096774193548387</v>
      </c>
      <c r="P1392" s="177">
        <f t="shared" si="150"/>
        <v>122</v>
      </c>
      <c r="Q1392" s="178">
        <f t="shared" si="151"/>
        <v>109</v>
      </c>
      <c r="R1392" s="178">
        <f t="shared" si="152"/>
        <v>15</v>
      </c>
      <c r="S1392" s="202">
        <f t="shared" si="153"/>
        <v>0.12096774193548387</v>
      </c>
    </row>
    <row r="1393" spans="1:19" x14ac:dyDescent="0.2">
      <c r="A1393" s="201" t="s">
        <v>443</v>
      </c>
      <c r="B1393" s="188" t="s">
        <v>209</v>
      </c>
      <c r="C1393" s="189" t="s">
        <v>211</v>
      </c>
      <c r="D1393" s="175">
        <v>0</v>
      </c>
      <c r="E1393" s="176">
        <v>0</v>
      </c>
      <c r="F1393" s="176">
        <v>0</v>
      </c>
      <c r="G1393" s="176">
        <v>0</v>
      </c>
      <c r="H1393" s="210" t="str">
        <f t="shared" si="147"/>
        <v/>
      </c>
      <c r="I1393" s="221">
        <v>11</v>
      </c>
      <c r="J1393" s="27">
        <v>10</v>
      </c>
      <c r="K1393" s="27">
        <v>10</v>
      </c>
      <c r="L1393" s="193">
        <f t="shared" si="148"/>
        <v>1</v>
      </c>
      <c r="M1393" s="225">
        <v>0</v>
      </c>
      <c r="N1393" s="27">
        <v>1</v>
      </c>
      <c r="O1393" s="214">
        <f t="shared" si="149"/>
        <v>9.0909090909090912E-2</v>
      </c>
      <c r="P1393" s="177">
        <f t="shared" si="150"/>
        <v>11</v>
      </c>
      <c r="Q1393" s="178">
        <f t="shared" si="151"/>
        <v>10</v>
      </c>
      <c r="R1393" s="178">
        <f t="shared" si="152"/>
        <v>1</v>
      </c>
      <c r="S1393" s="202">
        <f t="shared" si="153"/>
        <v>9.0909090909090912E-2</v>
      </c>
    </row>
    <row r="1394" spans="1:19" ht="29" x14ac:dyDescent="0.2">
      <c r="A1394" s="201" t="s">
        <v>443</v>
      </c>
      <c r="B1394" s="188" t="s">
        <v>212</v>
      </c>
      <c r="C1394" s="189" t="s">
        <v>213</v>
      </c>
      <c r="D1394" s="175">
        <v>0</v>
      </c>
      <c r="E1394" s="176">
        <v>0</v>
      </c>
      <c r="F1394" s="176">
        <v>0</v>
      </c>
      <c r="G1394" s="176">
        <v>0</v>
      </c>
      <c r="H1394" s="210" t="str">
        <f t="shared" si="147"/>
        <v/>
      </c>
      <c r="I1394" s="221">
        <v>51</v>
      </c>
      <c r="J1394" s="27">
        <v>26</v>
      </c>
      <c r="K1394" s="27">
        <v>12</v>
      </c>
      <c r="L1394" s="193">
        <f t="shared" si="148"/>
        <v>0.46153846153846156</v>
      </c>
      <c r="M1394" s="225">
        <v>0</v>
      </c>
      <c r="N1394" s="27">
        <v>26</v>
      </c>
      <c r="O1394" s="214">
        <f t="shared" si="149"/>
        <v>0.5</v>
      </c>
      <c r="P1394" s="177">
        <f t="shared" si="150"/>
        <v>51</v>
      </c>
      <c r="Q1394" s="178">
        <f t="shared" si="151"/>
        <v>26</v>
      </c>
      <c r="R1394" s="178">
        <f t="shared" si="152"/>
        <v>26</v>
      </c>
      <c r="S1394" s="202">
        <f t="shared" si="153"/>
        <v>0.5</v>
      </c>
    </row>
    <row r="1395" spans="1:19" x14ac:dyDescent="0.2">
      <c r="A1395" s="201" t="s">
        <v>443</v>
      </c>
      <c r="B1395" s="188" t="s">
        <v>215</v>
      </c>
      <c r="C1395" s="189" t="s">
        <v>217</v>
      </c>
      <c r="D1395" s="175">
        <v>0</v>
      </c>
      <c r="E1395" s="176">
        <v>0</v>
      </c>
      <c r="F1395" s="176">
        <v>0</v>
      </c>
      <c r="G1395" s="176">
        <v>0</v>
      </c>
      <c r="H1395" s="210" t="str">
        <f t="shared" si="147"/>
        <v/>
      </c>
      <c r="I1395" s="221">
        <v>93</v>
      </c>
      <c r="J1395" s="27">
        <v>93</v>
      </c>
      <c r="K1395" s="27">
        <v>80</v>
      </c>
      <c r="L1395" s="193">
        <f t="shared" si="148"/>
        <v>0.86021505376344087</v>
      </c>
      <c r="M1395" s="225">
        <v>0</v>
      </c>
      <c r="N1395" s="27">
        <v>0</v>
      </c>
      <c r="O1395" s="214">
        <f t="shared" si="149"/>
        <v>0</v>
      </c>
      <c r="P1395" s="177">
        <f t="shared" si="150"/>
        <v>93</v>
      </c>
      <c r="Q1395" s="178">
        <f t="shared" si="151"/>
        <v>93</v>
      </c>
      <c r="R1395" s="178" t="str">
        <f t="shared" si="152"/>
        <v/>
      </c>
      <c r="S1395" s="202" t="str">
        <f t="shared" si="153"/>
        <v/>
      </c>
    </row>
    <row r="1396" spans="1:19" x14ac:dyDescent="0.2">
      <c r="A1396" s="201" t="s">
        <v>443</v>
      </c>
      <c r="B1396" s="188" t="s">
        <v>220</v>
      </c>
      <c r="C1396" s="189" t="s">
        <v>224</v>
      </c>
      <c r="D1396" s="175">
        <v>0</v>
      </c>
      <c r="E1396" s="176">
        <v>0</v>
      </c>
      <c r="F1396" s="176">
        <v>0</v>
      </c>
      <c r="G1396" s="176">
        <v>0</v>
      </c>
      <c r="H1396" s="210" t="str">
        <f t="shared" si="147"/>
        <v/>
      </c>
      <c r="I1396" s="221">
        <v>7</v>
      </c>
      <c r="J1396" s="27">
        <v>7</v>
      </c>
      <c r="K1396" s="27">
        <v>3</v>
      </c>
      <c r="L1396" s="193">
        <f t="shared" si="148"/>
        <v>0.42857142857142855</v>
      </c>
      <c r="M1396" s="225">
        <v>1</v>
      </c>
      <c r="N1396" s="27">
        <v>0</v>
      </c>
      <c r="O1396" s="214">
        <f t="shared" si="149"/>
        <v>0</v>
      </c>
      <c r="P1396" s="177">
        <f t="shared" si="150"/>
        <v>7</v>
      </c>
      <c r="Q1396" s="178">
        <f t="shared" si="151"/>
        <v>8</v>
      </c>
      <c r="R1396" s="178" t="str">
        <f t="shared" si="152"/>
        <v/>
      </c>
      <c r="S1396" s="202" t="str">
        <f t="shared" si="153"/>
        <v/>
      </c>
    </row>
    <row r="1397" spans="1:19" x14ac:dyDescent="0.2">
      <c r="A1397" s="201" t="s">
        <v>443</v>
      </c>
      <c r="B1397" s="188" t="s">
        <v>220</v>
      </c>
      <c r="C1397" s="189" t="s">
        <v>226</v>
      </c>
      <c r="D1397" s="175">
        <v>0</v>
      </c>
      <c r="E1397" s="176">
        <v>0</v>
      </c>
      <c r="F1397" s="176">
        <v>0</v>
      </c>
      <c r="G1397" s="176">
        <v>0</v>
      </c>
      <c r="H1397" s="210" t="str">
        <f t="shared" si="147"/>
        <v/>
      </c>
      <c r="I1397" s="221">
        <v>8</v>
      </c>
      <c r="J1397" s="27">
        <v>7</v>
      </c>
      <c r="K1397" s="27">
        <v>3</v>
      </c>
      <c r="L1397" s="193">
        <f t="shared" si="148"/>
        <v>0.42857142857142855</v>
      </c>
      <c r="M1397" s="225">
        <v>0</v>
      </c>
      <c r="N1397" s="27">
        <v>1</v>
      </c>
      <c r="O1397" s="214">
        <f t="shared" si="149"/>
        <v>0.125</v>
      </c>
      <c r="P1397" s="177">
        <f t="shared" si="150"/>
        <v>8</v>
      </c>
      <c r="Q1397" s="178">
        <f t="shared" si="151"/>
        <v>7</v>
      </c>
      <c r="R1397" s="178">
        <f t="shared" si="152"/>
        <v>1</v>
      </c>
      <c r="S1397" s="202">
        <f t="shared" si="153"/>
        <v>0.125</v>
      </c>
    </row>
    <row r="1398" spans="1:19" x14ac:dyDescent="0.2">
      <c r="A1398" s="201" t="s">
        <v>443</v>
      </c>
      <c r="B1398" s="188" t="s">
        <v>227</v>
      </c>
      <c r="C1398" s="189" t="s">
        <v>228</v>
      </c>
      <c r="D1398" s="175">
        <v>0</v>
      </c>
      <c r="E1398" s="176">
        <v>0</v>
      </c>
      <c r="F1398" s="176">
        <v>0</v>
      </c>
      <c r="G1398" s="176">
        <v>0</v>
      </c>
      <c r="H1398" s="210" t="str">
        <f t="shared" si="147"/>
        <v/>
      </c>
      <c r="I1398" s="221">
        <v>54</v>
      </c>
      <c r="J1398" s="27">
        <v>41</v>
      </c>
      <c r="K1398" s="27">
        <v>17</v>
      </c>
      <c r="L1398" s="193">
        <f t="shared" si="148"/>
        <v>0.41463414634146339</v>
      </c>
      <c r="M1398" s="225">
        <v>6</v>
      </c>
      <c r="N1398" s="27">
        <v>8</v>
      </c>
      <c r="O1398" s="214">
        <f t="shared" si="149"/>
        <v>0.14545454545454545</v>
      </c>
      <c r="P1398" s="177">
        <f t="shared" si="150"/>
        <v>54</v>
      </c>
      <c r="Q1398" s="178">
        <f t="shared" si="151"/>
        <v>47</v>
      </c>
      <c r="R1398" s="178">
        <f t="shared" si="152"/>
        <v>8</v>
      </c>
      <c r="S1398" s="202">
        <f t="shared" si="153"/>
        <v>0.14545454545454545</v>
      </c>
    </row>
    <row r="1399" spans="1:19" x14ac:dyDescent="0.2">
      <c r="A1399" s="201" t="s">
        <v>443</v>
      </c>
      <c r="B1399" s="188" t="s">
        <v>566</v>
      </c>
      <c r="C1399" s="189" t="s">
        <v>231</v>
      </c>
      <c r="D1399" s="175">
        <v>0</v>
      </c>
      <c r="E1399" s="176">
        <v>0</v>
      </c>
      <c r="F1399" s="176">
        <v>0</v>
      </c>
      <c r="G1399" s="176">
        <v>0</v>
      </c>
      <c r="H1399" s="210" t="str">
        <f t="shared" si="147"/>
        <v/>
      </c>
      <c r="I1399" s="221">
        <v>25</v>
      </c>
      <c r="J1399" s="27">
        <v>26</v>
      </c>
      <c r="K1399" s="27">
        <v>0</v>
      </c>
      <c r="L1399" s="193">
        <f t="shared" si="148"/>
        <v>0</v>
      </c>
      <c r="M1399" s="225">
        <v>0</v>
      </c>
      <c r="N1399" s="27">
        <v>0</v>
      </c>
      <c r="O1399" s="214">
        <f t="shared" si="149"/>
        <v>0</v>
      </c>
      <c r="P1399" s="177">
        <f t="shared" si="150"/>
        <v>25</v>
      </c>
      <c r="Q1399" s="178">
        <f t="shared" si="151"/>
        <v>26</v>
      </c>
      <c r="R1399" s="178" t="str">
        <f t="shared" si="152"/>
        <v/>
      </c>
      <c r="S1399" s="202" t="str">
        <f t="shared" si="153"/>
        <v/>
      </c>
    </row>
    <row r="1400" spans="1:19" x14ac:dyDescent="0.2">
      <c r="A1400" s="201" t="s">
        <v>408</v>
      </c>
      <c r="B1400" s="188" t="s">
        <v>2</v>
      </c>
      <c r="C1400" s="189" t="s">
        <v>3</v>
      </c>
      <c r="D1400" s="175"/>
      <c r="E1400" s="176"/>
      <c r="F1400" s="176"/>
      <c r="G1400" s="176"/>
      <c r="H1400" s="210" t="str">
        <f t="shared" si="147"/>
        <v/>
      </c>
      <c r="I1400" s="221">
        <v>1</v>
      </c>
      <c r="J1400" s="27">
        <v>1</v>
      </c>
      <c r="K1400" s="27"/>
      <c r="L1400" s="193">
        <f t="shared" si="148"/>
        <v>0</v>
      </c>
      <c r="M1400" s="225">
        <v>1</v>
      </c>
      <c r="N1400" s="27"/>
      <c r="O1400" s="214">
        <f t="shared" si="149"/>
        <v>0</v>
      </c>
      <c r="P1400" s="177">
        <f t="shared" si="150"/>
        <v>1</v>
      </c>
      <c r="Q1400" s="178">
        <f t="shared" si="151"/>
        <v>2</v>
      </c>
      <c r="R1400" s="178" t="str">
        <f t="shared" si="152"/>
        <v/>
      </c>
      <c r="S1400" s="202" t="str">
        <f t="shared" si="153"/>
        <v/>
      </c>
    </row>
    <row r="1401" spans="1:19" x14ac:dyDescent="0.2">
      <c r="A1401" s="201" t="s">
        <v>408</v>
      </c>
      <c r="B1401" s="188" t="s">
        <v>10</v>
      </c>
      <c r="C1401" s="189" t="s">
        <v>11</v>
      </c>
      <c r="D1401" s="175"/>
      <c r="E1401" s="176"/>
      <c r="F1401" s="176"/>
      <c r="G1401" s="176"/>
      <c r="H1401" s="210" t="str">
        <f t="shared" si="147"/>
        <v/>
      </c>
      <c r="I1401" s="221">
        <v>3</v>
      </c>
      <c r="J1401" s="27">
        <v>4</v>
      </c>
      <c r="K1401" s="27">
        <v>4</v>
      </c>
      <c r="L1401" s="193">
        <f t="shared" si="148"/>
        <v>1</v>
      </c>
      <c r="M1401" s="225"/>
      <c r="N1401" s="27"/>
      <c r="O1401" s="214">
        <f t="shared" si="149"/>
        <v>0</v>
      </c>
      <c r="P1401" s="177">
        <f t="shared" si="150"/>
        <v>3</v>
      </c>
      <c r="Q1401" s="178">
        <f t="shared" si="151"/>
        <v>4</v>
      </c>
      <c r="R1401" s="178" t="str">
        <f t="shared" si="152"/>
        <v/>
      </c>
      <c r="S1401" s="202" t="str">
        <f t="shared" si="153"/>
        <v/>
      </c>
    </row>
    <row r="1402" spans="1:19" x14ac:dyDescent="0.2">
      <c r="A1402" s="201" t="s">
        <v>408</v>
      </c>
      <c r="B1402" s="188" t="s">
        <v>13</v>
      </c>
      <c r="C1402" s="189" t="s">
        <v>14</v>
      </c>
      <c r="D1402" s="175"/>
      <c r="E1402" s="176"/>
      <c r="F1402" s="176"/>
      <c r="G1402" s="176"/>
      <c r="H1402" s="210" t="str">
        <f t="shared" si="147"/>
        <v/>
      </c>
      <c r="I1402" s="221">
        <v>1</v>
      </c>
      <c r="J1402" s="27"/>
      <c r="K1402" s="27"/>
      <c r="L1402" s="193" t="str">
        <f t="shared" si="148"/>
        <v/>
      </c>
      <c r="M1402" s="225"/>
      <c r="N1402" s="27"/>
      <c r="O1402" s="214" t="str">
        <f t="shared" si="149"/>
        <v/>
      </c>
      <c r="P1402" s="177">
        <f t="shared" si="150"/>
        <v>1</v>
      </c>
      <c r="Q1402" s="178" t="str">
        <f t="shared" si="151"/>
        <v/>
      </c>
      <c r="R1402" s="178" t="str">
        <f t="shared" si="152"/>
        <v/>
      </c>
      <c r="S1402" s="202" t="str">
        <f t="shared" si="153"/>
        <v/>
      </c>
    </row>
    <row r="1403" spans="1:19" ht="29" x14ac:dyDescent="0.2">
      <c r="A1403" s="201" t="s">
        <v>408</v>
      </c>
      <c r="B1403" s="188" t="s">
        <v>26</v>
      </c>
      <c r="C1403" s="189" t="s">
        <v>462</v>
      </c>
      <c r="D1403" s="175"/>
      <c r="E1403" s="176"/>
      <c r="F1403" s="176"/>
      <c r="G1403" s="176"/>
      <c r="H1403" s="210" t="str">
        <f t="shared" si="147"/>
        <v/>
      </c>
      <c r="I1403" s="221">
        <v>2</v>
      </c>
      <c r="J1403" s="27">
        <v>2</v>
      </c>
      <c r="K1403" s="27">
        <v>2</v>
      </c>
      <c r="L1403" s="193">
        <f t="shared" si="148"/>
        <v>1</v>
      </c>
      <c r="M1403" s="225"/>
      <c r="N1403" s="27"/>
      <c r="O1403" s="214">
        <f t="shared" si="149"/>
        <v>0</v>
      </c>
      <c r="P1403" s="177">
        <f t="shared" si="150"/>
        <v>2</v>
      </c>
      <c r="Q1403" s="178">
        <f t="shared" si="151"/>
        <v>2</v>
      </c>
      <c r="R1403" s="178" t="str">
        <f t="shared" si="152"/>
        <v/>
      </c>
      <c r="S1403" s="202" t="str">
        <f t="shared" si="153"/>
        <v/>
      </c>
    </row>
    <row r="1404" spans="1:19" ht="29" x14ac:dyDescent="0.2">
      <c r="A1404" s="201" t="s">
        <v>408</v>
      </c>
      <c r="B1404" s="188" t="s">
        <v>26</v>
      </c>
      <c r="C1404" s="189" t="s">
        <v>27</v>
      </c>
      <c r="D1404" s="175"/>
      <c r="E1404" s="176"/>
      <c r="F1404" s="176"/>
      <c r="G1404" s="176"/>
      <c r="H1404" s="210" t="str">
        <f t="shared" si="147"/>
        <v/>
      </c>
      <c r="I1404" s="221">
        <v>13</v>
      </c>
      <c r="J1404" s="27">
        <v>10</v>
      </c>
      <c r="K1404" s="27">
        <v>10</v>
      </c>
      <c r="L1404" s="193">
        <f t="shared" si="148"/>
        <v>1</v>
      </c>
      <c r="M1404" s="225"/>
      <c r="N1404" s="27">
        <v>3</v>
      </c>
      <c r="O1404" s="214">
        <f t="shared" si="149"/>
        <v>0.23076923076923078</v>
      </c>
      <c r="P1404" s="177">
        <f t="shared" si="150"/>
        <v>13</v>
      </c>
      <c r="Q1404" s="178">
        <f t="shared" si="151"/>
        <v>10</v>
      </c>
      <c r="R1404" s="178">
        <f t="shared" si="152"/>
        <v>3</v>
      </c>
      <c r="S1404" s="202">
        <f t="shared" si="153"/>
        <v>0.23076923076923078</v>
      </c>
    </row>
    <row r="1405" spans="1:19" x14ac:dyDescent="0.2">
      <c r="A1405" s="201" t="s">
        <v>408</v>
      </c>
      <c r="B1405" s="188" t="s">
        <v>32</v>
      </c>
      <c r="C1405" s="189" t="s">
        <v>33</v>
      </c>
      <c r="D1405" s="175"/>
      <c r="E1405" s="176"/>
      <c r="F1405" s="176"/>
      <c r="G1405" s="176"/>
      <c r="H1405" s="210" t="str">
        <f t="shared" si="147"/>
        <v/>
      </c>
      <c r="I1405" s="221">
        <v>7</v>
      </c>
      <c r="J1405" s="27">
        <v>5</v>
      </c>
      <c r="K1405" s="27">
        <v>5</v>
      </c>
      <c r="L1405" s="193">
        <f t="shared" si="148"/>
        <v>1</v>
      </c>
      <c r="M1405" s="225"/>
      <c r="N1405" s="27">
        <v>2</v>
      </c>
      <c r="O1405" s="214">
        <f t="shared" si="149"/>
        <v>0.2857142857142857</v>
      </c>
      <c r="P1405" s="177">
        <f t="shared" si="150"/>
        <v>7</v>
      </c>
      <c r="Q1405" s="178">
        <f t="shared" si="151"/>
        <v>5</v>
      </c>
      <c r="R1405" s="178">
        <f t="shared" si="152"/>
        <v>2</v>
      </c>
      <c r="S1405" s="202">
        <f t="shared" si="153"/>
        <v>0.2857142857142857</v>
      </c>
    </row>
    <row r="1406" spans="1:19" x14ac:dyDescent="0.2">
      <c r="A1406" s="201" t="s">
        <v>408</v>
      </c>
      <c r="B1406" s="188" t="s">
        <v>35</v>
      </c>
      <c r="C1406" s="189" t="s">
        <v>36</v>
      </c>
      <c r="D1406" s="175"/>
      <c r="E1406" s="176"/>
      <c r="F1406" s="176"/>
      <c r="G1406" s="176"/>
      <c r="H1406" s="210" t="str">
        <f t="shared" si="147"/>
        <v/>
      </c>
      <c r="I1406" s="221">
        <v>2</v>
      </c>
      <c r="J1406" s="27">
        <v>3</v>
      </c>
      <c r="K1406" s="27">
        <v>3</v>
      </c>
      <c r="L1406" s="193">
        <f t="shared" si="148"/>
        <v>1</v>
      </c>
      <c r="M1406" s="225"/>
      <c r="N1406" s="27"/>
      <c r="O1406" s="214">
        <f t="shared" si="149"/>
        <v>0</v>
      </c>
      <c r="P1406" s="177">
        <f t="shared" si="150"/>
        <v>2</v>
      </c>
      <c r="Q1406" s="178">
        <f t="shared" si="151"/>
        <v>3</v>
      </c>
      <c r="R1406" s="178" t="str">
        <f t="shared" si="152"/>
        <v/>
      </c>
      <c r="S1406" s="202" t="str">
        <f t="shared" si="153"/>
        <v/>
      </c>
    </row>
    <row r="1407" spans="1:19" x14ac:dyDescent="0.2">
      <c r="A1407" s="201" t="s">
        <v>408</v>
      </c>
      <c r="B1407" s="188" t="s">
        <v>42</v>
      </c>
      <c r="C1407" s="189" t="s">
        <v>43</v>
      </c>
      <c r="D1407" s="175"/>
      <c r="E1407" s="176"/>
      <c r="F1407" s="176"/>
      <c r="G1407" s="176"/>
      <c r="H1407" s="210" t="str">
        <f t="shared" si="147"/>
        <v/>
      </c>
      <c r="I1407" s="221">
        <v>163</v>
      </c>
      <c r="J1407" s="27">
        <v>182</v>
      </c>
      <c r="K1407" s="27">
        <v>145</v>
      </c>
      <c r="L1407" s="193">
        <f t="shared" si="148"/>
        <v>0.79670329670329665</v>
      </c>
      <c r="M1407" s="225">
        <v>11</v>
      </c>
      <c r="N1407" s="27">
        <v>14</v>
      </c>
      <c r="O1407" s="214">
        <f t="shared" si="149"/>
        <v>6.7632850241545889E-2</v>
      </c>
      <c r="P1407" s="177">
        <f t="shared" si="150"/>
        <v>163</v>
      </c>
      <c r="Q1407" s="178">
        <f t="shared" si="151"/>
        <v>193</v>
      </c>
      <c r="R1407" s="178">
        <f t="shared" si="152"/>
        <v>14</v>
      </c>
      <c r="S1407" s="202">
        <f t="shared" si="153"/>
        <v>6.7632850241545889E-2</v>
      </c>
    </row>
    <row r="1408" spans="1:19" x14ac:dyDescent="0.2">
      <c r="A1408" s="201" t="s">
        <v>408</v>
      </c>
      <c r="B1408" s="188" t="s">
        <v>53</v>
      </c>
      <c r="C1408" s="189" t="s">
        <v>54</v>
      </c>
      <c r="D1408" s="175"/>
      <c r="E1408" s="176"/>
      <c r="F1408" s="176"/>
      <c r="G1408" s="176"/>
      <c r="H1408" s="210" t="str">
        <f t="shared" si="147"/>
        <v/>
      </c>
      <c r="I1408" s="221">
        <v>114</v>
      </c>
      <c r="J1408" s="27">
        <v>107</v>
      </c>
      <c r="K1408" s="27">
        <v>82</v>
      </c>
      <c r="L1408" s="193">
        <f t="shared" si="148"/>
        <v>0.76635514018691586</v>
      </c>
      <c r="M1408" s="225">
        <v>25</v>
      </c>
      <c r="N1408" s="27">
        <v>6</v>
      </c>
      <c r="O1408" s="214">
        <f t="shared" si="149"/>
        <v>4.3478260869565216E-2</v>
      </c>
      <c r="P1408" s="177">
        <f t="shared" si="150"/>
        <v>114</v>
      </c>
      <c r="Q1408" s="178">
        <f t="shared" si="151"/>
        <v>132</v>
      </c>
      <c r="R1408" s="178">
        <f t="shared" si="152"/>
        <v>6</v>
      </c>
      <c r="S1408" s="202">
        <f t="shared" si="153"/>
        <v>4.3478260869565216E-2</v>
      </c>
    </row>
    <row r="1409" spans="1:19" x14ac:dyDescent="0.2">
      <c r="A1409" s="201" t="s">
        <v>408</v>
      </c>
      <c r="B1409" s="188" t="s">
        <v>65</v>
      </c>
      <c r="C1409" s="189" t="s">
        <v>66</v>
      </c>
      <c r="D1409" s="175"/>
      <c r="E1409" s="176"/>
      <c r="F1409" s="176"/>
      <c r="G1409" s="176"/>
      <c r="H1409" s="210" t="str">
        <f t="shared" si="147"/>
        <v/>
      </c>
      <c r="I1409" s="221">
        <v>72</v>
      </c>
      <c r="J1409" s="27">
        <v>58</v>
      </c>
      <c r="K1409" s="27">
        <v>41</v>
      </c>
      <c r="L1409" s="193">
        <f t="shared" si="148"/>
        <v>0.7068965517241379</v>
      </c>
      <c r="M1409" s="225"/>
      <c r="N1409" s="27">
        <v>31</v>
      </c>
      <c r="O1409" s="214">
        <f t="shared" si="149"/>
        <v>0.34831460674157305</v>
      </c>
      <c r="P1409" s="177">
        <f t="shared" si="150"/>
        <v>72</v>
      </c>
      <c r="Q1409" s="178">
        <f t="shared" si="151"/>
        <v>58</v>
      </c>
      <c r="R1409" s="178">
        <f t="shared" si="152"/>
        <v>31</v>
      </c>
      <c r="S1409" s="202">
        <f t="shared" si="153"/>
        <v>0.34831460674157305</v>
      </c>
    </row>
    <row r="1410" spans="1:19" x14ac:dyDescent="0.2">
      <c r="A1410" s="201" t="s">
        <v>408</v>
      </c>
      <c r="B1410" s="188" t="s">
        <v>92</v>
      </c>
      <c r="C1410" s="189" t="s">
        <v>93</v>
      </c>
      <c r="D1410" s="175"/>
      <c r="E1410" s="176"/>
      <c r="F1410" s="176"/>
      <c r="G1410" s="176"/>
      <c r="H1410" s="210" t="str">
        <f t="shared" ref="H1410:H1473" si="154">IF((E1410+G1410)&lt;&gt;0,G1410/(E1410+G1410),"")</f>
        <v/>
      </c>
      <c r="I1410" s="221">
        <v>262</v>
      </c>
      <c r="J1410" s="27">
        <v>154</v>
      </c>
      <c r="K1410" s="27">
        <v>145</v>
      </c>
      <c r="L1410" s="193">
        <f t="shared" ref="L1410:L1473" si="155">IF(J1410&lt;&gt;0,K1410/J1410,"")</f>
        <v>0.94155844155844159</v>
      </c>
      <c r="M1410" s="225">
        <v>2</v>
      </c>
      <c r="N1410" s="27">
        <v>113</v>
      </c>
      <c r="O1410" s="214">
        <f t="shared" ref="O1410:O1473" si="156">IF((J1410+M1410+N1410)&lt;&gt;0,N1410/(J1410+M1410+N1410),"")</f>
        <v>0.4200743494423792</v>
      </c>
      <c r="P1410" s="177">
        <f t="shared" ref="P1410:P1473" si="157">IF(SUM(D1410,I1410)&gt;0,SUM(D1410,I1410),"")</f>
        <v>262</v>
      </c>
      <c r="Q1410" s="178">
        <f t="shared" ref="Q1410:Q1473" si="158">IF(SUM(E1410,J1410, M1410)&gt;0,SUM(E1410,J1410, M1410),"")</f>
        <v>156</v>
      </c>
      <c r="R1410" s="178">
        <f t="shared" ref="R1410:R1473" si="159">IF(SUM(G1410,N1410)&gt;0,SUM(G1410,N1410),"")</f>
        <v>113</v>
      </c>
      <c r="S1410" s="202">
        <f t="shared" ref="S1410:S1473" si="160">IFERROR(IF((Q1410+R1410)&lt;&gt;0,R1410/(Q1410+R1410),""),"")</f>
        <v>0.4200743494423792</v>
      </c>
    </row>
    <row r="1411" spans="1:19" x14ac:dyDescent="0.2">
      <c r="A1411" s="201" t="s">
        <v>408</v>
      </c>
      <c r="B1411" s="188" t="s">
        <v>558</v>
      </c>
      <c r="C1411" s="189" t="s">
        <v>100</v>
      </c>
      <c r="D1411" s="175"/>
      <c r="E1411" s="176"/>
      <c r="F1411" s="176"/>
      <c r="G1411" s="176"/>
      <c r="H1411" s="210" t="str">
        <f t="shared" si="154"/>
        <v/>
      </c>
      <c r="I1411" s="221">
        <v>48</v>
      </c>
      <c r="J1411" s="27">
        <v>25</v>
      </c>
      <c r="K1411" s="27">
        <v>8</v>
      </c>
      <c r="L1411" s="193">
        <f t="shared" si="155"/>
        <v>0.32</v>
      </c>
      <c r="M1411" s="225"/>
      <c r="N1411" s="27">
        <v>27</v>
      </c>
      <c r="O1411" s="214">
        <f t="shared" si="156"/>
        <v>0.51923076923076927</v>
      </c>
      <c r="P1411" s="177">
        <f t="shared" si="157"/>
        <v>48</v>
      </c>
      <c r="Q1411" s="178">
        <f t="shared" si="158"/>
        <v>25</v>
      </c>
      <c r="R1411" s="178">
        <f t="shared" si="159"/>
        <v>27</v>
      </c>
      <c r="S1411" s="202">
        <f t="shared" si="160"/>
        <v>0.51923076923076927</v>
      </c>
    </row>
    <row r="1412" spans="1:19" x14ac:dyDescent="0.2">
      <c r="A1412" s="201" t="s">
        <v>408</v>
      </c>
      <c r="B1412" s="188" t="s">
        <v>105</v>
      </c>
      <c r="C1412" s="189" t="s">
        <v>106</v>
      </c>
      <c r="D1412" s="175"/>
      <c r="E1412" s="176"/>
      <c r="F1412" s="176"/>
      <c r="G1412" s="176"/>
      <c r="H1412" s="210" t="str">
        <f t="shared" si="154"/>
        <v/>
      </c>
      <c r="I1412" s="221">
        <v>2</v>
      </c>
      <c r="J1412" s="27">
        <v>1</v>
      </c>
      <c r="K1412" s="27">
        <v>1</v>
      </c>
      <c r="L1412" s="193">
        <f t="shared" si="155"/>
        <v>1</v>
      </c>
      <c r="M1412" s="225"/>
      <c r="N1412" s="27">
        <v>1</v>
      </c>
      <c r="O1412" s="214">
        <f t="shared" si="156"/>
        <v>0.5</v>
      </c>
      <c r="P1412" s="177">
        <f t="shared" si="157"/>
        <v>2</v>
      </c>
      <c r="Q1412" s="178">
        <f t="shared" si="158"/>
        <v>1</v>
      </c>
      <c r="R1412" s="178">
        <f t="shared" si="159"/>
        <v>1</v>
      </c>
      <c r="S1412" s="202">
        <f t="shared" si="160"/>
        <v>0.5</v>
      </c>
    </row>
    <row r="1413" spans="1:19" x14ac:dyDescent="0.2">
      <c r="A1413" s="201" t="s">
        <v>408</v>
      </c>
      <c r="B1413" s="188" t="s">
        <v>110</v>
      </c>
      <c r="C1413" s="189" t="s">
        <v>111</v>
      </c>
      <c r="D1413" s="175"/>
      <c r="E1413" s="176"/>
      <c r="F1413" s="176"/>
      <c r="G1413" s="176"/>
      <c r="H1413" s="210" t="str">
        <f t="shared" si="154"/>
        <v/>
      </c>
      <c r="I1413" s="221">
        <v>6</v>
      </c>
      <c r="J1413" s="27">
        <v>5</v>
      </c>
      <c r="K1413" s="27">
        <v>5</v>
      </c>
      <c r="L1413" s="193">
        <f t="shared" si="155"/>
        <v>1</v>
      </c>
      <c r="M1413" s="225"/>
      <c r="N1413" s="27">
        <v>1</v>
      </c>
      <c r="O1413" s="214">
        <f t="shared" si="156"/>
        <v>0.16666666666666666</v>
      </c>
      <c r="P1413" s="177">
        <f t="shared" si="157"/>
        <v>6</v>
      </c>
      <c r="Q1413" s="178">
        <f t="shared" si="158"/>
        <v>5</v>
      </c>
      <c r="R1413" s="178">
        <f t="shared" si="159"/>
        <v>1</v>
      </c>
      <c r="S1413" s="202">
        <f t="shared" si="160"/>
        <v>0.16666666666666666</v>
      </c>
    </row>
    <row r="1414" spans="1:19" x14ac:dyDescent="0.2">
      <c r="A1414" s="201" t="s">
        <v>408</v>
      </c>
      <c r="B1414" s="188" t="s">
        <v>119</v>
      </c>
      <c r="C1414" s="189" t="s">
        <v>120</v>
      </c>
      <c r="D1414" s="175"/>
      <c r="E1414" s="176"/>
      <c r="F1414" s="176"/>
      <c r="G1414" s="176"/>
      <c r="H1414" s="210" t="str">
        <f t="shared" si="154"/>
        <v/>
      </c>
      <c r="I1414" s="221">
        <v>1049</v>
      </c>
      <c r="J1414" s="27">
        <v>726</v>
      </c>
      <c r="K1414" s="27">
        <v>2</v>
      </c>
      <c r="L1414" s="193">
        <f t="shared" si="155"/>
        <v>2.7548209366391185E-3</v>
      </c>
      <c r="M1414" s="225">
        <v>724</v>
      </c>
      <c r="N1414" s="27">
        <v>333</v>
      </c>
      <c r="O1414" s="214">
        <f t="shared" si="156"/>
        <v>0.18676388109927089</v>
      </c>
      <c r="P1414" s="177">
        <f t="shared" si="157"/>
        <v>1049</v>
      </c>
      <c r="Q1414" s="178">
        <f t="shared" si="158"/>
        <v>1450</v>
      </c>
      <c r="R1414" s="178">
        <f t="shared" si="159"/>
        <v>333</v>
      </c>
      <c r="S1414" s="202">
        <f t="shared" si="160"/>
        <v>0.18676388109927089</v>
      </c>
    </row>
    <row r="1415" spans="1:19" x14ac:dyDescent="0.2">
      <c r="A1415" s="201" t="s">
        <v>408</v>
      </c>
      <c r="B1415" s="188" t="s">
        <v>384</v>
      </c>
      <c r="C1415" s="189" t="s">
        <v>385</v>
      </c>
      <c r="D1415" s="175"/>
      <c r="E1415" s="176"/>
      <c r="F1415" s="176"/>
      <c r="G1415" s="176"/>
      <c r="H1415" s="210" t="str">
        <f t="shared" si="154"/>
        <v/>
      </c>
      <c r="I1415" s="221">
        <v>169</v>
      </c>
      <c r="J1415" s="27">
        <v>161</v>
      </c>
      <c r="K1415" s="27">
        <v>159</v>
      </c>
      <c r="L1415" s="193">
        <f t="shared" si="155"/>
        <v>0.98757763975155277</v>
      </c>
      <c r="M1415" s="225">
        <v>2</v>
      </c>
      <c r="N1415" s="27">
        <v>13</v>
      </c>
      <c r="O1415" s="214">
        <f t="shared" si="156"/>
        <v>7.3863636363636367E-2</v>
      </c>
      <c r="P1415" s="177">
        <f t="shared" si="157"/>
        <v>169</v>
      </c>
      <c r="Q1415" s="178">
        <f t="shared" si="158"/>
        <v>163</v>
      </c>
      <c r="R1415" s="178">
        <f t="shared" si="159"/>
        <v>13</v>
      </c>
      <c r="S1415" s="202">
        <f t="shared" si="160"/>
        <v>7.3863636363636367E-2</v>
      </c>
    </row>
    <row r="1416" spans="1:19" x14ac:dyDescent="0.2">
      <c r="A1416" s="201" t="s">
        <v>408</v>
      </c>
      <c r="B1416" s="188" t="s">
        <v>550</v>
      </c>
      <c r="C1416" s="189" t="s">
        <v>73</v>
      </c>
      <c r="D1416" s="175"/>
      <c r="E1416" s="176"/>
      <c r="F1416" s="176"/>
      <c r="G1416" s="176"/>
      <c r="H1416" s="210" t="str">
        <f t="shared" si="154"/>
        <v/>
      </c>
      <c r="I1416" s="221">
        <v>2</v>
      </c>
      <c r="J1416" s="27">
        <v>1</v>
      </c>
      <c r="K1416" s="27"/>
      <c r="L1416" s="193">
        <f t="shared" si="155"/>
        <v>0</v>
      </c>
      <c r="M1416" s="225">
        <v>1</v>
      </c>
      <c r="N1416" s="27"/>
      <c r="O1416" s="214">
        <f t="shared" si="156"/>
        <v>0</v>
      </c>
      <c r="P1416" s="177">
        <f t="shared" si="157"/>
        <v>2</v>
      </c>
      <c r="Q1416" s="178">
        <f t="shared" si="158"/>
        <v>2</v>
      </c>
      <c r="R1416" s="178" t="str">
        <f t="shared" si="159"/>
        <v/>
      </c>
      <c r="S1416" s="202" t="str">
        <f t="shared" si="160"/>
        <v/>
      </c>
    </row>
    <row r="1417" spans="1:19" ht="29" x14ac:dyDescent="0.2">
      <c r="A1417" s="201" t="s">
        <v>408</v>
      </c>
      <c r="B1417" s="188" t="s">
        <v>168</v>
      </c>
      <c r="C1417" s="189" t="s">
        <v>170</v>
      </c>
      <c r="D1417" s="175"/>
      <c r="E1417" s="176"/>
      <c r="F1417" s="176"/>
      <c r="G1417" s="176"/>
      <c r="H1417" s="210" t="str">
        <f t="shared" si="154"/>
        <v/>
      </c>
      <c r="I1417" s="221">
        <v>1501</v>
      </c>
      <c r="J1417" s="27">
        <v>1488</v>
      </c>
      <c r="K1417" s="27">
        <v>1101</v>
      </c>
      <c r="L1417" s="193">
        <f t="shared" si="155"/>
        <v>0.73991935483870963</v>
      </c>
      <c r="M1417" s="225"/>
      <c r="N1417" s="27">
        <v>80</v>
      </c>
      <c r="O1417" s="214">
        <f t="shared" si="156"/>
        <v>5.1020408163265307E-2</v>
      </c>
      <c r="P1417" s="177">
        <f t="shared" si="157"/>
        <v>1501</v>
      </c>
      <c r="Q1417" s="178">
        <f t="shared" si="158"/>
        <v>1488</v>
      </c>
      <c r="R1417" s="178">
        <f t="shared" si="159"/>
        <v>80</v>
      </c>
      <c r="S1417" s="202">
        <f t="shared" si="160"/>
        <v>5.1020408163265307E-2</v>
      </c>
    </row>
    <row r="1418" spans="1:19" x14ac:dyDescent="0.2">
      <c r="A1418" s="201" t="s">
        <v>408</v>
      </c>
      <c r="B1418" s="188" t="s">
        <v>178</v>
      </c>
      <c r="C1418" s="189" t="s">
        <v>506</v>
      </c>
      <c r="D1418" s="175"/>
      <c r="E1418" s="176"/>
      <c r="F1418" s="176"/>
      <c r="G1418" s="176"/>
      <c r="H1418" s="210" t="str">
        <f t="shared" si="154"/>
        <v/>
      </c>
      <c r="I1418" s="221">
        <v>75</v>
      </c>
      <c r="J1418" s="27">
        <v>78</v>
      </c>
      <c r="K1418" s="27">
        <v>63</v>
      </c>
      <c r="L1418" s="193">
        <f t="shared" si="155"/>
        <v>0.80769230769230771</v>
      </c>
      <c r="M1418" s="225">
        <v>1</v>
      </c>
      <c r="N1418" s="27">
        <v>10</v>
      </c>
      <c r="O1418" s="214">
        <f t="shared" si="156"/>
        <v>0.11235955056179775</v>
      </c>
      <c r="P1418" s="177">
        <f t="shared" si="157"/>
        <v>75</v>
      </c>
      <c r="Q1418" s="178">
        <f t="shared" si="158"/>
        <v>79</v>
      </c>
      <c r="R1418" s="178">
        <f t="shared" si="159"/>
        <v>10</v>
      </c>
      <c r="S1418" s="202">
        <f t="shared" si="160"/>
        <v>0.11235955056179775</v>
      </c>
    </row>
    <row r="1419" spans="1:19" x14ac:dyDescent="0.2">
      <c r="A1419" s="201" t="s">
        <v>408</v>
      </c>
      <c r="B1419" s="188" t="s">
        <v>204</v>
      </c>
      <c r="C1419" s="189" t="s">
        <v>205</v>
      </c>
      <c r="D1419" s="175"/>
      <c r="E1419" s="176"/>
      <c r="F1419" s="176"/>
      <c r="G1419" s="176"/>
      <c r="H1419" s="210" t="str">
        <f t="shared" si="154"/>
        <v/>
      </c>
      <c r="I1419" s="221">
        <v>748</v>
      </c>
      <c r="J1419" s="27">
        <v>650</v>
      </c>
      <c r="K1419" s="27">
        <v>644</v>
      </c>
      <c r="L1419" s="193">
        <f t="shared" si="155"/>
        <v>0.99076923076923074</v>
      </c>
      <c r="M1419" s="225">
        <v>6</v>
      </c>
      <c r="N1419" s="27">
        <v>114</v>
      </c>
      <c r="O1419" s="214">
        <f t="shared" si="156"/>
        <v>0.14805194805194805</v>
      </c>
      <c r="P1419" s="177">
        <f t="shared" si="157"/>
        <v>748</v>
      </c>
      <c r="Q1419" s="178">
        <f t="shared" si="158"/>
        <v>656</v>
      </c>
      <c r="R1419" s="178">
        <f t="shared" si="159"/>
        <v>114</v>
      </c>
      <c r="S1419" s="202">
        <f t="shared" si="160"/>
        <v>0.14805194805194805</v>
      </c>
    </row>
    <row r="1420" spans="1:19" x14ac:dyDescent="0.2">
      <c r="A1420" s="201" t="s">
        <v>408</v>
      </c>
      <c r="B1420" s="188" t="s">
        <v>209</v>
      </c>
      <c r="C1420" s="189" t="s">
        <v>502</v>
      </c>
      <c r="D1420" s="175"/>
      <c r="E1420" s="176"/>
      <c r="F1420" s="176"/>
      <c r="G1420" s="176"/>
      <c r="H1420" s="210" t="str">
        <f t="shared" si="154"/>
        <v/>
      </c>
      <c r="I1420" s="221">
        <v>5</v>
      </c>
      <c r="J1420" s="27">
        <v>2</v>
      </c>
      <c r="K1420" s="27">
        <v>2</v>
      </c>
      <c r="L1420" s="193">
        <f t="shared" si="155"/>
        <v>1</v>
      </c>
      <c r="M1420" s="225"/>
      <c r="N1420" s="27">
        <v>2</v>
      </c>
      <c r="O1420" s="214">
        <f t="shared" si="156"/>
        <v>0.5</v>
      </c>
      <c r="P1420" s="177">
        <f t="shared" si="157"/>
        <v>5</v>
      </c>
      <c r="Q1420" s="178">
        <f t="shared" si="158"/>
        <v>2</v>
      </c>
      <c r="R1420" s="178">
        <f t="shared" si="159"/>
        <v>2</v>
      </c>
      <c r="S1420" s="202">
        <f t="shared" si="160"/>
        <v>0.5</v>
      </c>
    </row>
    <row r="1421" spans="1:19" ht="29" x14ac:dyDescent="0.2">
      <c r="A1421" s="201" t="s">
        <v>408</v>
      </c>
      <c r="B1421" s="188" t="s">
        <v>212</v>
      </c>
      <c r="C1421" s="189" t="s">
        <v>213</v>
      </c>
      <c r="D1421" s="175"/>
      <c r="E1421" s="176"/>
      <c r="F1421" s="176"/>
      <c r="G1421" s="176"/>
      <c r="H1421" s="210" t="str">
        <f t="shared" si="154"/>
        <v/>
      </c>
      <c r="I1421" s="221">
        <v>65</v>
      </c>
      <c r="J1421" s="27">
        <v>37</v>
      </c>
      <c r="K1421" s="27">
        <v>36</v>
      </c>
      <c r="L1421" s="193">
        <f t="shared" si="155"/>
        <v>0.97297297297297303</v>
      </c>
      <c r="M1421" s="225">
        <v>1</v>
      </c>
      <c r="N1421" s="27">
        <v>32</v>
      </c>
      <c r="O1421" s="214">
        <f t="shared" si="156"/>
        <v>0.45714285714285713</v>
      </c>
      <c r="P1421" s="177">
        <f t="shared" si="157"/>
        <v>65</v>
      </c>
      <c r="Q1421" s="178">
        <f t="shared" si="158"/>
        <v>38</v>
      </c>
      <c r="R1421" s="178">
        <f t="shared" si="159"/>
        <v>32</v>
      </c>
      <c r="S1421" s="202">
        <f t="shared" si="160"/>
        <v>0.45714285714285713</v>
      </c>
    </row>
    <row r="1422" spans="1:19" x14ac:dyDescent="0.2">
      <c r="A1422" s="201" t="s">
        <v>408</v>
      </c>
      <c r="B1422" s="188" t="s">
        <v>215</v>
      </c>
      <c r="C1422" s="189" t="s">
        <v>217</v>
      </c>
      <c r="D1422" s="175"/>
      <c r="E1422" s="176"/>
      <c r="F1422" s="176"/>
      <c r="G1422" s="176"/>
      <c r="H1422" s="210" t="str">
        <f t="shared" si="154"/>
        <v/>
      </c>
      <c r="I1422" s="221">
        <v>85</v>
      </c>
      <c r="J1422" s="27">
        <v>81</v>
      </c>
      <c r="K1422" s="27">
        <v>74</v>
      </c>
      <c r="L1422" s="193">
        <f t="shared" si="155"/>
        <v>0.9135802469135802</v>
      </c>
      <c r="M1422" s="225">
        <v>2</v>
      </c>
      <c r="N1422" s="27">
        <v>5</v>
      </c>
      <c r="O1422" s="214">
        <f t="shared" si="156"/>
        <v>5.6818181818181816E-2</v>
      </c>
      <c r="P1422" s="177">
        <f t="shared" si="157"/>
        <v>85</v>
      </c>
      <c r="Q1422" s="178">
        <f t="shared" si="158"/>
        <v>83</v>
      </c>
      <c r="R1422" s="178">
        <f t="shared" si="159"/>
        <v>5</v>
      </c>
      <c r="S1422" s="202">
        <f t="shared" si="160"/>
        <v>5.6818181818181816E-2</v>
      </c>
    </row>
    <row r="1423" spans="1:19" x14ac:dyDescent="0.2">
      <c r="A1423" s="201" t="s">
        <v>408</v>
      </c>
      <c r="B1423" s="188" t="s">
        <v>220</v>
      </c>
      <c r="C1423" s="189" t="s">
        <v>409</v>
      </c>
      <c r="D1423" s="175"/>
      <c r="E1423" s="176"/>
      <c r="F1423" s="176"/>
      <c r="G1423" s="176"/>
      <c r="H1423" s="210" t="str">
        <f t="shared" si="154"/>
        <v/>
      </c>
      <c r="I1423" s="221">
        <v>7</v>
      </c>
      <c r="J1423" s="27">
        <v>6</v>
      </c>
      <c r="K1423" s="27"/>
      <c r="L1423" s="193">
        <f t="shared" si="155"/>
        <v>0</v>
      </c>
      <c r="M1423" s="225">
        <v>2</v>
      </c>
      <c r="N1423" s="27"/>
      <c r="O1423" s="214">
        <f t="shared" si="156"/>
        <v>0</v>
      </c>
      <c r="P1423" s="177">
        <f t="shared" si="157"/>
        <v>7</v>
      </c>
      <c r="Q1423" s="178">
        <f t="shared" si="158"/>
        <v>8</v>
      </c>
      <c r="R1423" s="178" t="str">
        <f t="shared" si="159"/>
        <v/>
      </c>
      <c r="S1423" s="202" t="str">
        <f t="shared" si="160"/>
        <v/>
      </c>
    </row>
    <row r="1424" spans="1:19" x14ac:dyDescent="0.2">
      <c r="A1424" s="201" t="s">
        <v>408</v>
      </c>
      <c r="B1424" s="188" t="s">
        <v>220</v>
      </c>
      <c r="C1424" s="189" t="s">
        <v>226</v>
      </c>
      <c r="D1424" s="175"/>
      <c r="E1424" s="176"/>
      <c r="F1424" s="176"/>
      <c r="G1424" s="176"/>
      <c r="H1424" s="210" t="str">
        <f t="shared" si="154"/>
        <v/>
      </c>
      <c r="I1424" s="221">
        <v>12</v>
      </c>
      <c r="J1424" s="27">
        <v>9</v>
      </c>
      <c r="K1424" s="27">
        <v>9</v>
      </c>
      <c r="L1424" s="193">
        <f t="shared" si="155"/>
        <v>1</v>
      </c>
      <c r="M1424" s="225"/>
      <c r="N1424" s="27">
        <v>5</v>
      </c>
      <c r="O1424" s="214">
        <f t="shared" si="156"/>
        <v>0.35714285714285715</v>
      </c>
      <c r="P1424" s="177">
        <f t="shared" si="157"/>
        <v>12</v>
      </c>
      <c r="Q1424" s="178">
        <f t="shared" si="158"/>
        <v>9</v>
      </c>
      <c r="R1424" s="178">
        <f t="shared" si="159"/>
        <v>5</v>
      </c>
      <c r="S1424" s="202">
        <f t="shared" si="160"/>
        <v>0.35714285714285715</v>
      </c>
    </row>
    <row r="1425" spans="1:19" x14ac:dyDescent="0.2">
      <c r="A1425" s="201" t="s">
        <v>395</v>
      </c>
      <c r="B1425" s="188" t="s">
        <v>0</v>
      </c>
      <c r="C1425" s="189" t="s">
        <v>1</v>
      </c>
      <c r="D1425" s="175"/>
      <c r="E1425" s="176"/>
      <c r="F1425" s="176"/>
      <c r="G1425" s="176"/>
      <c r="H1425" s="210" t="str">
        <f t="shared" si="154"/>
        <v/>
      </c>
      <c r="I1425" s="221">
        <v>59</v>
      </c>
      <c r="J1425" s="27">
        <v>35</v>
      </c>
      <c r="K1425" s="27">
        <v>11</v>
      </c>
      <c r="L1425" s="193">
        <f t="shared" si="155"/>
        <v>0.31428571428571428</v>
      </c>
      <c r="M1425" s="27">
        <v>16</v>
      </c>
      <c r="N1425" s="27">
        <v>5</v>
      </c>
      <c r="O1425" s="214">
        <f t="shared" si="156"/>
        <v>8.9285714285714288E-2</v>
      </c>
      <c r="P1425" s="177">
        <f t="shared" si="157"/>
        <v>59</v>
      </c>
      <c r="Q1425" s="178">
        <f t="shared" si="158"/>
        <v>51</v>
      </c>
      <c r="R1425" s="178">
        <f t="shared" si="159"/>
        <v>5</v>
      </c>
      <c r="S1425" s="202">
        <f t="shared" si="160"/>
        <v>8.9285714285714288E-2</v>
      </c>
    </row>
    <row r="1426" spans="1:19" x14ac:dyDescent="0.2">
      <c r="A1426" s="201" t="s">
        <v>395</v>
      </c>
      <c r="B1426" s="188" t="s">
        <v>2</v>
      </c>
      <c r="C1426" s="189" t="s">
        <v>3</v>
      </c>
      <c r="D1426" s="175"/>
      <c r="E1426" s="176"/>
      <c r="F1426" s="176"/>
      <c r="G1426" s="176"/>
      <c r="H1426" s="210" t="str">
        <f t="shared" si="154"/>
        <v/>
      </c>
      <c r="I1426" s="221">
        <v>21</v>
      </c>
      <c r="J1426" s="27">
        <v>15</v>
      </c>
      <c r="K1426" s="27">
        <v>11</v>
      </c>
      <c r="L1426" s="193">
        <f t="shared" si="155"/>
        <v>0.73333333333333328</v>
      </c>
      <c r="M1426" s="27">
        <v>2</v>
      </c>
      <c r="N1426" s="27">
        <v>0</v>
      </c>
      <c r="O1426" s="214">
        <f t="shared" si="156"/>
        <v>0</v>
      </c>
      <c r="P1426" s="177">
        <f t="shared" si="157"/>
        <v>21</v>
      </c>
      <c r="Q1426" s="178">
        <f t="shared" si="158"/>
        <v>17</v>
      </c>
      <c r="R1426" s="178" t="str">
        <f t="shared" si="159"/>
        <v/>
      </c>
      <c r="S1426" s="202" t="str">
        <f t="shared" si="160"/>
        <v/>
      </c>
    </row>
    <row r="1427" spans="1:19" x14ac:dyDescent="0.2">
      <c r="A1427" s="201" t="s">
        <v>395</v>
      </c>
      <c r="B1427" s="188" t="s">
        <v>4</v>
      </c>
      <c r="C1427" s="189" t="s">
        <v>5</v>
      </c>
      <c r="D1427" s="175"/>
      <c r="E1427" s="176"/>
      <c r="F1427" s="176"/>
      <c r="G1427" s="176"/>
      <c r="H1427" s="210" t="str">
        <f t="shared" si="154"/>
        <v/>
      </c>
      <c r="I1427" s="221">
        <v>16523</v>
      </c>
      <c r="J1427" s="27">
        <v>9354</v>
      </c>
      <c r="K1427" s="27">
        <v>5171</v>
      </c>
      <c r="L1427" s="193">
        <f t="shared" si="155"/>
        <v>0.55281163138764167</v>
      </c>
      <c r="M1427" s="27">
        <v>12</v>
      </c>
      <c r="N1427" s="27">
        <v>4686</v>
      </c>
      <c r="O1427" s="214">
        <f t="shared" si="156"/>
        <v>0.33347566182749788</v>
      </c>
      <c r="P1427" s="177">
        <f t="shared" si="157"/>
        <v>16523</v>
      </c>
      <c r="Q1427" s="178">
        <f t="shared" si="158"/>
        <v>9366</v>
      </c>
      <c r="R1427" s="178">
        <f t="shared" si="159"/>
        <v>4686</v>
      </c>
      <c r="S1427" s="202">
        <f t="shared" si="160"/>
        <v>0.33347566182749788</v>
      </c>
    </row>
    <row r="1428" spans="1:19" x14ac:dyDescent="0.2">
      <c r="A1428" s="201" t="s">
        <v>395</v>
      </c>
      <c r="B1428" s="188" t="s">
        <v>4</v>
      </c>
      <c r="C1428" s="189" t="s">
        <v>255</v>
      </c>
      <c r="D1428" s="175"/>
      <c r="E1428" s="176"/>
      <c r="F1428" s="176"/>
      <c r="G1428" s="176"/>
      <c r="H1428" s="210" t="str">
        <f t="shared" si="154"/>
        <v/>
      </c>
      <c r="I1428" s="221">
        <v>13323</v>
      </c>
      <c r="J1428" s="27">
        <v>7831</v>
      </c>
      <c r="K1428" s="27">
        <v>5290</v>
      </c>
      <c r="L1428" s="193">
        <f t="shared" si="155"/>
        <v>0.67552036776912272</v>
      </c>
      <c r="M1428" s="27">
        <v>264</v>
      </c>
      <c r="N1428" s="27">
        <v>4797</v>
      </c>
      <c r="O1428" s="214">
        <f t="shared" si="156"/>
        <v>0.37209121936084394</v>
      </c>
      <c r="P1428" s="177">
        <f t="shared" si="157"/>
        <v>13323</v>
      </c>
      <c r="Q1428" s="178">
        <f t="shared" si="158"/>
        <v>8095</v>
      </c>
      <c r="R1428" s="178">
        <f t="shared" si="159"/>
        <v>4797</v>
      </c>
      <c r="S1428" s="202">
        <f t="shared" si="160"/>
        <v>0.37209121936084394</v>
      </c>
    </row>
    <row r="1429" spans="1:19" ht="29" x14ac:dyDescent="0.2">
      <c r="A1429" s="201" t="s">
        <v>395</v>
      </c>
      <c r="B1429" s="188" t="s">
        <v>239</v>
      </c>
      <c r="C1429" s="189" t="s">
        <v>256</v>
      </c>
      <c r="D1429" s="175"/>
      <c r="E1429" s="176"/>
      <c r="F1429" s="176"/>
      <c r="G1429" s="176"/>
      <c r="H1429" s="210" t="str">
        <f t="shared" si="154"/>
        <v/>
      </c>
      <c r="I1429" s="221">
        <v>83</v>
      </c>
      <c r="J1429" s="27">
        <v>81</v>
      </c>
      <c r="K1429" s="27">
        <v>41</v>
      </c>
      <c r="L1429" s="193">
        <f t="shared" si="155"/>
        <v>0.50617283950617287</v>
      </c>
      <c r="M1429" s="27">
        <v>0</v>
      </c>
      <c r="N1429" s="27">
        <v>0</v>
      </c>
      <c r="O1429" s="214">
        <f t="shared" si="156"/>
        <v>0</v>
      </c>
      <c r="P1429" s="177">
        <f t="shared" si="157"/>
        <v>83</v>
      </c>
      <c r="Q1429" s="178">
        <f t="shared" si="158"/>
        <v>81</v>
      </c>
      <c r="R1429" s="178" t="str">
        <f t="shared" si="159"/>
        <v/>
      </c>
      <c r="S1429" s="202" t="str">
        <f t="shared" si="160"/>
        <v/>
      </c>
    </row>
    <row r="1430" spans="1:19" x14ac:dyDescent="0.2">
      <c r="A1430" s="201" t="s">
        <v>395</v>
      </c>
      <c r="B1430" s="188" t="s">
        <v>6</v>
      </c>
      <c r="C1430" s="189" t="s">
        <v>7</v>
      </c>
      <c r="D1430" s="175"/>
      <c r="E1430" s="176"/>
      <c r="F1430" s="176"/>
      <c r="G1430" s="176"/>
      <c r="H1430" s="210" t="str">
        <f t="shared" si="154"/>
        <v/>
      </c>
      <c r="I1430" s="221">
        <v>794</v>
      </c>
      <c r="J1430" s="27">
        <v>434</v>
      </c>
      <c r="K1430" s="27">
        <v>35</v>
      </c>
      <c r="L1430" s="193">
        <f t="shared" si="155"/>
        <v>8.0645161290322578E-2</v>
      </c>
      <c r="M1430" s="27">
        <v>5</v>
      </c>
      <c r="N1430" s="27">
        <v>323</v>
      </c>
      <c r="O1430" s="214">
        <f t="shared" si="156"/>
        <v>0.42388451443569553</v>
      </c>
      <c r="P1430" s="177">
        <f t="shared" si="157"/>
        <v>794</v>
      </c>
      <c r="Q1430" s="178">
        <f t="shared" si="158"/>
        <v>439</v>
      </c>
      <c r="R1430" s="178">
        <f t="shared" si="159"/>
        <v>323</v>
      </c>
      <c r="S1430" s="202">
        <f t="shared" si="160"/>
        <v>0.42388451443569553</v>
      </c>
    </row>
    <row r="1431" spans="1:19" x14ac:dyDescent="0.2">
      <c r="A1431" s="201" t="s">
        <v>395</v>
      </c>
      <c r="B1431" s="188" t="s">
        <v>8</v>
      </c>
      <c r="C1431" s="189" t="s">
        <v>257</v>
      </c>
      <c r="D1431" s="175"/>
      <c r="E1431" s="176"/>
      <c r="F1431" s="176"/>
      <c r="G1431" s="176"/>
      <c r="H1431" s="210" t="str">
        <f t="shared" si="154"/>
        <v/>
      </c>
      <c r="I1431" s="221">
        <v>1</v>
      </c>
      <c r="J1431" s="27">
        <v>2</v>
      </c>
      <c r="K1431" s="27">
        <v>0</v>
      </c>
      <c r="L1431" s="193">
        <f t="shared" si="155"/>
        <v>0</v>
      </c>
      <c r="M1431" s="27">
        <v>0</v>
      </c>
      <c r="N1431" s="27">
        <v>0</v>
      </c>
      <c r="O1431" s="214">
        <f t="shared" si="156"/>
        <v>0</v>
      </c>
      <c r="P1431" s="177">
        <f t="shared" si="157"/>
        <v>1</v>
      </c>
      <c r="Q1431" s="178">
        <f t="shared" si="158"/>
        <v>2</v>
      </c>
      <c r="R1431" s="178" t="str">
        <f t="shared" si="159"/>
        <v/>
      </c>
      <c r="S1431" s="202" t="str">
        <f t="shared" si="160"/>
        <v/>
      </c>
    </row>
    <row r="1432" spans="1:19" x14ac:dyDescent="0.2">
      <c r="A1432" s="201" t="s">
        <v>395</v>
      </c>
      <c r="B1432" s="188" t="s">
        <v>8</v>
      </c>
      <c r="C1432" s="189" t="s">
        <v>9</v>
      </c>
      <c r="D1432" s="175"/>
      <c r="E1432" s="176"/>
      <c r="F1432" s="176"/>
      <c r="G1432" s="176"/>
      <c r="H1432" s="210" t="str">
        <f t="shared" si="154"/>
        <v/>
      </c>
      <c r="I1432" s="221">
        <v>160</v>
      </c>
      <c r="J1432" s="27">
        <v>123</v>
      </c>
      <c r="K1432" s="27">
        <v>6</v>
      </c>
      <c r="L1432" s="193">
        <f t="shared" si="155"/>
        <v>4.878048780487805E-2</v>
      </c>
      <c r="M1432" s="27">
        <v>6</v>
      </c>
      <c r="N1432" s="27">
        <v>9</v>
      </c>
      <c r="O1432" s="214">
        <f t="shared" si="156"/>
        <v>6.5217391304347824E-2</v>
      </c>
      <c r="P1432" s="177">
        <f t="shared" si="157"/>
        <v>160</v>
      </c>
      <c r="Q1432" s="178">
        <f t="shared" si="158"/>
        <v>129</v>
      </c>
      <c r="R1432" s="178">
        <f t="shared" si="159"/>
        <v>9</v>
      </c>
      <c r="S1432" s="202">
        <f t="shared" si="160"/>
        <v>6.5217391304347824E-2</v>
      </c>
    </row>
    <row r="1433" spans="1:19" x14ac:dyDescent="0.2">
      <c r="A1433" s="201" t="s">
        <v>395</v>
      </c>
      <c r="B1433" s="188" t="s">
        <v>8</v>
      </c>
      <c r="C1433" s="189" t="s">
        <v>258</v>
      </c>
      <c r="D1433" s="175"/>
      <c r="E1433" s="176"/>
      <c r="F1433" s="176"/>
      <c r="G1433" s="176"/>
      <c r="H1433" s="210" t="str">
        <f t="shared" si="154"/>
        <v/>
      </c>
      <c r="I1433" s="221">
        <v>7</v>
      </c>
      <c r="J1433" s="27">
        <v>7</v>
      </c>
      <c r="K1433" s="27">
        <v>0</v>
      </c>
      <c r="L1433" s="193">
        <f t="shared" si="155"/>
        <v>0</v>
      </c>
      <c r="M1433" s="27">
        <v>0</v>
      </c>
      <c r="N1433" s="27">
        <v>0</v>
      </c>
      <c r="O1433" s="214">
        <f t="shared" si="156"/>
        <v>0</v>
      </c>
      <c r="P1433" s="177">
        <f t="shared" si="157"/>
        <v>7</v>
      </c>
      <c r="Q1433" s="178">
        <f t="shared" si="158"/>
        <v>7</v>
      </c>
      <c r="R1433" s="178" t="str">
        <f t="shared" si="159"/>
        <v/>
      </c>
      <c r="S1433" s="202" t="str">
        <f t="shared" si="160"/>
        <v/>
      </c>
    </row>
    <row r="1434" spans="1:19" x14ac:dyDescent="0.2">
      <c r="A1434" s="201" t="s">
        <v>395</v>
      </c>
      <c r="B1434" s="188" t="s">
        <v>8</v>
      </c>
      <c r="C1434" s="189" t="s">
        <v>259</v>
      </c>
      <c r="D1434" s="175"/>
      <c r="E1434" s="176"/>
      <c r="F1434" s="176"/>
      <c r="G1434" s="176"/>
      <c r="H1434" s="210" t="str">
        <f t="shared" si="154"/>
        <v/>
      </c>
      <c r="I1434" s="221">
        <v>4</v>
      </c>
      <c r="J1434" s="27">
        <v>1</v>
      </c>
      <c r="K1434" s="27">
        <v>0</v>
      </c>
      <c r="L1434" s="193">
        <f t="shared" si="155"/>
        <v>0</v>
      </c>
      <c r="M1434" s="27">
        <v>0</v>
      </c>
      <c r="N1434" s="27">
        <v>0</v>
      </c>
      <c r="O1434" s="214">
        <f t="shared" si="156"/>
        <v>0</v>
      </c>
      <c r="P1434" s="177">
        <f t="shared" si="157"/>
        <v>4</v>
      </c>
      <c r="Q1434" s="178">
        <f t="shared" si="158"/>
        <v>1</v>
      </c>
      <c r="R1434" s="178" t="str">
        <f t="shared" si="159"/>
        <v/>
      </c>
      <c r="S1434" s="202" t="str">
        <f t="shared" si="160"/>
        <v/>
      </c>
    </row>
    <row r="1435" spans="1:19" ht="29" x14ac:dyDescent="0.2">
      <c r="A1435" s="201" t="s">
        <v>395</v>
      </c>
      <c r="B1435" s="188" t="s">
        <v>8</v>
      </c>
      <c r="C1435" s="189" t="s">
        <v>260</v>
      </c>
      <c r="D1435" s="175"/>
      <c r="E1435" s="176"/>
      <c r="F1435" s="176"/>
      <c r="G1435" s="176"/>
      <c r="H1435" s="210" t="str">
        <f t="shared" si="154"/>
        <v/>
      </c>
      <c r="I1435" s="221">
        <v>17</v>
      </c>
      <c r="J1435" s="27">
        <v>17</v>
      </c>
      <c r="K1435" s="27">
        <v>0</v>
      </c>
      <c r="L1435" s="193">
        <f t="shared" si="155"/>
        <v>0</v>
      </c>
      <c r="M1435" s="27">
        <v>0</v>
      </c>
      <c r="N1435" s="27">
        <v>0</v>
      </c>
      <c r="O1435" s="214">
        <f t="shared" si="156"/>
        <v>0</v>
      </c>
      <c r="P1435" s="177">
        <f t="shared" si="157"/>
        <v>17</v>
      </c>
      <c r="Q1435" s="178">
        <f t="shared" si="158"/>
        <v>17</v>
      </c>
      <c r="R1435" s="178" t="str">
        <f t="shared" si="159"/>
        <v/>
      </c>
      <c r="S1435" s="202" t="str">
        <f t="shared" si="160"/>
        <v/>
      </c>
    </row>
    <row r="1436" spans="1:19" x14ac:dyDescent="0.2">
      <c r="A1436" s="201" t="s">
        <v>395</v>
      </c>
      <c r="B1436" s="188" t="s">
        <v>10</v>
      </c>
      <c r="C1436" s="189" t="s">
        <v>11</v>
      </c>
      <c r="D1436" s="175"/>
      <c r="E1436" s="176"/>
      <c r="F1436" s="176"/>
      <c r="G1436" s="176"/>
      <c r="H1436" s="210" t="str">
        <f t="shared" si="154"/>
        <v/>
      </c>
      <c r="I1436" s="221">
        <v>3</v>
      </c>
      <c r="J1436" s="27">
        <v>4</v>
      </c>
      <c r="K1436" s="27">
        <v>0</v>
      </c>
      <c r="L1436" s="193">
        <f t="shared" si="155"/>
        <v>0</v>
      </c>
      <c r="M1436" s="27">
        <v>0</v>
      </c>
      <c r="N1436" s="27">
        <v>0</v>
      </c>
      <c r="O1436" s="214">
        <f t="shared" si="156"/>
        <v>0</v>
      </c>
      <c r="P1436" s="177">
        <f t="shared" si="157"/>
        <v>3</v>
      </c>
      <c r="Q1436" s="178">
        <f t="shared" si="158"/>
        <v>4</v>
      </c>
      <c r="R1436" s="178" t="str">
        <f t="shared" si="159"/>
        <v/>
      </c>
      <c r="S1436" s="202" t="str">
        <f t="shared" si="160"/>
        <v/>
      </c>
    </row>
    <row r="1437" spans="1:19" x14ac:dyDescent="0.2">
      <c r="A1437" s="201" t="s">
        <v>395</v>
      </c>
      <c r="B1437" s="188" t="s">
        <v>10</v>
      </c>
      <c r="C1437" s="189" t="s">
        <v>261</v>
      </c>
      <c r="D1437" s="175">
        <v>2</v>
      </c>
      <c r="E1437" s="176"/>
      <c r="F1437" s="176"/>
      <c r="G1437" s="176"/>
      <c r="H1437" s="210" t="str">
        <f t="shared" si="154"/>
        <v/>
      </c>
      <c r="I1437" s="221">
        <v>117</v>
      </c>
      <c r="J1437" s="27">
        <v>116</v>
      </c>
      <c r="K1437" s="27">
        <v>0</v>
      </c>
      <c r="L1437" s="193">
        <f t="shared" si="155"/>
        <v>0</v>
      </c>
      <c r="M1437" s="27">
        <v>0</v>
      </c>
      <c r="N1437" s="27">
        <v>2</v>
      </c>
      <c r="O1437" s="214">
        <f t="shared" si="156"/>
        <v>1.6949152542372881E-2</v>
      </c>
      <c r="P1437" s="177">
        <f t="shared" si="157"/>
        <v>119</v>
      </c>
      <c r="Q1437" s="178">
        <f t="shared" si="158"/>
        <v>116</v>
      </c>
      <c r="R1437" s="178">
        <f t="shared" si="159"/>
        <v>2</v>
      </c>
      <c r="S1437" s="202">
        <f t="shared" si="160"/>
        <v>1.6949152542372881E-2</v>
      </c>
    </row>
    <row r="1438" spans="1:19" x14ac:dyDescent="0.2">
      <c r="A1438" s="201" t="s">
        <v>395</v>
      </c>
      <c r="B1438" s="188" t="s">
        <v>10</v>
      </c>
      <c r="C1438" s="189" t="s">
        <v>12</v>
      </c>
      <c r="D1438" s="175">
        <v>2</v>
      </c>
      <c r="E1438" s="176">
        <v>2</v>
      </c>
      <c r="F1438" s="176"/>
      <c r="G1438" s="176"/>
      <c r="H1438" s="210">
        <f t="shared" si="154"/>
        <v>0</v>
      </c>
      <c r="I1438" s="221">
        <v>86</v>
      </c>
      <c r="J1438" s="27">
        <v>77</v>
      </c>
      <c r="K1438" s="27">
        <v>8</v>
      </c>
      <c r="L1438" s="193">
        <f t="shared" si="155"/>
        <v>0.1038961038961039</v>
      </c>
      <c r="M1438" s="27">
        <v>0</v>
      </c>
      <c r="N1438" s="27">
        <v>0</v>
      </c>
      <c r="O1438" s="214">
        <f t="shared" si="156"/>
        <v>0</v>
      </c>
      <c r="P1438" s="177">
        <f t="shared" si="157"/>
        <v>88</v>
      </c>
      <c r="Q1438" s="178">
        <f t="shared" si="158"/>
        <v>79</v>
      </c>
      <c r="R1438" s="178" t="str">
        <f t="shared" si="159"/>
        <v/>
      </c>
      <c r="S1438" s="202" t="str">
        <f t="shared" si="160"/>
        <v/>
      </c>
    </row>
    <row r="1439" spans="1:19" x14ac:dyDescent="0.2">
      <c r="A1439" s="201" t="s">
        <v>395</v>
      </c>
      <c r="B1439" s="188" t="s">
        <v>17</v>
      </c>
      <c r="C1439" s="189" t="s">
        <v>18</v>
      </c>
      <c r="D1439" s="175">
        <v>3</v>
      </c>
      <c r="E1439" s="176">
        <v>2</v>
      </c>
      <c r="F1439" s="176"/>
      <c r="G1439" s="176"/>
      <c r="H1439" s="210">
        <f t="shared" si="154"/>
        <v>0</v>
      </c>
      <c r="I1439" s="221">
        <v>580</v>
      </c>
      <c r="J1439" s="27">
        <v>339</v>
      </c>
      <c r="K1439" s="27">
        <v>17</v>
      </c>
      <c r="L1439" s="193">
        <f t="shared" si="155"/>
        <v>5.0147492625368731E-2</v>
      </c>
      <c r="M1439" s="27">
        <v>8</v>
      </c>
      <c r="N1439" s="27">
        <v>184</v>
      </c>
      <c r="O1439" s="214">
        <f t="shared" si="156"/>
        <v>0.34651600753295669</v>
      </c>
      <c r="P1439" s="177">
        <f t="shared" si="157"/>
        <v>583</v>
      </c>
      <c r="Q1439" s="178">
        <f t="shared" si="158"/>
        <v>349</v>
      </c>
      <c r="R1439" s="178">
        <f t="shared" si="159"/>
        <v>184</v>
      </c>
      <c r="S1439" s="202">
        <f t="shared" si="160"/>
        <v>0.34521575984990621</v>
      </c>
    </row>
    <row r="1440" spans="1:19" x14ac:dyDescent="0.2">
      <c r="A1440" s="201" t="s">
        <v>395</v>
      </c>
      <c r="B1440" s="188" t="s">
        <v>21</v>
      </c>
      <c r="C1440" s="189" t="s">
        <v>22</v>
      </c>
      <c r="D1440" s="175"/>
      <c r="E1440" s="176"/>
      <c r="F1440" s="176"/>
      <c r="G1440" s="176"/>
      <c r="H1440" s="210" t="str">
        <f t="shared" si="154"/>
        <v/>
      </c>
      <c r="I1440" s="221">
        <v>3</v>
      </c>
      <c r="J1440" s="27">
        <v>3</v>
      </c>
      <c r="K1440" s="27">
        <v>0</v>
      </c>
      <c r="L1440" s="193">
        <f t="shared" si="155"/>
        <v>0</v>
      </c>
      <c r="M1440" s="27">
        <v>0</v>
      </c>
      <c r="N1440" s="27">
        <v>0</v>
      </c>
      <c r="O1440" s="214">
        <f t="shared" si="156"/>
        <v>0</v>
      </c>
      <c r="P1440" s="177">
        <f t="shared" si="157"/>
        <v>3</v>
      </c>
      <c r="Q1440" s="178">
        <f t="shared" si="158"/>
        <v>3</v>
      </c>
      <c r="R1440" s="178" t="str">
        <f t="shared" si="159"/>
        <v/>
      </c>
      <c r="S1440" s="202" t="str">
        <f t="shared" si="160"/>
        <v/>
      </c>
    </row>
    <row r="1441" spans="1:19" x14ac:dyDescent="0.2">
      <c r="A1441" s="201" t="s">
        <v>395</v>
      </c>
      <c r="B1441" s="188" t="s">
        <v>25</v>
      </c>
      <c r="C1441" s="189" t="s">
        <v>262</v>
      </c>
      <c r="D1441" s="175"/>
      <c r="E1441" s="176"/>
      <c r="F1441" s="176"/>
      <c r="G1441" s="176"/>
      <c r="H1441" s="210" t="str">
        <f t="shared" si="154"/>
        <v/>
      </c>
      <c r="I1441" s="221">
        <v>2880</v>
      </c>
      <c r="J1441" s="27">
        <v>1705</v>
      </c>
      <c r="K1441" s="27">
        <v>211</v>
      </c>
      <c r="L1441" s="193">
        <f t="shared" si="155"/>
        <v>0.12375366568914956</v>
      </c>
      <c r="M1441" s="27">
        <v>1</v>
      </c>
      <c r="N1441" s="27">
        <v>873</v>
      </c>
      <c r="O1441" s="214">
        <f t="shared" si="156"/>
        <v>0.33850329585110506</v>
      </c>
      <c r="P1441" s="177">
        <f t="shared" si="157"/>
        <v>2880</v>
      </c>
      <c r="Q1441" s="178">
        <f t="shared" si="158"/>
        <v>1706</v>
      </c>
      <c r="R1441" s="178">
        <f t="shared" si="159"/>
        <v>873</v>
      </c>
      <c r="S1441" s="202">
        <f t="shared" si="160"/>
        <v>0.33850329585110506</v>
      </c>
    </row>
    <row r="1442" spans="1:19" ht="29" x14ac:dyDescent="0.2">
      <c r="A1442" s="201" t="s">
        <v>395</v>
      </c>
      <c r="B1442" s="188" t="s">
        <v>25</v>
      </c>
      <c r="C1442" s="189" t="s">
        <v>263</v>
      </c>
      <c r="D1442" s="175">
        <v>2</v>
      </c>
      <c r="E1442" s="176"/>
      <c r="F1442" s="176"/>
      <c r="G1442" s="176">
        <v>2</v>
      </c>
      <c r="H1442" s="210">
        <f t="shared" si="154"/>
        <v>1</v>
      </c>
      <c r="I1442" s="221">
        <v>1793</v>
      </c>
      <c r="J1442" s="27">
        <v>1126</v>
      </c>
      <c r="K1442" s="27">
        <v>64</v>
      </c>
      <c r="L1442" s="193">
        <f t="shared" si="155"/>
        <v>5.6838365896980464E-2</v>
      </c>
      <c r="M1442" s="27">
        <v>0</v>
      </c>
      <c r="N1442" s="27">
        <v>428</v>
      </c>
      <c r="O1442" s="214">
        <f t="shared" si="156"/>
        <v>0.2754182754182754</v>
      </c>
      <c r="P1442" s="177">
        <f t="shared" si="157"/>
        <v>1795</v>
      </c>
      <c r="Q1442" s="178">
        <f t="shared" si="158"/>
        <v>1126</v>
      </c>
      <c r="R1442" s="178">
        <f t="shared" si="159"/>
        <v>430</v>
      </c>
      <c r="S1442" s="202">
        <f t="shared" si="160"/>
        <v>0.2763496143958869</v>
      </c>
    </row>
    <row r="1443" spans="1:19" ht="29" x14ac:dyDescent="0.2">
      <c r="A1443" s="201" t="s">
        <v>395</v>
      </c>
      <c r="B1443" s="188" t="s">
        <v>26</v>
      </c>
      <c r="C1443" s="189" t="s">
        <v>27</v>
      </c>
      <c r="D1443" s="175"/>
      <c r="E1443" s="176"/>
      <c r="F1443" s="176"/>
      <c r="G1443" s="176"/>
      <c r="H1443" s="210" t="str">
        <f t="shared" si="154"/>
        <v/>
      </c>
      <c r="I1443" s="221">
        <v>2</v>
      </c>
      <c r="J1443" s="27">
        <v>2</v>
      </c>
      <c r="K1443" s="27">
        <v>1</v>
      </c>
      <c r="L1443" s="193">
        <f t="shared" si="155"/>
        <v>0.5</v>
      </c>
      <c r="M1443" s="27">
        <v>0</v>
      </c>
      <c r="N1443" s="27">
        <v>0</v>
      </c>
      <c r="O1443" s="214">
        <f t="shared" si="156"/>
        <v>0</v>
      </c>
      <c r="P1443" s="177">
        <f t="shared" si="157"/>
        <v>2</v>
      </c>
      <c r="Q1443" s="178">
        <f t="shared" si="158"/>
        <v>2</v>
      </c>
      <c r="R1443" s="178" t="str">
        <f t="shared" si="159"/>
        <v/>
      </c>
      <c r="S1443" s="202" t="str">
        <f t="shared" si="160"/>
        <v/>
      </c>
    </row>
    <row r="1444" spans="1:19" x14ac:dyDescent="0.2">
      <c r="A1444" s="201" t="s">
        <v>395</v>
      </c>
      <c r="B1444" s="188" t="s">
        <v>28</v>
      </c>
      <c r="C1444" s="189" t="s">
        <v>29</v>
      </c>
      <c r="D1444" s="175"/>
      <c r="E1444" s="176"/>
      <c r="F1444" s="176"/>
      <c r="G1444" s="176"/>
      <c r="H1444" s="210" t="str">
        <f t="shared" si="154"/>
        <v/>
      </c>
      <c r="I1444" s="221">
        <v>21</v>
      </c>
      <c r="J1444" s="27">
        <v>12</v>
      </c>
      <c r="K1444" s="27">
        <v>5</v>
      </c>
      <c r="L1444" s="193">
        <f t="shared" si="155"/>
        <v>0.41666666666666669</v>
      </c>
      <c r="M1444" s="27">
        <v>0</v>
      </c>
      <c r="N1444" s="27">
        <v>8</v>
      </c>
      <c r="O1444" s="214">
        <f t="shared" si="156"/>
        <v>0.4</v>
      </c>
      <c r="P1444" s="177">
        <f t="shared" si="157"/>
        <v>21</v>
      </c>
      <c r="Q1444" s="178">
        <f t="shared" si="158"/>
        <v>12</v>
      </c>
      <c r="R1444" s="178">
        <f t="shared" si="159"/>
        <v>8</v>
      </c>
      <c r="S1444" s="202">
        <f t="shared" si="160"/>
        <v>0.4</v>
      </c>
    </row>
    <row r="1445" spans="1:19" x14ac:dyDescent="0.2">
      <c r="A1445" s="201" t="s">
        <v>395</v>
      </c>
      <c r="B1445" s="188" t="s">
        <v>28</v>
      </c>
      <c r="C1445" s="189" t="s">
        <v>264</v>
      </c>
      <c r="D1445" s="175"/>
      <c r="E1445" s="176"/>
      <c r="F1445" s="176"/>
      <c r="G1445" s="176"/>
      <c r="H1445" s="210" t="str">
        <f t="shared" si="154"/>
        <v/>
      </c>
      <c r="I1445" s="221">
        <v>3</v>
      </c>
      <c r="J1445" s="27">
        <v>1</v>
      </c>
      <c r="K1445" s="27">
        <v>0</v>
      </c>
      <c r="L1445" s="193">
        <f t="shared" si="155"/>
        <v>0</v>
      </c>
      <c r="M1445" s="27">
        <v>0</v>
      </c>
      <c r="N1445" s="27">
        <v>1</v>
      </c>
      <c r="O1445" s="214">
        <f t="shared" si="156"/>
        <v>0.5</v>
      </c>
      <c r="P1445" s="177">
        <f t="shared" si="157"/>
        <v>3</v>
      </c>
      <c r="Q1445" s="178">
        <f t="shared" si="158"/>
        <v>1</v>
      </c>
      <c r="R1445" s="178">
        <f t="shared" si="159"/>
        <v>1</v>
      </c>
      <c r="S1445" s="202">
        <f t="shared" si="160"/>
        <v>0.5</v>
      </c>
    </row>
    <row r="1446" spans="1:19" x14ac:dyDescent="0.2">
      <c r="A1446" s="201" t="s">
        <v>395</v>
      </c>
      <c r="B1446" s="188" t="s">
        <v>28</v>
      </c>
      <c r="C1446" s="189" t="s">
        <v>30</v>
      </c>
      <c r="D1446" s="175"/>
      <c r="E1446" s="176"/>
      <c r="F1446" s="176"/>
      <c r="G1446" s="176"/>
      <c r="H1446" s="210" t="str">
        <f t="shared" si="154"/>
        <v/>
      </c>
      <c r="I1446" s="221">
        <v>19</v>
      </c>
      <c r="J1446" s="27">
        <v>18</v>
      </c>
      <c r="K1446" s="27">
        <v>2</v>
      </c>
      <c r="L1446" s="193">
        <f t="shared" si="155"/>
        <v>0.1111111111111111</v>
      </c>
      <c r="M1446" s="27">
        <v>0</v>
      </c>
      <c r="N1446" s="27">
        <v>0</v>
      </c>
      <c r="O1446" s="214">
        <f t="shared" si="156"/>
        <v>0</v>
      </c>
      <c r="P1446" s="177">
        <f t="shared" si="157"/>
        <v>19</v>
      </c>
      <c r="Q1446" s="178">
        <f t="shared" si="158"/>
        <v>18</v>
      </c>
      <c r="R1446" s="178" t="str">
        <f t="shared" si="159"/>
        <v/>
      </c>
      <c r="S1446" s="202" t="str">
        <f t="shared" si="160"/>
        <v/>
      </c>
    </row>
    <row r="1447" spans="1:19" ht="29" x14ac:dyDescent="0.2">
      <c r="A1447" s="201" t="s">
        <v>395</v>
      </c>
      <c r="B1447" s="188" t="s">
        <v>28</v>
      </c>
      <c r="C1447" s="189" t="s">
        <v>265</v>
      </c>
      <c r="D1447" s="175"/>
      <c r="E1447" s="176"/>
      <c r="F1447" s="176"/>
      <c r="G1447" s="176"/>
      <c r="H1447" s="210" t="str">
        <f t="shared" si="154"/>
        <v/>
      </c>
      <c r="I1447" s="221">
        <v>12</v>
      </c>
      <c r="J1447" s="27">
        <v>10</v>
      </c>
      <c r="K1447" s="27">
        <v>0</v>
      </c>
      <c r="L1447" s="193">
        <f t="shared" si="155"/>
        <v>0</v>
      </c>
      <c r="M1447" s="27">
        <v>0</v>
      </c>
      <c r="N1447" s="27">
        <v>1</v>
      </c>
      <c r="O1447" s="214">
        <f t="shared" si="156"/>
        <v>9.0909090909090912E-2</v>
      </c>
      <c r="P1447" s="177">
        <f t="shared" si="157"/>
        <v>12</v>
      </c>
      <c r="Q1447" s="178">
        <f t="shared" si="158"/>
        <v>10</v>
      </c>
      <c r="R1447" s="178">
        <f t="shared" si="159"/>
        <v>1</v>
      </c>
      <c r="S1447" s="202">
        <f t="shared" si="160"/>
        <v>9.0909090909090912E-2</v>
      </c>
    </row>
    <row r="1448" spans="1:19" x14ac:dyDescent="0.2">
      <c r="A1448" s="201" t="s">
        <v>395</v>
      </c>
      <c r="B1448" s="188" t="s">
        <v>28</v>
      </c>
      <c r="C1448" s="189" t="s">
        <v>31</v>
      </c>
      <c r="D1448" s="175"/>
      <c r="E1448" s="176"/>
      <c r="F1448" s="176"/>
      <c r="G1448" s="176"/>
      <c r="H1448" s="210" t="str">
        <f t="shared" si="154"/>
        <v/>
      </c>
      <c r="I1448" s="221">
        <v>75</v>
      </c>
      <c r="J1448" s="27">
        <v>57</v>
      </c>
      <c r="K1448" s="27">
        <v>5</v>
      </c>
      <c r="L1448" s="193">
        <f t="shared" si="155"/>
        <v>8.771929824561403E-2</v>
      </c>
      <c r="M1448" s="27">
        <v>1</v>
      </c>
      <c r="N1448" s="27">
        <v>13</v>
      </c>
      <c r="O1448" s="214">
        <f t="shared" si="156"/>
        <v>0.18309859154929578</v>
      </c>
      <c r="P1448" s="177">
        <f t="shared" si="157"/>
        <v>75</v>
      </c>
      <c r="Q1448" s="178">
        <f t="shared" si="158"/>
        <v>58</v>
      </c>
      <c r="R1448" s="178">
        <f t="shared" si="159"/>
        <v>13</v>
      </c>
      <c r="S1448" s="202">
        <f t="shared" si="160"/>
        <v>0.18309859154929578</v>
      </c>
    </row>
    <row r="1449" spans="1:19" x14ac:dyDescent="0.2">
      <c r="A1449" s="201" t="s">
        <v>395</v>
      </c>
      <c r="B1449" s="188" t="s">
        <v>32</v>
      </c>
      <c r="C1449" s="189" t="s">
        <v>33</v>
      </c>
      <c r="D1449" s="175"/>
      <c r="E1449" s="176"/>
      <c r="F1449" s="176"/>
      <c r="G1449" s="176"/>
      <c r="H1449" s="210" t="str">
        <f t="shared" si="154"/>
        <v/>
      </c>
      <c r="I1449" s="221">
        <v>149</v>
      </c>
      <c r="J1449" s="27">
        <v>128</v>
      </c>
      <c r="K1449" s="27">
        <v>36</v>
      </c>
      <c r="L1449" s="193">
        <f t="shared" si="155"/>
        <v>0.28125</v>
      </c>
      <c r="M1449" s="27">
        <v>10</v>
      </c>
      <c r="N1449" s="27">
        <v>4</v>
      </c>
      <c r="O1449" s="214">
        <f t="shared" si="156"/>
        <v>2.8169014084507043E-2</v>
      </c>
      <c r="P1449" s="177">
        <f t="shared" si="157"/>
        <v>149</v>
      </c>
      <c r="Q1449" s="178">
        <f t="shared" si="158"/>
        <v>138</v>
      </c>
      <c r="R1449" s="178">
        <f t="shared" si="159"/>
        <v>4</v>
      </c>
      <c r="S1449" s="202">
        <f t="shared" si="160"/>
        <v>2.8169014084507043E-2</v>
      </c>
    </row>
    <row r="1450" spans="1:19" x14ac:dyDescent="0.2">
      <c r="A1450" s="201" t="s">
        <v>395</v>
      </c>
      <c r="B1450" s="188" t="s">
        <v>34</v>
      </c>
      <c r="C1450" s="189" t="s">
        <v>266</v>
      </c>
      <c r="D1450" s="175">
        <v>1</v>
      </c>
      <c r="E1450" s="176"/>
      <c r="F1450" s="176"/>
      <c r="G1450" s="176"/>
      <c r="H1450" s="210" t="str">
        <f t="shared" si="154"/>
        <v/>
      </c>
      <c r="I1450" s="221">
        <v>361</v>
      </c>
      <c r="J1450" s="27">
        <v>198</v>
      </c>
      <c r="K1450" s="27">
        <v>14</v>
      </c>
      <c r="L1450" s="193">
        <f t="shared" si="155"/>
        <v>7.0707070707070704E-2</v>
      </c>
      <c r="M1450" s="27">
        <v>1</v>
      </c>
      <c r="N1450" s="27">
        <v>119</v>
      </c>
      <c r="O1450" s="214">
        <f t="shared" si="156"/>
        <v>0.37421383647798739</v>
      </c>
      <c r="P1450" s="177">
        <f t="shared" si="157"/>
        <v>362</v>
      </c>
      <c r="Q1450" s="178">
        <f t="shared" si="158"/>
        <v>199</v>
      </c>
      <c r="R1450" s="178">
        <f t="shared" si="159"/>
        <v>119</v>
      </c>
      <c r="S1450" s="202">
        <f t="shared" si="160"/>
        <v>0.37421383647798739</v>
      </c>
    </row>
    <row r="1451" spans="1:19" x14ac:dyDescent="0.2">
      <c r="A1451" s="201" t="s">
        <v>395</v>
      </c>
      <c r="B1451" s="188" t="s">
        <v>35</v>
      </c>
      <c r="C1451" s="189" t="s">
        <v>267</v>
      </c>
      <c r="D1451" s="175"/>
      <c r="E1451" s="176"/>
      <c r="F1451" s="176"/>
      <c r="G1451" s="176"/>
      <c r="H1451" s="210" t="str">
        <f t="shared" si="154"/>
        <v/>
      </c>
      <c r="I1451" s="221">
        <v>199</v>
      </c>
      <c r="J1451" s="27">
        <v>159</v>
      </c>
      <c r="K1451" s="27">
        <v>32</v>
      </c>
      <c r="L1451" s="193">
        <f t="shared" si="155"/>
        <v>0.20125786163522014</v>
      </c>
      <c r="M1451" s="27">
        <v>0</v>
      </c>
      <c r="N1451" s="27">
        <v>0</v>
      </c>
      <c r="O1451" s="214">
        <f t="shared" si="156"/>
        <v>0</v>
      </c>
      <c r="P1451" s="177">
        <f t="shared" si="157"/>
        <v>199</v>
      </c>
      <c r="Q1451" s="178">
        <f t="shared" si="158"/>
        <v>159</v>
      </c>
      <c r="R1451" s="178" t="str">
        <f t="shared" si="159"/>
        <v/>
      </c>
      <c r="S1451" s="202" t="str">
        <f t="shared" si="160"/>
        <v/>
      </c>
    </row>
    <row r="1452" spans="1:19" x14ac:dyDescent="0.2">
      <c r="A1452" s="201" t="s">
        <v>395</v>
      </c>
      <c r="B1452" s="188" t="s">
        <v>35</v>
      </c>
      <c r="C1452" s="189" t="s">
        <v>36</v>
      </c>
      <c r="D1452" s="175"/>
      <c r="E1452" s="176"/>
      <c r="F1452" s="176"/>
      <c r="G1452" s="176"/>
      <c r="H1452" s="210" t="str">
        <f t="shared" si="154"/>
        <v/>
      </c>
      <c r="I1452" s="221">
        <v>32</v>
      </c>
      <c r="J1452" s="27">
        <v>30</v>
      </c>
      <c r="K1452" s="27">
        <v>1</v>
      </c>
      <c r="L1452" s="193">
        <f t="shared" si="155"/>
        <v>3.3333333333333333E-2</v>
      </c>
      <c r="M1452" s="27">
        <v>0</v>
      </c>
      <c r="N1452" s="27">
        <v>0</v>
      </c>
      <c r="O1452" s="214">
        <f t="shared" si="156"/>
        <v>0</v>
      </c>
      <c r="P1452" s="177">
        <f t="shared" si="157"/>
        <v>32</v>
      </c>
      <c r="Q1452" s="178">
        <f t="shared" si="158"/>
        <v>30</v>
      </c>
      <c r="R1452" s="178" t="str">
        <f t="shared" si="159"/>
        <v/>
      </c>
      <c r="S1452" s="202" t="str">
        <f t="shared" si="160"/>
        <v/>
      </c>
    </row>
    <row r="1453" spans="1:19" x14ac:dyDescent="0.2">
      <c r="A1453" s="201" t="s">
        <v>395</v>
      </c>
      <c r="B1453" s="188" t="s">
        <v>35</v>
      </c>
      <c r="C1453" s="189" t="s">
        <v>37</v>
      </c>
      <c r="D1453" s="175"/>
      <c r="E1453" s="176"/>
      <c r="F1453" s="176"/>
      <c r="G1453" s="176"/>
      <c r="H1453" s="210" t="str">
        <f t="shared" si="154"/>
        <v/>
      </c>
      <c r="I1453" s="221">
        <v>249</v>
      </c>
      <c r="J1453" s="27">
        <v>192</v>
      </c>
      <c r="K1453" s="27">
        <v>5</v>
      </c>
      <c r="L1453" s="193">
        <f t="shared" si="155"/>
        <v>2.6041666666666668E-2</v>
      </c>
      <c r="M1453" s="27">
        <v>0</v>
      </c>
      <c r="N1453" s="27">
        <v>0</v>
      </c>
      <c r="O1453" s="214">
        <f t="shared" si="156"/>
        <v>0</v>
      </c>
      <c r="P1453" s="177">
        <f t="shared" si="157"/>
        <v>249</v>
      </c>
      <c r="Q1453" s="178">
        <f t="shared" si="158"/>
        <v>192</v>
      </c>
      <c r="R1453" s="178" t="str">
        <f t="shared" si="159"/>
        <v/>
      </c>
      <c r="S1453" s="202" t="str">
        <f t="shared" si="160"/>
        <v/>
      </c>
    </row>
    <row r="1454" spans="1:19" x14ac:dyDescent="0.2">
      <c r="A1454" s="201" t="s">
        <v>395</v>
      </c>
      <c r="B1454" s="188" t="s">
        <v>39</v>
      </c>
      <c r="C1454" s="189" t="s">
        <v>268</v>
      </c>
      <c r="D1454" s="175"/>
      <c r="E1454" s="176"/>
      <c r="F1454" s="176"/>
      <c r="G1454" s="176"/>
      <c r="H1454" s="210" t="str">
        <f t="shared" si="154"/>
        <v/>
      </c>
      <c r="I1454" s="221">
        <v>234</v>
      </c>
      <c r="J1454" s="27">
        <v>158</v>
      </c>
      <c r="K1454" s="27">
        <v>61</v>
      </c>
      <c r="L1454" s="193">
        <f t="shared" si="155"/>
        <v>0.38607594936708861</v>
      </c>
      <c r="M1454" s="27">
        <v>0</v>
      </c>
      <c r="N1454" s="27">
        <v>71</v>
      </c>
      <c r="O1454" s="214">
        <f t="shared" si="156"/>
        <v>0.31004366812227074</v>
      </c>
      <c r="P1454" s="177">
        <f t="shared" si="157"/>
        <v>234</v>
      </c>
      <c r="Q1454" s="178">
        <f t="shared" si="158"/>
        <v>158</v>
      </c>
      <c r="R1454" s="178">
        <f t="shared" si="159"/>
        <v>71</v>
      </c>
      <c r="S1454" s="202">
        <f t="shared" si="160"/>
        <v>0.31004366812227074</v>
      </c>
    </row>
    <row r="1455" spans="1:19" ht="29" x14ac:dyDescent="0.2">
      <c r="A1455" s="201" t="s">
        <v>395</v>
      </c>
      <c r="B1455" s="188" t="s">
        <v>40</v>
      </c>
      <c r="C1455" s="189" t="s">
        <v>41</v>
      </c>
      <c r="D1455" s="175"/>
      <c r="E1455" s="176"/>
      <c r="F1455" s="176"/>
      <c r="G1455" s="176"/>
      <c r="H1455" s="210" t="str">
        <f t="shared" si="154"/>
        <v/>
      </c>
      <c r="I1455" s="221">
        <v>204</v>
      </c>
      <c r="J1455" s="27">
        <v>123</v>
      </c>
      <c r="K1455" s="27">
        <v>17</v>
      </c>
      <c r="L1455" s="193">
        <f t="shared" si="155"/>
        <v>0.13821138211382114</v>
      </c>
      <c r="M1455" s="27">
        <v>13</v>
      </c>
      <c r="N1455" s="27">
        <v>45</v>
      </c>
      <c r="O1455" s="214">
        <f t="shared" si="156"/>
        <v>0.24861878453038674</v>
      </c>
      <c r="P1455" s="177">
        <f t="shared" si="157"/>
        <v>204</v>
      </c>
      <c r="Q1455" s="178">
        <f t="shared" si="158"/>
        <v>136</v>
      </c>
      <c r="R1455" s="178">
        <f t="shared" si="159"/>
        <v>45</v>
      </c>
      <c r="S1455" s="202">
        <f t="shared" si="160"/>
        <v>0.24861878453038674</v>
      </c>
    </row>
    <row r="1456" spans="1:19" x14ac:dyDescent="0.2">
      <c r="A1456" s="201" t="s">
        <v>395</v>
      </c>
      <c r="B1456" s="188" t="s">
        <v>42</v>
      </c>
      <c r="C1456" s="189" t="s">
        <v>43</v>
      </c>
      <c r="D1456" s="175"/>
      <c r="E1456" s="176"/>
      <c r="F1456" s="176"/>
      <c r="G1456" s="176"/>
      <c r="H1456" s="210" t="str">
        <f t="shared" si="154"/>
        <v/>
      </c>
      <c r="I1456" s="221">
        <v>11418</v>
      </c>
      <c r="J1456" s="27">
        <v>10966</v>
      </c>
      <c r="K1456" s="27">
        <v>1658</v>
      </c>
      <c r="L1456" s="193">
        <f t="shared" si="155"/>
        <v>0.15119460149553166</v>
      </c>
      <c r="M1456" s="27">
        <v>1</v>
      </c>
      <c r="N1456" s="27">
        <v>130</v>
      </c>
      <c r="O1456" s="214">
        <f t="shared" si="156"/>
        <v>1.1714877894926557E-2</v>
      </c>
      <c r="P1456" s="177">
        <f t="shared" si="157"/>
        <v>11418</v>
      </c>
      <c r="Q1456" s="178">
        <f t="shared" si="158"/>
        <v>10967</v>
      </c>
      <c r="R1456" s="178">
        <f t="shared" si="159"/>
        <v>130</v>
      </c>
      <c r="S1456" s="202">
        <f t="shared" si="160"/>
        <v>1.1714877894926557E-2</v>
      </c>
    </row>
    <row r="1457" spans="1:19" ht="29" x14ac:dyDescent="0.2">
      <c r="A1457" s="201" t="s">
        <v>395</v>
      </c>
      <c r="B1457" s="188" t="s">
        <v>42</v>
      </c>
      <c r="C1457" s="189" t="s">
        <v>45</v>
      </c>
      <c r="D1457" s="175"/>
      <c r="E1457" s="176"/>
      <c r="F1457" s="176"/>
      <c r="G1457" s="176"/>
      <c r="H1457" s="210" t="str">
        <f t="shared" si="154"/>
        <v/>
      </c>
      <c r="I1457" s="221">
        <v>6235</v>
      </c>
      <c r="J1457" s="27">
        <v>5921</v>
      </c>
      <c r="K1457" s="27">
        <v>719</v>
      </c>
      <c r="L1457" s="193">
        <f t="shared" si="155"/>
        <v>0.12143219050836007</v>
      </c>
      <c r="M1457" s="27">
        <v>0</v>
      </c>
      <c r="N1457" s="27">
        <v>243</v>
      </c>
      <c r="O1457" s="214">
        <f t="shared" si="156"/>
        <v>3.9422452952628161E-2</v>
      </c>
      <c r="P1457" s="177">
        <f t="shared" si="157"/>
        <v>6235</v>
      </c>
      <c r="Q1457" s="178">
        <f t="shared" si="158"/>
        <v>5921</v>
      </c>
      <c r="R1457" s="178">
        <f t="shared" si="159"/>
        <v>243</v>
      </c>
      <c r="S1457" s="202">
        <f t="shared" si="160"/>
        <v>3.9422452952628161E-2</v>
      </c>
    </row>
    <row r="1458" spans="1:19" x14ac:dyDescent="0.2">
      <c r="A1458" s="201" t="s">
        <v>395</v>
      </c>
      <c r="B1458" s="188" t="s">
        <v>42</v>
      </c>
      <c r="C1458" s="189" t="s">
        <v>46</v>
      </c>
      <c r="D1458" s="175"/>
      <c r="E1458" s="176"/>
      <c r="F1458" s="176"/>
      <c r="G1458" s="176"/>
      <c r="H1458" s="210" t="str">
        <f t="shared" si="154"/>
        <v/>
      </c>
      <c r="I1458" s="221">
        <v>10281</v>
      </c>
      <c r="J1458" s="27">
        <v>9699</v>
      </c>
      <c r="K1458" s="27">
        <v>232</v>
      </c>
      <c r="L1458" s="193">
        <f t="shared" si="155"/>
        <v>2.3919991751726981E-2</v>
      </c>
      <c r="M1458" s="27">
        <v>3</v>
      </c>
      <c r="N1458" s="27">
        <v>289</v>
      </c>
      <c r="O1458" s="214">
        <f t="shared" si="156"/>
        <v>2.8926033430087077E-2</v>
      </c>
      <c r="P1458" s="177">
        <f t="shared" si="157"/>
        <v>10281</v>
      </c>
      <c r="Q1458" s="178">
        <f t="shared" si="158"/>
        <v>9702</v>
      </c>
      <c r="R1458" s="178">
        <f t="shared" si="159"/>
        <v>289</v>
      </c>
      <c r="S1458" s="202">
        <f t="shared" si="160"/>
        <v>2.8926033430087077E-2</v>
      </c>
    </row>
    <row r="1459" spans="1:19" x14ac:dyDescent="0.2">
      <c r="A1459" s="201" t="s">
        <v>395</v>
      </c>
      <c r="B1459" s="188" t="s">
        <v>47</v>
      </c>
      <c r="C1459" s="189" t="s">
        <v>48</v>
      </c>
      <c r="D1459" s="175"/>
      <c r="E1459" s="176"/>
      <c r="F1459" s="176"/>
      <c r="G1459" s="176"/>
      <c r="H1459" s="210" t="str">
        <f t="shared" si="154"/>
        <v/>
      </c>
      <c r="I1459" s="221">
        <v>181</v>
      </c>
      <c r="J1459" s="27">
        <v>170</v>
      </c>
      <c r="K1459" s="27">
        <v>54</v>
      </c>
      <c r="L1459" s="193">
        <f t="shared" si="155"/>
        <v>0.31764705882352939</v>
      </c>
      <c r="M1459" s="27">
        <v>1</v>
      </c>
      <c r="N1459" s="27">
        <v>4</v>
      </c>
      <c r="O1459" s="214">
        <f t="shared" si="156"/>
        <v>2.2857142857142857E-2</v>
      </c>
      <c r="P1459" s="177">
        <f t="shared" si="157"/>
        <v>181</v>
      </c>
      <c r="Q1459" s="178">
        <f t="shared" si="158"/>
        <v>171</v>
      </c>
      <c r="R1459" s="178">
        <f t="shared" si="159"/>
        <v>4</v>
      </c>
      <c r="S1459" s="202">
        <f t="shared" si="160"/>
        <v>2.2857142857142857E-2</v>
      </c>
    </row>
    <row r="1460" spans="1:19" ht="43" x14ac:dyDescent="0.2">
      <c r="A1460" s="201" t="s">
        <v>395</v>
      </c>
      <c r="B1460" s="188" t="s">
        <v>559</v>
      </c>
      <c r="C1460" s="189" t="s">
        <v>49</v>
      </c>
      <c r="D1460" s="175"/>
      <c r="E1460" s="176"/>
      <c r="F1460" s="176"/>
      <c r="G1460" s="176"/>
      <c r="H1460" s="210" t="str">
        <f t="shared" si="154"/>
        <v/>
      </c>
      <c r="I1460" s="221">
        <v>305</v>
      </c>
      <c r="J1460" s="27">
        <v>90</v>
      </c>
      <c r="K1460" s="27">
        <v>14</v>
      </c>
      <c r="L1460" s="193">
        <f t="shared" si="155"/>
        <v>0.15555555555555556</v>
      </c>
      <c r="M1460" s="27">
        <v>3</v>
      </c>
      <c r="N1460" s="27">
        <v>148</v>
      </c>
      <c r="O1460" s="214">
        <f t="shared" si="156"/>
        <v>0.61410788381742742</v>
      </c>
      <c r="P1460" s="177">
        <f t="shared" si="157"/>
        <v>305</v>
      </c>
      <c r="Q1460" s="178">
        <f t="shared" si="158"/>
        <v>93</v>
      </c>
      <c r="R1460" s="178">
        <f t="shared" si="159"/>
        <v>148</v>
      </c>
      <c r="S1460" s="202">
        <f t="shared" si="160"/>
        <v>0.61410788381742742</v>
      </c>
    </row>
    <row r="1461" spans="1:19" x14ac:dyDescent="0.2">
      <c r="A1461" s="201" t="s">
        <v>395</v>
      </c>
      <c r="B1461" s="188" t="s">
        <v>50</v>
      </c>
      <c r="C1461" s="189" t="s">
        <v>51</v>
      </c>
      <c r="D1461" s="175">
        <v>2</v>
      </c>
      <c r="E1461" s="176">
        <v>2</v>
      </c>
      <c r="F1461" s="176"/>
      <c r="G1461" s="176"/>
      <c r="H1461" s="210">
        <f t="shared" si="154"/>
        <v>0</v>
      </c>
      <c r="I1461" s="221">
        <v>45</v>
      </c>
      <c r="J1461" s="27">
        <v>36</v>
      </c>
      <c r="K1461" s="27">
        <v>5</v>
      </c>
      <c r="L1461" s="193">
        <f t="shared" si="155"/>
        <v>0.1388888888888889</v>
      </c>
      <c r="M1461" s="27">
        <v>2</v>
      </c>
      <c r="N1461" s="27">
        <v>3</v>
      </c>
      <c r="O1461" s="214">
        <f t="shared" si="156"/>
        <v>7.3170731707317069E-2</v>
      </c>
      <c r="P1461" s="177">
        <f t="shared" si="157"/>
        <v>47</v>
      </c>
      <c r="Q1461" s="178">
        <f t="shared" si="158"/>
        <v>40</v>
      </c>
      <c r="R1461" s="178">
        <f t="shared" si="159"/>
        <v>3</v>
      </c>
      <c r="S1461" s="202">
        <f t="shared" si="160"/>
        <v>6.9767441860465115E-2</v>
      </c>
    </row>
    <row r="1462" spans="1:19" x14ac:dyDescent="0.2">
      <c r="A1462" s="201" t="s">
        <v>395</v>
      </c>
      <c r="B1462" s="188" t="s">
        <v>52</v>
      </c>
      <c r="C1462" s="189" t="s">
        <v>404</v>
      </c>
      <c r="D1462" s="175">
        <v>4</v>
      </c>
      <c r="E1462" s="176">
        <v>2</v>
      </c>
      <c r="F1462" s="176"/>
      <c r="G1462" s="176">
        <v>1</v>
      </c>
      <c r="H1462" s="210">
        <f t="shared" si="154"/>
        <v>0.33333333333333331</v>
      </c>
      <c r="I1462" s="221">
        <v>563</v>
      </c>
      <c r="J1462" s="27">
        <v>294</v>
      </c>
      <c r="K1462" s="27">
        <v>65</v>
      </c>
      <c r="L1462" s="193">
        <f t="shared" si="155"/>
        <v>0.22108843537414966</v>
      </c>
      <c r="M1462" s="27">
        <v>1</v>
      </c>
      <c r="N1462" s="27">
        <v>173</v>
      </c>
      <c r="O1462" s="214">
        <f t="shared" si="156"/>
        <v>0.36965811965811968</v>
      </c>
      <c r="P1462" s="177">
        <f t="shared" si="157"/>
        <v>567</v>
      </c>
      <c r="Q1462" s="178">
        <f t="shared" si="158"/>
        <v>297</v>
      </c>
      <c r="R1462" s="178">
        <f t="shared" si="159"/>
        <v>174</v>
      </c>
      <c r="S1462" s="202">
        <f t="shared" si="160"/>
        <v>0.36942675159235666</v>
      </c>
    </row>
    <row r="1463" spans="1:19" x14ac:dyDescent="0.2">
      <c r="A1463" s="201" t="s">
        <v>395</v>
      </c>
      <c r="B1463" s="188" t="s">
        <v>53</v>
      </c>
      <c r="C1463" s="189" t="s">
        <v>54</v>
      </c>
      <c r="D1463" s="175"/>
      <c r="E1463" s="176"/>
      <c r="F1463" s="176"/>
      <c r="G1463" s="176"/>
      <c r="H1463" s="210" t="str">
        <f t="shared" si="154"/>
        <v/>
      </c>
      <c r="I1463" s="221">
        <v>19</v>
      </c>
      <c r="J1463" s="27">
        <v>17</v>
      </c>
      <c r="K1463" s="27">
        <v>6</v>
      </c>
      <c r="L1463" s="193">
        <f t="shared" si="155"/>
        <v>0.35294117647058826</v>
      </c>
      <c r="M1463" s="27">
        <v>0</v>
      </c>
      <c r="N1463" s="27">
        <v>0</v>
      </c>
      <c r="O1463" s="214">
        <f t="shared" si="156"/>
        <v>0</v>
      </c>
      <c r="P1463" s="177">
        <f t="shared" si="157"/>
        <v>19</v>
      </c>
      <c r="Q1463" s="178">
        <f t="shared" si="158"/>
        <v>17</v>
      </c>
      <c r="R1463" s="178" t="str">
        <f t="shared" si="159"/>
        <v/>
      </c>
      <c r="S1463" s="202" t="str">
        <f t="shared" si="160"/>
        <v/>
      </c>
    </row>
    <row r="1464" spans="1:19" x14ac:dyDescent="0.2">
      <c r="A1464" s="201" t="s">
        <v>395</v>
      </c>
      <c r="B1464" s="188" t="s">
        <v>55</v>
      </c>
      <c r="C1464" s="189" t="s">
        <v>56</v>
      </c>
      <c r="D1464" s="175">
        <v>20</v>
      </c>
      <c r="E1464" s="176">
        <v>17</v>
      </c>
      <c r="F1464" s="176"/>
      <c r="G1464" s="176"/>
      <c r="H1464" s="210">
        <f t="shared" si="154"/>
        <v>0</v>
      </c>
      <c r="I1464" s="221">
        <v>7709</v>
      </c>
      <c r="J1464" s="27">
        <v>5187</v>
      </c>
      <c r="K1464" s="27">
        <v>371</v>
      </c>
      <c r="L1464" s="193">
        <f t="shared" si="155"/>
        <v>7.1524966261808362E-2</v>
      </c>
      <c r="M1464" s="27">
        <v>0</v>
      </c>
      <c r="N1464" s="27">
        <v>1490</v>
      </c>
      <c r="O1464" s="214">
        <f t="shared" si="156"/>
        <v>0.22315411112775199</v>
      </c>
      <c r="P1464" s="177">
        <f t="shared" si="157"/>
        <v>7729</v>
      </c>
      <c r="Q1464" s="178">
        <f t="shared" si="158"/>
        <v>5204</v>
      </c>
      <c r="R1464" s="178">
        <f t="shared" si="159"/>
        <v>1490</v>
      </c>
      <c r="S1464" s="202">
        <f t="shared" si="160"/>
        <v>0.22258739169405437</v>
      </c>
    </row>
    <row r="1465" spans="1:19" x14ac:dyDescent="0.2">
      <c r="A1465" s="201" t="s">
        <v>395</v>
      </c>
      <c r="B1465" s="188" t="s">
        <v>57</v>
      </c>
      <c r="C1465" s="189" t="s">
        <v>58</v>
      </c>
      <c r="D1465" s="175"/>
      <c r="E1465" s="176"/>
      <c r="F1465" s="176"/>
      <c r="G1465" s="176"/>
      <c r="H1465" s="210" t="str">
        <f t="shared" si="154"/>
        <v/>
      </c>
      <c r="I1465" s="221">
        <v>70</v>
      </c>
      <c r="J1465" s="27">
        <v>58</v>
      </c>
      <c r="K1465" s="27">
        <v>25</v>
      </c>
      <c r="L1465" s="193">
        <f t="shared" si="155"/>
        <v>0.43103448275862066</v>
      </c>
      <c r="M1465" s="27">
        <v>0</v>
      </c>
      <c r="N1465" s="27">
        <v>7</v>
      </c>
      <c r="O1465" s="214">
        <f t="shared" si="156"/>
        <v>0.1076923076923077</v>
      </c>
      <c r="P1465" s="177">
        <f t="shared" si="157"/>
        <v>70</v>
      </c>
      <c r="Q1465" s="178">
        <f t="shared" si="158"/>
        <v>58</v>
      </c>
      <c r="R1465" s="178">
        <f t="shared" si="159"/>
        <v>7</v>
      </c>
      <c r="S1465" s="202">
        <f t="shared" si="160"/>
        <v>0.1076923076923077</v>
      </c>
    </row>
    <row r="1466" spans="1:19" x14ac:dyDescent="0.2">
      <c r="A1466" s="201" t="s">
        <v>395</v>
      </c>
      <c r="B1466" s="188" t="s">
        <v>61</v>
      </c>
      <c r="C1466" s="189" t="s">
        <v>269</v>
      </c>
      <c r="D1466" s="175"/>
      <c r="E1466" s="176"/>
      <c r="F1466" s="176"/>
      <c r="G1466" s="176"/>
      <c r="H1466" s="210" t="str">
        <f t="shared" si="154"/>
        <v/>
      </c>
      <c r="I1466" s="221">
        <v>2</v>
      </c>
      <c r="J1466" s="27">
        <v>1</v>
      </c>
      <c r="K1466" s="27">
        <v>0</v>
      </c>
      <c r="L1466" s="193">
        <f t="shared" si="155"/>
        <v>0</v>
      </c>
      <c r="M1466" s="27">
        <v>0</v>
      </c>
      <c r="N1466" s="27">
        <v>0</v>
      </c>
      <c r="O1466" s="214">
        <f t="shared" si="156"/>
        <v>0</v>
      </c>
      <c r="P1466" s="177">
        <f t="shared" si="157"/>
        <v>2</v>
      </c>
      <c r="Q1466" s="178">
        <f t="shared" si="158"/>
        <v>1</v>
      </c>
      <c r="R1466" s="178" t="str">
        <f t="shared" si="159"/>
        <v/>
      </c>
      <c r="S1466" s="202" t="str">
        <f t="shared" si="160"/>
        <v/>
      </c>
    </row>
    <row r="1467" spans="1:19" ht="29" x14ac:dyDescent="0.2">
      <c r="A1467" s="201" t="s">
        <v>395</v>
      </c>
      <c r="B1467" s="188" t="s">
        <v>62</v>
      </c>
      <c r="C1467" s="189" t="s">
        <v>63</v>
      </c>
      <c r="D1467" s="175">
        <v>15</v>
      </c>
      <c r="E1467" s="176">
        <v>16</v>
      </c>
      <c r="F1467" s="176"/>
      <c r="G1467" s="176"/>
      <c r="H1467" s="210">
        <f t="shared" si="154"/>
        <v>0</v>
      </c>
      <c r="I1467" s="221">
        <v>8914</v>
      </c>
      <c r="J1467" s="27">
        <v>6509</v>
      </c>
      <c r="K1467" s="27">
        <v>2166</v>
      </c>
      <c r="L1467" s="193">
        <f t="shared" si="155"/>
        <v>0.33277001075434015</v>
      </c>
      <c r="M1467" s="27">
        <v>1</v>
      </c>
      <c r="N1467" s="27">
        <v>2041</v>
      </c>
      <c r="O1467" s="214">
        <f t="shared" si="156"/>
        <v>0.23868553385568939</v>
      </c>
      <c r="P1467" s="177">
        <f t="shared" si="157"/>
        <v>8929</v>
      </c>
      <c r="Q1467" s="178">
        <f t="shared" si="158"/>
        <v>6526</v>
      </c>
      <c r="R1467" s="178">
        <f t="shared" si="159"/>
        <v>2041</v>
      </c>
      <c r="S1467" s="202">
        <f t="shared" si="160"/>
        <v>0.23823975720789076</v>
      </c>
    </row>
    <row r="1468" spans="1:19" x14ac:dyDescent="0.2">
      <c r="A1468" s="201" t="s">
        <v>395</v>
      </c>
      <c r="B1468" s="188" t="s">
        <v>64</v>
      </c>
      <c r="C1468" s="189" t="s">
        <v>271</v>
      </c>
      <c r="D1468" s="175">
        <v>9</v>
      </c>
      <c r="E1468" s="176">
        <v>7</v>
      </c>
      <c r="F1468" s="176"/>
      <c r="G1468" s="176"/>
      <c r="H1468" s="210">
        <f t="shared" si="154"/>
        <v>0</v>
      </c>
      <c r="I1468" s="221">
        <v>6229</v>
      </c>
      <c r="J1468" s="27">
        <v>4981</v>
      </c>
      <c r="K1468" s="27">
        <v>1346</v>
      </c>
      <c r="L1468" s="193">
        <f t="shared" si="155"/>
        <v>0.27022686207588836</v>
      </c>
      <c r="M1468" s="27">
        <v>0</v>
      </c>
      <c r="N1468" s="27">
        <v>1014</v>
      </c>
      <c r="O1468" s="214">
        <f t="shared" si="156"/>
        <v>0.16914095079232694</v>
      </c>
      <c r="P1468" s="177">
        <f t="shared" si="157"/>
        <v>6238</v>
      </c>
      <c r="Q1468" s="178">
        <f t="shared" si="158"/>
        <v>4988</v>
      </c>
      <c r="R1468" s="178">
        <f t="shared" si="159"/>
        <v>1014</v>
      </c>
      <c r="S1468" s="202">
        <f t="shared" si="160"/>
        <v>0.16894368543818727</v>
      </c>
    </row>
    <row r="1469" spans="1:19" x14ac:dyDescent="0.2">
      <c r="A1469" s="201" t="s">
        <v>395</v>
      </c>
      <c r="B1469" s="188" t="s">
        <v>64</v>
      </c>
      <c r="C1469" s="189" t="s">
        <v>270</v>
      </c>
      <c r="D1469" s="175">
        <v>6</v>
      </c>
      <c r="E1469" s="176">
        <v>4</v>
      </c>
      <c r="F1469" s="176"/>
      <c r="G1469" s="176"/>
      <c r="H1469" s="210">
        <f t="shared" si="154"/>
        <v>0</v>
      </c>
      <c r="I1469" s="221">
        <v>6008</v>
      </c>
      <c r="J1469" s="27">
        <v>4487</v>
      </c>
      <c r="K1469" s="27">
        <v>325</v>
      </c>
      <c r="L1469" s="193">
        <f t="shared" si="155"/>
        <v>7.2431468687318923E-2</v>
      </c>
      <c r="M1469" s="27">
        <v>0</v>
      </c>
      <c r="N1469" s="27">
        <v>978</v>
      </c>
      <c r="O1469" s="214">
        <f t="shared" si="156"/>
        <v>0.17895699908508692</v>
      </c>
      <c r="P1469" s="177">
        <f t="shared" si="157"/>
        <v>6014</v>
      </c>
      <c r="Q1469" s="178">
        <f t="shared" si="158"/>
        <v>4491</v>
      </c>
      <c r="R1469" s="178">
        <f t="shared" si="159"/>
        <v>978</v>
      </c>
      <c r="S1469" s="202">
        <f t="shared" si="160"/>
        <v>0.17882611080636313</v>
      </c>
    </row>
    <row r="1470" spans="1:19" x14ac:dyDescent="0.2">
      <c r="A1470" s="201" t="s">
        <v>395</v>
      </c>
      <c r="B1470" s="188" t="s">
        <v>65</v>
      </c>
      <c r="C1470" s="189" t="s">
        <v>66</v>
      </c>
      <c r="D1470" s="175">
        <v>1</v>
      </c>
      <c r="E1470" s="176">
        <v>1</v>
      </c>
      <c r="F1470" s="176"/>
      <c r="G1470" s="176"/>
      <c r="H1470" s="210">
        <f t="shared" si="154"/>
        <v>0</v>
      </c>
      <c r="I1470" s="221">
        <v>3664</v>
      </c>
      <c r="J1470" s="27">
        <v>2809</v>
      </c>
      <c r="K1470" s="27">
        <v>495</v>
      </c>
      <c r="L1470" s="193">
        <f t="shared" si="155"/>
        <v>0.1762192951228195</v>
      </c>
      <c r="M1470" s="27">
        <v>51</v>
      </c>
      <c r="N1470" s="27">
        <v>603</v>
      </c>
      <c r="O1470" s="214">
        <f t="shared" si="156"/>
        <v>0.17412647993069594</v>
      </c>
      <c r="P1470" s="177">
        <f t="shared" si="157"/>
        <v>3665</v>
      </c>
      <c r="Q1470" s="178">
        <f t="shared" si="158"/>
        <v>2861</v>
      </c>
      <c r="R1470" s="178">
        <f t="shared" si="159"/>
        <v>603</v>
      </c>
      <c r="S1470" s="202">
        <f t="shared" si="160"/>
        <v>0.17407621247113164</v>
      </c>
    </row>
    <row r="1471" spans="1:19" x14ac:dyDescent="0.2">
      <c r="A1471" s="201" t="s">
        <v>395</v>
      </c>
      <c r="B1471" s="188" t="s">
        <v>67</v>
      </c>
      <c r="C1471" s="189" t="s">
        <v>273</v>
      </c>
      <c r="D1471" s="175"/>
      <c r="E1471" s="176"/>
      <c r="F1471" s="176"/>
      <c r="G1471" s="176"/>
      <c r="H1471" s="210" t="str">
        <f t="shared" si="154"/>
        <v/>
      </c>
      <c r="I1471" s="221">
        <v>28</v>
      </c>
      <c r="J1471" s="27">
        <v>28</v>
      </c>
      <c r="K1471" s="27">
        <v>3</v>
      </c>
      <c r="L1471" s="193">
        <f t="shared" si="155"/>
        <v>0.10714285714285714</v>
      </c>
      <c r="M1471" s="27">
        <v>0</v>
      </c>
      <c r="N1471" s="27">
        <v>0</v>
      </c>
      <c r="O1471" s="214">
        <f t="shared" si="156"/>
        <v>0</v>
      </c>
      <c r="P1471" s="177">
        <f t="shared" si="157"/>
        <v>28</v>
      </c>
      <c r="Q1471" s="178">
        <f t="shared" si="158"/>
        <v>28</v>
      </c>
      <c r="R1471" s="178" t="str">
        <f t="shared" si="159"/>
        <v/>
      </c>
      <c r="S1471" s="202" t="str">
        <f t="shared" si="160"/>
        <v/>
      </c>
    </row>
    <row r="1472" spans="1:19" ht="29" x14ac:dyDescent="0.2">
      <c r="A1472" s="201" t="s">
        <v>395</v>
      </c>
      <c r="B1472" s="188" t="s">
        <v>240</v>
      </c>
      <c r="C1472" s="189" t="s">
        <v>274</v>
      </c>
      <c r="D1472" s="175">
        <v>3</v>
      </c>
      <c r="E1472" s="176">
        <v>3</v>
      </c>
      <c r="F1472" s="176"/>
      <c r="G1472" s="176"/>
      <c r="H1472" s="210">
        <f t="shared" si="154"/>
        <v>0</v>
      </c>
      <c r="I1472" s="221">
        <v>490</v>
      </c>
      <c r="J1472" s="27">
        <v>354</v>
      </c>
      <c r="K1472" s="27">
        <v>96</v>
      </c>
      <c r="L1472" s="193">
        <f t="shared" si="155"/>
        <v>0.2711864406779661</v>
      </c>
      <c r="M1472" s="27">
        <v>23</v>
      </c>
      <c r="N1472" s="27">
        <v>76</v>
      </c>
      <c r="O1472" s="214">
        <f t="shared" si="156"/>
        <v>0.16777041942604856</v>
      </c>
      <c r="P1472" s="177">
        <f t="shared" si="157"/>
        <v>493</v>
      </c>
      <c r="Q1472" s="178">
        <f t="shared" si="158"/>
        <v>380</v>
      </c>
      <c r="R1472" s="178">
        <f t="shared" si="159"/>
        <v>76</v>
      </c>
      <c r="S1472" s="202">
        <f t="shared" si="160"/>
        <v>0.16666666666666666</v>
      </c>
    </row>
    <row r="1473" spans="1:19" ht="29" x14ac:dyDescent="0.2">
      <c r="A1473" s="201" t="s">
        <v>395</v>
      </c>
      <c r="B1473" s="188" t="s">
        <v>240</v>
      </c>
      <c r="C1473" s="189" t="s">
        <v>275</v>
      </c>
      <c r="D1473" s="175">
        <v>5</v>
      </c>
      <c r="E1473" s="176">
        <v>4</v>
      </c>
      <c r="F1473" s="176"/>
      <c r="G1473" s="176"/>
      <c r="H1473" s="210">
        <f t="shared" si="154"/>
        <v>0</v>
      </c>
      <c r="I1473" s="221">
        <v>1505</v>
      </c>
      <c r="J1473" s="27">
        <v>962</v>
      </c>
      <c r="K1473" s="27">
        <v>436</v>
      </c>
      <c r="L1473" s="193">
        <f t="shared" si="155"/>
        <v>0.45322245322245325</v>
      </c>
      <c r="M1473" s="27">
        <v>133</v>
      </c>
      <c r="N1473" s="27">
        <v>188</v>
      </c>
      <c r="O1473" s="214">
        <f t="shared" si="156"/>
        <v>0.1465315666406859</v>
      </c>
      <c r="P1473" s="177">
        <f t="shared" si="157"/>
        <v>1510</v>
      </c>
      <c r="Q1473" s="178">
        <f t="shared" si="158"/>
        <v>1099</v>
      </c>
      <c r="R1473" s="178">
        <f t="shared" si="159"/>
        <v>188</v>
      </c>
      <c r="S1473" s="202">
        <f t="shared" si="160"/>
        <v>0.14607614607614608</v>
      </c>
    </row>
    <row r="1474" spans="1:19" x14ac:dyDescent="0.2">
      <c r="A1474" s="201" t="s">
        <v>395</v>
      </c>
      <c r="B1474" s="188" t="s">
        <v>69</v>
      </c>
      <c r="C1474" s="189" t="s">
        <v>70</v>
      </c>
      <c r="D1474" s="175"/>
      <c r="E1474" s="176"/>
      <c r="F1474" s="176"/>
      <c r="G1474" s="176"/>
      <c r="H1474" s="210" t="str">
        <f t="shared" ref="H1474:H1537" si="161">IF((E1474+G1474)&lt;&gt;0,G1474/(E1474+G1474),"")</f>
        <v/>
      </c>
      <c r="I1474" s="221">
        <v>334</v>
      </c>
      <c r="J1474" s="27">
        <v>196</v>
      </c>
      <c r="K1474" s="27">
        <v>27</v>
      </c>
      <c r="L1474" s="193">
        <f t="shared" ref="L1474:L1537" si="162">IF(J1474&lt;&gt;0,K1474/J1474,"")</f>
        <v>0.13775510204081631</v>
      </c>
      <c r="M1474" s="27">
        <v>24</v>
      </c>
      <c r="N1474" s="27">
        <v>41</v>
      </c>
      <c r="O1474" s="214">
        <f t="shared" ref="O1474:O1537" si="163">IF((J1474+M1474+N1474)&lt;&gt;0,N1474/(J1474+M1474+N1474),"")</f>
        <v>0.15708812260536398</v>
      </c>
      <c r="P1474" s="177">
        <f t="shared" ref="P1474:P1537" si="164">IF(SUM(D1474,I1474)&gt;0,SUM(D1474,I1474),"")</f>
        <v>334</v>
      </c>
      <c r="Q1474" s="178">
        <f t="shared" ref="Q1474:Q1537" si="165">IF(SUM(E1474,J1474, M1474)&gt;0,SUM(E1474,J1474, M1474),"")</f>
        <v>220</v>
      </c>
      <c r="R1474" s="178">
        <f t="shared" ref="R1474:R1537" si="166">IF(SUM(G1474,N1474)&gt;0,SUM(G1474,N1474),"")</f>
        <v>41</v>
      </c>
      <c r="S1474" s="202">
        <f t="shared" ref="S1474:S1537" si="167">IFERROR(IF((Q1474+R1474)&lt;&gt;0,R1474/(Q1474+R1474),""),"")</f>
        <v>0.15708812260536398</v>
      </c>
    </row>
    <row r="1475" spans="1:19" x14ac:dyDescent="0.2">
      <c r="A1475" s="201" t="s">
        <v>395</v>
      </c>
      <c r="B1475" s="188" t="s">
        <v>71</v>
      </c>
      <c r="C1475" s="189" t="s">
        <v>72</v>
      </c>
      <c r="D1475" s="175"/>
      <c r="E1475" s="176"/>
      <c r="F1475" s="176"/>
      <c r="G1475" s="176"/>
      <c r="H1475" s="210" t="str">
        <f t="shared" si="161"/>
        <v/>
      </c>
      <c r="I1475" s="221">
        <v>3</v>
      </c>
      <c r="J1475" s="27">
        <v>3</v>
      </c>
      <c r="K1475" s="27">
        <v>0</v>
      </c>
      <c r="L1475" s="193">
        <f t="shared" si="162"/>
        <v>0</v>
      </c>
      <c r="M1475" s="27">
        <v>0</v>
      </c>
      <c r="N1475" s="27">
        <v>0</v>
      </c>
      <c r="O1475" s="214">
        <f t="shared" si="163"/>
        <v>0</v>
      </c>
      <c r="P1475" s="177">
        <f t="shared" si="164"/>
        <v>3</v>
      </c>
      <c r="Q1475" s="178">
        <f t="shared" si="165"/>
        <v>3</v>
      </c>
      <c r="R1475" s="178" t="str">
        <f t="shared" si="166"/>
        <v/>
      </c>
      <c r="S1475" s="202" t="str">
        <f t="shared" si="167"/>
        <v/>
      </c>
    </row>
    <row r="1476" spans="1:19" x14ac:dyDescent="0.2">
      <c r="A1476" s="201" t="s">
        <v>395</v>
      </c>
      <c r="B1476" s="188" t="s">
        <v>74</v>
      </c>
      <c r="C1476" s="189" t="s">
        <v>277</v>
      </c>
      <c r="D1476" s="175"/>
      <c r="E1476" s="176"/>
      <c r="F1476" s="176"/>
      <c r="G1476" s="176"/>
      <c r="H1476" s="210" t="str">
        <f t="shared" si="161"/>
        <v/>
      </c>
      <c r="I1476" s="221">
        <v>1</v>
      </c>
      <c r="J1476" s="27">
        <v>1</v>
      </c>
      <c r="K1476" s="27">
        <v>0</v>
      </c>
      <c r="L1476" s="193">
        <f t="shared" si="162"/>
        <v>0</v>
      </c>
      <c r="M1476" s="27">
        <v>0</v>
      </c>
      <c r="N1476" s="27">
        <v>0</v>
      </c>
      <c r="O1476" s="214">
        <f t="shared" si="163"/>
        <v>0</v>
      </c>
      <c r="P1476" s="177">
        <f t="shared" si="164"/>
        <v>1</v>
      </c>
      <c r="Q1476" s="178">
        <f t="shared" si="165"/>
        <v>1</v>
      </c>
      <c r="R1476" s="178" t="str">
        <f t="shared" si="166"/>
        <v/>
      </c>
      <c r="S1476" s="202" t="str">
        <f t="shared" si="167"/>
        <v/>
      </c>
    </row>
    <row r="1477" spans="1:19" x14ac:dyDescent="0.2">
      <c r="A1477" s="201" t="s">
        <v>395</v>
      </c>
      <c r="B1477" s="188" t="s">
        <v>74</v>
      </c>
      <c r="C1477" s="189" t="s">
        <v>500</v>
      </c>
      <c r="D1477" s="175"/>
      <c r="E1477" s="176"/>
      <c r="F1477" s="176"/>
      <c r="G1477" s="176"/>
      <c r="H1477" s="210" t="str">
        <f t="shared" si="161"/>
        <v/>
      </c>
      <c r="I1477" s="221">
        <v>2</v>
      </c>
      <c r="J1477" s="27">
        <v>2</v>
      </c>
      <c r="K1477" s="27">
        <v>1</v>
      </c>
      <c r="L1477" s="193">
        <f t="shared" si="162"/>
        <v>0.5</v>
      </c>
      <c r="M1477" s="27">
        <v>0</v>
      </c>
      <c r="N1477" s="27">
        <v>0</v>
      </c>
      <c r="O1477" s="214">
        <f t="shared" si="163"/>
        <v>0</v>
      </c>
      <c r="P1477" s="177">
        <f t="shared" si="164"/>
        <v>2</v>
      </c>
      <c r="Q1477" s="178">
        <f t="shared" si="165"/>
        <v>2</v>
      </c>
      <c r="R1477" s="178" t="str">
        <f t="shared" si="166"/>
        <v/>
      </c>
      <c r="S1477" s="202" t="str">
        <f t="shared" si="167"/>
        <v/>
      </c>
    </row>
    <row r="1478" spans="1:19" x14ac:dyDescent="0.2">
      <c r="A1478" s="201" t="s">
        <v>395</v>
      </c>
      <c r="B1478" s="188" t="s">
        <v>74</v>
      </c>
      <c r="C1478" s="189" t="s">
        <v>247</v>
      </c>
      <c r="D1478" s="175"/>
      <c r="E1478" s="176"/>
      <c r="F1478" s="176"/>
      <c r="G1478" s="176"/>
      <c r="H1478" s="210" t="str">
        <f t="shared" si="161"/>
        <v/>
      </c>
      <c r="I1478" s="221">
        <v>57</v>
      </c>
      <c r="J1478" s="27">
        <v>52</v>
      </c>
      <c r="K1478" s="27">
        <v>17</v>
      </c>
      <c r="L1478" s="193">
        <f t="shared" si="162"/>
        <v>0.32692307692307693</v>
      </c>
      <c r="M1478" s="27">
        <v>0</v>
      </c>
      <c r="N1478" s="27">
        <v>2</v>
      </c>
      <c r="O1478" s="214">
        <f t="shared" si="163"/>
        <v>3.7037037037037035E-2</v>
      </c>
      <c r="P1478" s="177">
        <f t="shared" si="164"/>
        <v>57</v>
      </c>
      <c r="Q1478" s="178">
        <f t="shared" si="165"/>
        <v>52</v>
      </c>
      <c r="R1478" s="178">
        <f t="shared" si="166"/>
        <v>2</v>
      </c>
      <c r="S1478" s="202">
        <f t="shared" si="167"/>
        <v>3.7037037037037035E-2</v>
      </c>
    </row>
    <row r="1479" spans="1:19" x14ac:dyDescent="0.2">
      <c r="A1479" s="201" t="s">
        <v>395</v>
      </c>
      <c r="B1479" s="188" t="s">
        <v>75</v>
      </c>
      <c r="C1479" s="189" t="s">
        <v>278</v>
      </c>
      <c r="D1479" s="175"/>
      <c r="E1479" s="176"/>
      <c r="F1479" s="176"/>
      <c r="G1479" s="176"/>
      <c r="H1479" s="210" t="str">
        <f t="shared" si="161"/>
        <v/>
      </c>
      <c r="I1479" s="221">
        <v>131</v>
      </c>
      <c r="J1479" s="27">
        <v>89</v>
      </c>
      <c r="K1479" s="27">
        <v>10</v>
      </c>
      <c r="L1479" s="193">
        <f t="shared" si="162"/>
        <v>0.11235955056179775</v>
      </c>
      <c r="M1479" s="27">
        <v>0</v>
      </c>
      <c r="N1479" s="27">
        <v>32</v>
      </c>
      <c r="O1479" s="214">
        <f t="shared" si="163"/>
        <v>0.26446280991735538</v>
      </c>
      <c r="P1479" s="177">
        <f t="shared" si="164"/>
        <v>131</v>
      </c>
      <c r="Q1479" s="178">
        <f t="shared" si="165"/>
        <v>89</v>
      </c>
      <c r="R1479" s="178">
        <f t="shared" si="166"/>
        <v>32</v>
      </c>
      <c r="S1479" s="202">
        <f t="shared" si="167"/>
        <v>0.26446280991735538</v>
      </c>
    </row>
    <row r="1480" spans="1:19" x14ac:dyDescent="0.2">
      <c r="A1480" s="201" t="s">
        <v>395</v>
      </c>
      <c r="B1480" s="188" t="s">
        <v>78</v>
      </c>
      <c r="C1480" s="189" t="s">
        <v>79</v>
      </c>
      <c r="D1480" s="175"/>
      <c r="E1480" s="176"/>
      <c r="F1480" s="176"/>
      <c r="G1480" s="176"/>
      <c r="H1480" s="210" t="str">
        <f t="shared" si="161"/>
        <v/>
      </c>
      <c r="I1480" s="221">
        <v>5</v>
      </c>
      <c r="J1480" s="27">
        <v>4</v>
      </c>
      <c r="K1480" s="27">
        <v>0</v>
      </c>
      <c r="L1480" s="193">
        <f t="shared" si="162"/>
        <v>0</v>
      </c>
      <c r="M1480" s="27">
        <v>0</v>
      </c>
      <c r="N1480" s="27">
        <v>0</v>
      </c>
      <c r="O1480" s="214">
        <f t="shared" si="163"/>
        <v>0</v>
      </c>
      <c r="P1480" s="177">
        <f t="shared" si="164"/>
        <v>5</v>
      </c>
      <c r="Q1480" s="178">
        <f t="shared" si="165"/>
        <v>4</v>
      </c>
      <c r="R1480" s="178" t="str">
        <f t="shared" si="166"/>
        <v/>
      </c>
      <c r="S1480" s="202" t="str">
        <f t="shared" si="167"/>
        <v/>
      </c>
    </row>
    <row r="1481" spans="1:19" x14ac:dyDescent="0.2">
      <c r="A1481" s="201" t="s">
        <v>395</v>
      </c>
      <c r="B1481" s="188" t="s">
        <v>78</v>
      </c>
      <c r="C1481" s="189" t="s">
        <v>280</v>
      </c>
      <c r="D1481" s="175"/>
      <c r="E1481" s="176"/>
      <c r="F1481" s="176"/>
      <c r="G1481" s="176"/>
      <c r="H1481" s="210" t="str">
        <f t="shared" si="161"/>
        <v/>
      </c>
      <c r="I1481" s="221">
        <v>5</v>
      </c>
      <c r="J1481" s="27">
        <v>5</v>
      </c>
      <c r="K1481" s="27">
        <v>0</v>
      </c>
      <c r="L1481" s="193">
        <f t="shared" si="162"/>
        <v>0</v>
      </c>
      <c r="M1481" s="27">
        <v>0</v>
      </c>
      <c r="N1481" s="27">
        <v>0</v>
      </c>
      <c r="O1481" s="214">
        <f t="shared" si="163"/>
        <v>0</v>
      </c>
      <c r="P1481" s="177">
        <f t="shared" si="164"/>
        <v>5</v>
      </c>
      <c r="Q1481" s="178">
        <f t="shared" si="165"/>
        <v>5</v>
      </c>
      <c r="R1481" s="178" t="str">
        <f t="shared" si="166"/>
        <v/>
      </c>
      <c r="S1481" s="202" t="str">
        <f t="shared" si="167"/>
        <v/>
      </c>
    </row>
    <row r="1482" spans="1:19" x14ac:dyDescent="0.2">
      <c r="A1482" s="201" t="s">
        <v>395</v>
      </c>
      <c r="B1482" s="188" t="s">
        <v>78</v>
      </c>
      <c r="C1482" s="189" t="s">
        <v>281</v>
      </c>
      <c r="D1482" s="175"/>
      <c r="E1482" s="176"/>
      <c r="F1482" s="176"/>
      <c r="G1482" s="176"/>
      <c r="H1482" s="210" t="str">
        <f t="shared" si="161"/>
        <v/>
      </c>
      <c r="I1482" s="221">
        <v>2</v>
      </c>
      <c r="J1482" s="27">
        <v>2</v>
      </c>
      <c r="K1482" s="27">
        <v>0</v>
      </c>
      <c r="L1482" s="193">
        <f t="shared" si="162"/>
        <v>0</v>
      </c>
      <c r="M1482" s="27">
        <v>0</v>
      </c>
      <c r="N1482" s="27">
        <v>0</v>
      </c>
      <c r="O1482" s="214">
        <f t="shared" si="163"/>
        <v>0</v>
      </c>
      <c r="P1482" s="177">
        <f t="shared" si="164"/>
        <v>2</v>
      </c>
      <c r="Q1482" s="178">
        <f t="shared" si="165"/>
        <v>2</v>
      </c>
      <c r="R1482" s="178" t="str">
        <f t="shared" si="166"/>
        <v/>
      </c>
      <c r="S1482" s="202" t="str">
        <f t="shared" si="167"/>
        <v/>
      </c>
    </row>
    <row r="1483" spans="1:19" x14ac:dyDescent="0.2">
      <c r="A1483" s="201" t="s">
        <v>395</v>
      </c>
      <c r="B1483" s="188" t="s">
        <v>78</v>
      </c>
      <c r="C1483" s="189" t="s">
        <v>405</v>
      </c>
      <c r="D1483" s="175"/>
      <c r="E1483" s="176"/>
      <c r="F1483" s="176"/>
      <c r="G1483" s="176"/>
      <c r="H1483" s="210" t="str">
        <f t="shared" si="161"/>
        <v/>
      </c>
      <c r="I1483" s="221">
        <v>3</v>
      </c>
      <c r="J1483" s="27">
        <v>0</v>
      </c>
      <c r="K1483" s="27">
        <v>0</v>
      </c>
      <c r="L1483" s="193" t="str">
        <f t="shared" si="162"/>
        <v/>
      </c>
      <c r="M1483" s="27">
        <v>1</v>
      </c>
      <c r="N1483" s="27">
        <v>0</v>
      </c>
      <c r="O1483" s="214">
        <f t="shared" si="163"/>
        <v>0</v>
      </c>
      <c r="P1483" s="177">
        <f t="shared" si="164"/>
        <v>3</v>
      </c>
      <c r="Q1483" s="178">
        <f t="shared" si="165"/>
        <v>1</v>
      </c>
      <c r="R1483" s="178" t="str">
        <f t="shared" si="166"/>
        <v/>
      </c>
      <c r="S1483" s="202" t="str">
        <f t="shared" si="167"/>
        <v/>
      </c>
    </row>
    <row r="1484" spans="1:19" x14ac:dyDescent="0.2">
      <c r="A1484" s="201" t="s">
        <v>395</v>
      </c>
      <c r="B1484" s="188" t="s">
        <v>81</v>
      </c>
      <c r="C1484" s="189" t="s">
        <v>82</v>
      </c>
      <c r="D1484" s="175">
        <v>5</v>
      </c>
      <c r="E1484" s="176">
        <v>4</v>
      </c>
      <c r="F1484" s="176"/>
      <c r="G1484" s="176"/>
      <c r="H1484" s="210">
        <f t="shared" si="161"/>
        <v>0</v>
      </c>
      <c r="I1484" s="221">
        <v>1659</v>
      </c>
      <c r="J1484" s="27">
        <v>667</v>
      </c>
      <c r="K1484" s="27">
        <v>52</v>
      </c>
      <c r="L1484" s="193">
        <f t="shared" si="162"/>
        <v>7.7961019490254871E-2</v>
      </c>
      <c r="M1484" s="27">
        <v>1</v>
      </c>
      <c r="N1484" s="27">
        <v>566</v>
      </c>
      <c r="O1484" s="214">
        <f t="shared" si="163"/>
        <v>0.45867098865478118</v>
      </c>
      <c r="P1484" s="177">
        <f t="shared" si="164"/>
        <v>1664</v>
      </c>
      <c r="Q1484" s="178">
        <f t="shared" si="165"/>
        <v>672</v>
      </c>
      <c r="R1484" s="178">
        <f t="shared" si="166"/>
        <v>566</v>
      </c>
      <c r="S1484" s="202">
        <f t="shared" si="167"/>
        <v>0.45718901453957994</v>
      </c>
    </row>
    <row r="1485" spans="1:19" x14ac:dyDescent="0.2">
      <c r="A1485" s="201" t="s">
        <v>395</v>
      </c>
      <c r="B1485" s="188" t="s">
        <v>83</v>
      </c>
      <c r="C1485" s="189" t="s">
        <v>84</v>
      </c>
      <c r="D1485" s="175">
        <v>1</v>
      </c>
      <c r="E1485" s="176">
        <v>1</v>
      </c>
      <c r="F1485" s="176"/>
      <c r="G1485" s="176"/>
      <c r="H1485" s="210">
        <f t="shared" si="161"/>
        <v>0</v>
      </c>
      <c r="I1485" s="221">
        <v>10</v>
      </c>
      <c r="J1485" s="27">
        <v>7</v>
      </c>
      <c r="K1485" s="27">
        <v>0</v>
      </c>
      <c r="L1485" s="193">
        <f t="shared" si="162"/>
        <v>0</v>
      </c>
      <c r="M1485" s="27">
        <v>2</v>
      </c>
      <c r="N1485" s="27">
        <v>0</v>
      </c>
      <c r="O1485" s="214">
        <f t="shared" si="163"/>
        <v>0</v>
      </c>
      <c r="P1485" s="177">
        <f t="shared" si="164"/>
        <v>11</v>
      </c>
      <c r="Q1485" s="178">
        <f t="shared" si="165"/>
        <v>10</v>
      </c>
      <c r="R1485" s="178" t="str">
        <f t="shared" si="166"/>
        <v/>
      </c>
      <c r="S1485" s="202" t="str">
        <f t="shared" si="167"/>
        <v/>
      </c>
    </row>
    <row r="1486" spans="1:19" x14ac:dyDescent="0.2">
      <c r="A1486" s="201" t="s">
        <v>395</v>
      </c>
      <c r="B1486" s="188" t="s">
        <v>85</v>
      </c>
      <c r="C1486" s="189" t="s">
        <v>282</v>
      </c>
      <c r="D1486" s="175"/>
      <c r="E1486" s="176"/>
      <c r="F1486" s="176"/>
      <c r="G1486" s="176"/>
      <c r="H1486" s="210" t="str">
        <f t="shared" si="161"/>
        <v/>
      </c>
      <c r="I1486" s="221">
        <v>28</v>
      </c>
      <c r="J1486" s="27">
        <v>25</v>
      </c>
      <c r="K1486" s="27">
        <v>2</v>
      </c>
      <c r="L1486" s="193">
        <f t="shared" si="162"/>
        <v>0.08</v>
      </c>
      <c r="M1486" s="27">
        <v>0</v>
      </c>
      <c r="N1486" s="27">
        <v>0</v>
      </c>
      <c r="O1486" s="214">
        <f t="shared" si="163"/>
        <v>0</v>
      </c>
      <c r="P1486" s="177">
        <f t="shared" si="164"/>
        <v>28</v>
      </c>
      <c r="Q1486" s="178">
        <f t="shared" si="165"/>
        <v>25</v>
      </c>
      <c r="R1486" s="178" t="str">
        <f t="shared" si="166"/>
        <v/>
      </c>
      <c r="S1486" s="202" t="str">
        <f t="shared" si="167"/>
        <v/>
      </c>
    </row>
    <row r="1487" spans="1:19" x14ac:dyDescent="0.2">
      <c r="A1487" s="201" t="s">
        <v>395</v>
      </c>
      <c r="B1487" s="188" t="s">
        <v>86</v>
      </c>
      <c r="C1487" s="189" t="s">
        <v>283</v>
      </c>
      <c r="D1487" s="175">
        <v>19</v>
      </c>
      <c r="E1487" s="176">
        <v>18</v>
      </c>
      <c r="F1487" s="176"/>
      <c r="G1487" s="176">
        <v>1</v>
      </c>
      <c r="H1487" s="210">
        <f t="shared" si="161"/>
        <v>5.2631578947368418E-2</v>
      </c>
      <c r="I1487" s="221">
        <v>266</v>
      </c>
      <c r="J1487" s="27">
        <v>116</v>
      </c>
      <c r="K1487" s="27">
        <v>4</v>
      </c>
      <c r="L1487" s="193">
        <f t="shared" si="162"/>
        <v>3.4482758620689655E-2</v>
      </c>
      <c r="M1487" s="27">
        <v>1</v>
      </c>
      <c r="N1487" s="27">
        <v>65</v>
      </c>
      <c r="O1487" s="214">
        <f t="shared" si="163"/>
        <v>0.35714285714285715</v>
      </c>
      <c r="P1487" s="177">
        <f t="shared" si="164"/>
        <v>285</v>
      </c>
      <c r="Q1487" s="178">
        <f t="shared" si="165"/>
        <v>135</v>
      </c>
      <c r="R1487" s="178">
        <f t="shared" si="166"/>
        <v>66</v>
      </c>
      <c r="S1487" s="202">
        <f t="shared" si="167"/>
        <v>0.32835820895522388</v>
      </c>
    </row>
    <row r="1488" spans="1:19" x14ac:dyDescent="0.2">
      <c r="A1488" s="201" t="s">
        <v>395</v>
      </c>
      <c r="B1488" s="188" t="s">
        <v>87</v>
      </c>
      <c r="C1488" s="189" t="s">
        <v>284</v>
      </c>
      <c r="D1488" s="175">
        <v>3</v>
      </c>
      <c r="E1488" s="176">
        <v>3</v>
      </c>
      <c r="F1488" s="176"/>
      <c r="G1488" s="176"/>
      <c r="H1488" s="210">
        <f t="shared" si="161"/>
        <v>0</v>
      </c>
      <c r="I1488" s="221">
        <v>655</v>
      </c>
      <c r="J1488" s="27">
        <v>332</v>
      </c>
      <c r="K1488" s="27">
        <v>97</v>
      </c>
      <c r="L1488" s="193">
        <f t="shared" si="162"/>
        <v>0.29216867469879521</v>
      </c>
      <c r="M1488" s="27">
        <v>1</v>
      </c>
      <c r="N1488" s="27">
        <v>212</v>
      </c>
      <c r="O1488" s="214">
        <f t="shared" si="163"/>
        <v>0.38899082568807342</v>
      </c>
      <c r="P1488" s="177">
        <f t="shared" si="164"/>
        <v>658</v>
      </c>
      <c r="Q1488" s="178">
        <f t="shared" si="165"/>
        <v>336</v>
      </c>
      <c r="R1488" s="178">
        <f t="shared" si="166"/>
        <v>212</v>
      </c>
      <c r="S1488" s="202">
        <f t="shared" si="167"/>
        <v>0.38686131386861317</v>
      </c>
    </row>
    <row r="1489" spans="1:19" x14ac:dyDescent="0.2">
      <c r="A1489" s="201" t="s">
        <v>395</v>
      </c>
      <c r="B1489" s="188" t="s">
        <v>241</v>
      </c>
      <c r="C1489" s="189" t="s">
        <v>285</v>
      </c>
      <c r="D1489" s="175">
        <v>9</v>
      </c>
      <c r="E1489" s="176">
        <v>9</v>
      </c>
      <c r="F1489" s="176"/>
      <c r="G1489" s="176"/>
      <c r="H1489" s="210">
        <f t="shared" si="161"/>
        <v>0</v>
      </c>
      <c r="I1489" s="221">
        <v>232</v>
      </c>
      <c r="J1489" s="27">
        <v>136</v>
      </c>
      <c r="K1489" s="27">
        <v>27</v>
      </c>
      <c r="L1489" s="193">
        <f t="shared" si="162"/>
        <v>0.19852941176470587</v>
      </c>
      <c r="M1489" s="27">
        <v>0</v>
      </c>
      <c r="N1489" s="27">
        <v>89</v>
      </c>
      <c r="O1489" s="214">
        <f t="shared" si="163"/>
        <v>0.39555555555555555</v>
      </c>
      <c r="P1489" s="177">
        <f t="shared" si="164"/>
        <v>241</v>
      </c>
      <c r="Q1489" s="178">
        <f t="shared" si="165"/>
        <v>145</v>
      </c>
      <c r="R1489" s="178">
        <f t="shared" si="166"/>
        <v>89</v>
      </c>
      <c r="S1489" s="202">
        <f t="shared" si="167"/>
        <v>0.38034188034188032</v>
      </c>
    </row>
    <row r="1490" spans="1:19" x14ac:dyDescent="0.2">
      <c r="A1490" s="201" t="s">
        <v>395</v>
      </c>
      <c r="B1490" s="188" t="s">
        <v>88</v>
      </c>
      <c r="C1490" s="189" t="s">
        <v>286</v>
      </c>
      <c r="D1490" s="175">
        <v>7</v>
      </c>
      <c r="E1490" s="176">
        <v>7</v>
      </c>
      <c r="F1490" s="176"/>
      <c r="G1490" s="176"/>
      <c r="H1490" s="210">
        <f t="shared" si="161"/>
        <v>0</v>
      </c>
      <c r="I1490" s="221">
        <v>11</v>
      </c>
      <c r="J1490" s="27">
        <v>4</v>
      </c>
      <c r="K1490" s="27">
        <v>0</v>
      </c>
      <c r="L1490" s="193">
        <f t="shared" si="162"/>
        <v>0</v>
      </c>
      <c r="M1490" s="27">
        <v>3</v>
      </c>
      <c r="N1490" s="27">
        <v>0</v>
      </c>
      <c r="O1490" s="214">
        <f t="shared" si="163"/>
        <v>0</v>
      </c>
      <c r="P1490" s="177">
        <f t="shared" si="164"/>
        <v>18</v>
      </c>
      <c r="Q1490" s="178">
        <f t="shared" si="165"/>
        <v>14</v>
      </c>
      <c r="R1490" s="178" t="str">
        <f t="shared" si="166"/>
        <v/>
      </c>
      <c r="S1490" s="202" t="str">
        <f t="shared" si="167"/>
        <v/>
      </c>
    </row>
    <row r="1491" spans="1:19" x14ac:dyDescent="0.2">
      <c r="A1491" s="201" t="s">
        <v>395</v>
      </c>
      <c r="B1491" s="262" t="s">
        <v>556</v>
      </c>
      <c r="C1491" s="189" t="s">
        <v>89</v>
      </c>
      <c r="D1491" s="175"/>
      <c r="E1491" s="176"/>
      <c r="F1491" s="176"/>
      <c r="G1491" s="176"/>
      <c r="H1491" s="210" t="str">
        <f t="shared" si="161"/>
        <v/>
      </c>
      <c r="I1491" s="221">
        <v>194</v>
      </c>
      <c r="J1491" s="27">
        <v>157</v>
      </c>
      <c r="K1491" s="27">
        <v>50</v>
      </c>
      <c r="L1491" s="193">
        <f t="shared" si="162"/>
        <v>0.31847133757961782</v>
      </c>
      <c r="M1491" s="27">
        <v>0</v>
      </c>
      <c r="N1491" s="27">
        <v>17</v>
      </c>
      <c r="O1491" s="214">
        <f t="shared" si="163"/>
        <v>9.7701149425287362E-2</v>
      </c>
      <c r="P1491" s="177">
        <f t="shared" si="164"/>
        <v>194</v>
      </c>
      <c r="Q1491" s="178">
        <f t="shared" si="165"/>
        <v>157</v>
      </c>
      <c r="R1491" s="178">
        <f t="shared" si="166"/>
        <v>17</v>
      </c>
      <c r="S1491" s="202">
        <f t="shared" si="167"/>
        <v>9.7701149425287362E-2</v>
      </c>
    </row>
    <row r="1492" spans="1:19" x14ac:dyDescent="0.2">
      <c r="A1492" s="201" t="s">
        <v>395</v>
      </c>
      <c r="B1492" s="188" t="s">
        <v>92</v>
      </c>
      <c r="C1492" s="189" t="s">
        <v>96</v>
      </c>
      <c r="D1492" s="175">
        <v>4</v>
      </c>
      <c r="E1492" s="176">
        <v>4</v>
      </c>
      <c r="F1492" s="176"/>
      <c r="G1492" s="176"/>
      <c r="H1492" s="210">
        <f t="shared" si="161"/>
        <v>0</v>
      </c>
      <c r="I1492" s="221">
        <v>6467</v>
      </c>
      <c r="J1492" s="27">
        <v>6078</v>
      </c>
      <c r="K1492" s="27">
        <v>660</v>
      </c>
      <c r="L1492" s="193">
        <f t="shared" si="162"/>
        <v>0.10858835143139191</v>
      </c>
      <c r="M1492" s="27">
        <v>0</v>
      </c>
      <c r="N1492" s="27">
        <v>309</v>
      </c>
      <c r="O1492" s="214">
        <f t="shared" si="163"/>
        <v>4.8379520901831848E-2</v>
      </c>
      <c r="P1492" s="177">
        <f t="shared" si="164"/>
        <v>6471</v>
      </c>
      <c r="Q1492" s="178">
        <f t="shared" si="165"/>
        <v>6082</v>
      </c>
      <c r="R1492" s="178">
        <f t="shared" si="166"/>
        <v>309</v>
      </c>
      <c r="S1492" s="202">
        <f t="shared" si="167"/>
        <v>4.8349241120325459E-2</v>
      </c>
    </row>
    <row r="1493" spans="1:19" x14ac:dyDescent="0.2">
      <c r="A1493" s="201" t="s">
        <v>395</v>
      </c>
      <c r="B1493" s="188" t="s">
        <v>92</v>
      </c>
      <c r="C1493" s="189" t="s">
        <v>93</v>
      </c>
      <c r="D1493" s="175"/>
      <c r="E1493" s="176"/>
      <c r="F1493" s="176"/>
      <c r="G1493" s="176"/>
      <c r="H1493" s="210" t="str">
        <f t="shared" si="161"/>
        <v/>
      </c>
      <c r="I1493" s="221">
        <v>4866</v>
      </c>
      <c r="J1493" s="27">
        <v>3683</v>
      </c>
      <c r="K1493" s="27">
        <v>406</v>
      </c>
      <c r="L1493" s="193">
        <f t="shared" si="162"/>
        <v>0.11023622047244094</v>
      </c>
      <c r="M1493" s="27">
        <v>0</v>
      </c>
      <c r="N1493" s="27">
        <v>995</v>
      </c>
      <c r="O1493" s="214">
        <f t="shared" si="163"/>
        <v>0.21269773407439077</v>
      </c>
      <c r="P1493" s="177">
        <f t="shared" si="164"/>
        <v>4866</v>
      </c>
      <c r="Q1493" s="178">
        <f t="shared" si="165"/>
        <v>3683</v>
      </c>
      <c r="R1493" s="178">
        <f t="shared" si="166"/>
        <v>995</v>
      </c>
      <c r="S1493" s="202">
        <f t="shared" si="167"/>
        <v>0.21269773407439077</v>
      </c>
    </row>
    <row r="1494" spans="1:19" x14ac:dyDescent="0.2">
      <c r="A1494" s="201" t="s">
        <v>395</v>
      </c>
      <c r="B1494" s="188" t="s">
        <v>98</v>
      </c>
      <c r="C1494" s="189" t="s">
        <v>99</v>
      </c>
      <c r="D1494" s="175"/>
      <c r="E1494" s="176"/>
      <c r="F1494" s="176"/>
      <c r="G1494" s="176"/>
      <c r="H1494" s="210" t="str">
        <f t="shared" si="161"/>
        <v/>
      </c>
      <c r="I1494" s="221">
        <v>4588</v>
      </c>
      <c r="J1494" s="27">
        <v>4466</v>
      </c>
      <c r="K1494" s="27">
        <v>66</v>
      </c>
      <c r="L1494" s="193">
        <f t="shared" si="162"/>
        <v>1.4778325123152709E-2</v>
      </c>
      <c r="M1494" s="27">
        <v>19</v>
      </c>
      <c r="N1494" s="27">
        <v>52</v>
      </c>
      <c r="O1494" s="214">
        <f t="shared" si="163"/>
        <v>1.1461318051575931E-2</v>
      </c>
      <c r="P1494" s="177">
        <f t="shared" si="164"/>
        <v>4588</v>
      </c>
      <c r="Q1494" s="178">
        <f t="shared" si="165"/>
        <v>4485</v>
      </c>
      <c r="R1494" s="178">
        <f t="shared" si="166"/>
        <v>52</v>
      </c>
      <c r="S1494" s="202">
        <f t="shared" si="167"/>
        <v>1.1461318051575931E-2</v>
      </c>
    </row>
    <row r="1495" spans="1:19" x14ac:dyDescent="0.2">
      <c r="A1495" s="201" t="s">
        <v>395</v>
      </c>
      <c r="B1495" s="188" t="s">
        <v>558</v>
      </c>
      <c r="C1495" s="189" t="s">
        <v>100</v>
      </c>
      <c r="D1495" s="175">
        <v>8</v>
      </c>
      <c r="E1495" s="176">
        <v>7</v>
      </c>
      <c r="F1495" s="176"/>
      <c r="G1495" s="176">
        <v>2</v>
      </c>
      <c r="H1495" s="210">
        <f t="shared" si="161"/>
        <v>0.22222222222222221</v>
      </c>
      <c r="I1495" s="221">
        <v>3500</v>
      </c>
      <c r="J1495" s="27">
        <v>2278</v>
      </c>
      <c r="K1495" s="27">
        <v>257</v>
      </c>
      <c r="L1495" s="193">
        <f t="shared" si="162"/>
        <v>0.11281826163301141</v>
      </c>
      <c r="M1495" s="27">
        <v>44</v>
      </c>
      <c r="N1495" s="27">
        <v>1170</v>
      </c>
      <c r="O1495" s="214">
        <f t="shared" si="163"/>
        <v>0.33505154639175255</v>
      </c>
      <c r="P1495" s="177">
        <f t="shared" si="164"/>
        <v>3508</v>
      </c>
      <c r="Q1495" s="178">
        <f t="shared" si="165"/>
        <v>2329</v>
      </c>
      <c r="R1495" s="178">
        <f t="shared" si="166"/>
        <v>1172</v>
      </c>
      <c r="S1495" s="202">
        <f t="shared" si="167"/>
        <v>0.3347614967152242</v>
      </c>
    </row>
    <row r="1496" spans="1:19" x14ac:dyDescent="0.2">
      <c r="A1496" s="201" t="s">
        <v>395</v>
      </c>
      <c r="B1496" s="188" t="s">
        <v>101</v>
      </c>
      <c r="C1496" s="189" t="s">
        <v>511</v>
      </c>
      <c r="D1496" s="175"/>
      <c r="E1496" s="176"/>
      <c r="F1496" s="176"/>
      <c r="G1496" s="176"/>
      <c r="H1496" s="210" t="str">
        <f t="shared" si="161"/>
        <v/>
      </c>
      <c r="I1496" s="221">
        <v>490</v>
      </c>
      <c r="J1496" s="27">
        <v>412</v>
      </c>
      <c r="K1496" s="27">
        <v>146</v>
      </c>
      <c r="L1496" s="193">
        <f t="shared" si="162"/>
        <v>0.35436893203883496</v>
      </c>
      <c r="M1496" s="27">
        <v>3</v>
      </c>
      <c r="N1496" s="27">
        <v>20</v>
      </c>
      <c r="O1496" s="214">
        <f t="shared" si="163"/>
        <v>4.5977011494252873E-2</v>
      </c>
      <c r="P1496" s="177">
        <f t="shared" si="164"/>
        <v>490</v>
      </c>
      <c r="Q1496" s="178">
        <f t="shared" si="165"/>
        <v>415</v>
      </c>
      <c r="R1496" s="178">
        <f t="shared" si="166"/>
        <v>20</v>
      </c>
      <c r="S1496" s="202">
        <f t="shared" si="167"/>
        <v>4.5977011494252873E-2</v>
      </c>
    </row>
    <row r="1497" spans="1:19" x14ac:dyDescent="0.2">
      <c r="A1497" s="201" t="s">
        <v>395</v>
      </c>
      <c r="B1497" s="188" t="s">
        <v>103</v>
      </c>
      <c r="C1497" s="189" t="s">
        <v>104</v>
      </c>
      <c r="D1497" s="175"/>
      <c r="E1497" s="176"/>
      <c r="F1497" s="176"/>
      <c r="G1497" s="176"/>
      <c r="H1497" s="210" t="str">
        <f t="shared" si="161"/>
        <v/>
      </c>
      <c r="I1497" s="221">
        <v>1069</v>
      </c>
      <c r="J1497" s="27">
        <v>907</v>
      </c>
      <c r="K1497" s="27">
        <v>184</v>
      </c>
      <c r="L1497" s="193">
        <f t="shared" si="162"/>
        <v>0.20286659316427783</v>
      </c>
      <c r="M1497" s="27">
        <v>0</v>
      </c>
      <c r="N1497" s="27">
        <v>14</v>
      </c>
      <c r="O1497" s="214">
        <f t="shared" si="163"/>
        <v>1.5200868621064061E-2</v>
      </c>
      <c r="P1497" s="177">
        <f t="shared" si="164"/>
        <v>1069</v>
      </c>
      <c r="Q1497" s="178">
        <f t="shared" si="165"/>
        <v>907</v>
      </c>
      <c r="R1497" s="178">
        <f t="shared" si="166"/>
        <v>14</v>
      </c>
      <c r="S1497" s="202">
        <f t="shared" si="167"/>
        <v>1.5200868621064061E-2</v>
      </c>
    </row>
    <row r="1498" spans="1:19" x14ac:dyDescent="0.2">
      <c r="A1498" s="201" t="s">
        <v>395</v>
      </c>
      <c r="B1498" s="188" t="s">
        <v>105</v>
      </c>
      <c r="C1498" s="189" t="s">
        <v>287</v>
      </c>
      <c r="D1498" s="175"/>
      <c r="E1498" s="176"/>
      <c r="F1498" s="176"/>
      <c r="G1498" s="176"/>
      <c r="H1498" s="210" t="str">
        <f t="shared" si="161"/>
        <v/>
      </c>
      <c r="I1498" s="221">
        <v>867</v>
      </c>
      <c r="J1498" s="27">
        <v>408</v>
      </c>
      <c r="K1498" s="27">
        <v>88</v>
      </c>
      <c r="L1498" s="193">
        <f t="shared" si="162"/>
        <v>0.21568627450980393</v>
      </c>
      <c r="M1498" s="27">
        <v>13</v>
      </c>
      <c r="N1498" s="27">
        <v>156</v>
      </c>
      <c r="O1498" s="214">
        <f t="shared" si="163"/>
        <v>0.27036395147313691</v>
      </c>
      <c r="P1498" s="177">
        <f t="shared" si="164"/>
        <v>867</v>
      </c>
      <c r="Q1498" s="178">
        <f t="shared" si="165"/>
        <v>421</v>
      </c>
      <c r="R1498" s="178">
        <f t="shared" si="166"/>
        <v>156</v>
      </c>
      <c r="S1498" s="202">
        <f t="shared" si="167"/>
        <v>0.27036395147313691</v>
      </c>
    </row>
    <row r="1499" spans="1:19" x14ac:dyDescent="0.2">
      <c r="A1499" s="201" t="s">
        <v>395</v>
      </c>
      <c r="B1499" s="188" t="s">
        <v>105</v>
      </c>
      <c r="C1499" s="189" t="s">
        <v>106</v>
      </c>
      <c r="D1499" s="175"/>
      <c r="E1499" s="176"/>
      <c r="F1499" s="176"/>
      <c r="G1499" s="176"/>
      <c r="H1499" s="210" t="str">
        <f t="shared" si="161"/>
        <v/>
      </c>
      <c r="I1499" s="221">
        <v>70</v>
      </c>
      <c r="J1499" s="27">
        <v>53</v>
      </c>
      <c r="K1499" s="27">
        <v>5</v>
      </c>
      <c r="L1499" s="193">
        <f t="shared" si="162"/>
        <v>9.4339622641509441E-2</v>
      </c>
      <c r="M1499" s="27">
        <v>0</v>
      </c>
      <c r="N1499" s="27">
        <v>6</v>
      </c>
      <c r="O1499" s="214">
        <f t="shared" si="163"/>
        <v>0.10169491525423729</v>
      </c>
      <c r="P1499" s="177">
        <f t="shared" si="164"/>
        <v>70</v>
      </c>
      <c r="Q1499" s="178">
        <f t="shared" si="165"/>
        <v>53</v>
      </c>
      <c r="R1499" s="178">
        <f t="shared" si="166"/>
        <v>6</v>
      </c>
      <c r="S1499" s="202">
        <f t="shared" si="167"/>
        <v>0.10169491525423729</v>
      </c>
    </row>
    <row r="1500" spans="1:19" x14ac:dyDescent="0.2">
      <c r="A1500" s="201" t="s">
        <v>395</v>
      </c>
      <c r="B1500" s="188" t="s">
        <v>107</v>
      </c>
      <c r="C1500" s="189" t="s">
        <v>108</v>
      </c>
      <c r="D1500" s="175"/>
      <c r="E1500" s="176"/>
      <c r="F1500" s="176"/>
      <c r="G1500" s="176"/>
      <c r="H1500" s="210" t="str">
        <f t="shared" si="161"/>
        <v/>
      </c>
      <c r="I1500" s="221">
        <v>9</v>
      </c>
      <c r="J1500" s="27">
        <v>7</v>
      </c>
      <c r="K1500" s="27">
        <v>0</v>
      </c>
      <c r="L1500" s="193">
        <f t="shared" si="162"/>
        <v>0</v>
      </c>
      <c r="M1500" s="27">
        <v>0</v>
      </c>
      <c r="N1500" s="27">
        <v>0</v>
      </c>
      <c r="O1500" s="214">
        <f t="shared" si="163"/>
        <v>0</v>
      </c>
      <c r="P1500" s="177">
        <f t="shared" si="164"/>
        <v>9</v>
      </c>
      <c r="Q1500" s="178">
        <f t="shared" si="165"/>
        <v>7</v>
      </c>
      <c r="R1500" s="178" t="str">
        <f t="shared" si="166"/>
        <v/>
      </c>
      <c r="S1500" s="202" t="str">
        <f t="shared" si="167"/>
        <v/>
      </c>
    </row>
    <row r="1501" spans="1:19" x14ac:dyDescent="0.2">
      <c r="A1501" s="201" t="s">
        <v>395</v>
      </c>
      <c r="B1501" s="188" t="s">
        <v>107</v>
      </c>
      <c r="C1501" s="189" t="s">
        <v>547</v>
      </c>
      <c r="D1501" s="175"/>
      <c r="E1501" s="176"/>
      <c r="F1501" s="176"/>
      <c r="G1501" s="176"/>
      <c r="H1501" s="210" t="str">
        <f t="shared" si="161"/>
        <v/>
      </c>
      <c r="I1501" s="221">
        <v>2</v>
      </c>
      <c r="J1501" s="27">
        <v>2</v>
      </c>
      <c r="K1501" s="27">
        <v>0</v>
      </c>
      <c r="L1501" s="193">
        <f t="shared" si="162"/>
        <v>0</v>
      </c>
      <c r="M1501" s="27">
        <v>0</v>
      </c>
      <c r="N1501" s="27">
        <v>0</v>
      </c>
      <c r="O1501" s="214">
        <f t="shared" si="163"/>
        <v>0</v>
      </c>
      <c r="P1501" s="177">
        <f t="shared" si="164"/>
        <v>2</v>
      </c>
      <c r="Q1501" s="178">
        <f t="shared" si="165"/>
        <v>2</v>
      </c>
      <c r="R1501" s="178" t="str">
        <f t="shared" si="166"/>
        <v/>
      </c>
      <c r="S1501" s="202" t="str">
        <f t="shared" si="167"/>
        <v/>
      </c>
    </row>
    <row r="1502" spans="1:19" x14ac:dyDescent="0.2">
      <c r="A1502" s="201" t="s">
        <v>395</v>
      </c>
      <c r="B1502" s="188" t="s">
        <v>107</v>
      </c>
      <c r="C1502" s="189" t="s">
        <v>288</v>
      </c>
      <c r="D1502" s="175"/>
      <c r="E1502" s="176"/>
      <c r="F1502" s="176"/>
      <c r="G1502" s="176"/>
      <c r="H1502" s="210" t="str">
        <f t="shared" si="161"/>
        <v/>
      </c>
      <c r="I1502" s="221">
        <v>5</v>
      </c>
      <c r="J1502" s="27">
        <v>5</v>
      </c>
      <c r="K1502" s="27">
        <v>0</v>
      </c>
      <c r="L1502" s="193">
        <f t="shared" si="162"/>
        <v>0</v>
      </c>
      <c r="M1502" s="27">
        <v>0</v>
      </c>
      <c r="N1502" s="27">
        <v>0</v>
      </c>
      <c r="O1502" s="214">
        <f t="shared" si="163"/>
        <v>0</v>
      </c>
      <c r="P1502" s="177">
        <f t="shared" si="164"/>
        <v>5</v>
      </c>
      <c r="Q1502" s="178">
        <f t="shared" si="165"/>
        <v>5</v>
      </c>
      <c r="R1502" s="178" t="str">
        <f t="shared" si="166"/>
        <v/>
      </c>
      <c r="S1502" s="202" t="str">
        <f t="shared" si="167"/>
        <v/>
      </c>
    </row>
    <row r="1503" spans="1:19" x14ac:dyDescent="0.2">
      <c r="A1503" s="201" t="s">
        <v>395</v>
      </c>
      <c r="B1503" s="188" t="s">
        <v>109</v>
      </c>
      <c r="C1503" s="189" t="s">
        <v>289</v>
      </c>
      <c r="D1503" s="175">
        <v>8</v>
      </c>
      <c r="E1503" s="176">
        <v>7</v>
      </c>
      <c r="F1503" s="176"/>
      <c r="G1503" s="176">
        <v>1</v>
      </c>
      <c r="H1503" s="210">
        <f t="shared" si="161"/>
        <v>0.125</v>
      </c>
      <c r="I1503" s="221">
        <v>457</v>
      </c>
      <c r="J1503" s="27">
        <v>429</v>
      </c>
      <c r="K1503" s="27">
        <v>114</v>
      </c>
      <c r="L1503" s="193">
        <f t="shared" si="162"/>
        <v>0.26573426573426573</v>
      </c>
      <c r="M1503" s="27">
        <v>0</v>
      </c>
      <c r="N1503" s="27">
        <v>19</v>
      </c>
      <c r="O1503" s="214">
        <f t="shared" si="163"/>
        <v>4.2410714285714288E-2</v>
      </c>
      <c r="P1503" s="177">
        <f t="shared" si="164"/>
        <v>465</v>
      </c>
      <c r="Q1503" s="178">
        <f t="shared" si="165"/>
        <v>436</v>
      </c>
      <c r="R1503" s="178">
        <f t="shared" si="166"/>
        <v>20</v>
      </c>
      <c r="S1503" s="202">
        <f t="shared" si="167"/>
        <v>4.3859649122807015E-2</v>
      </c>
    </row>
    <row r="1504" spans="1:19" x14ac:dyDescent="0.2">
      <c r="A1504" s="201" t="s">
        <v>395</v>
      </c>
      <c r="B1504" s="188" t="s">
        <v>110</v>
      </c>
      <c r="C1504" s="189" t="s">
        <v>111</v>
      </c>
      <c r="D1504" s="175">
        <v>10</v>
      </c>
      <c r="E1504" s="176">
        <v>8</v>
      </c>
      <c r="F1504" s="176"/>
      <c r="G1504" s="176"/>
      <c r="H1504" s="210">
        <f t="shared" si="161"/>
        <v>0</v>
      </c>
      <c r="I1504" s="221">
        <v>332</v>
      </c>
      <c r="J1504" s="27">
        <v>305</v>
      </c>
      <c r="K1504" s="27">
        <v>11</v>
      </c>
      <c r="L1504" s="193">
        <f t="shared" si="162"/>
        <v>3.6065573770491806E-2</v>
      </c>
      <c r="M1504" s="27">
        <v>0</v>
      </c>
      <c r="N1504" s="27">
        <v>5</v>
      </c>
      <c r="O1504" s="214">
        <f t="shared" si="163"/>
        <v>1.6129032258064516E-2</v>
      </c>
      <c r="P1504" s="177">
        <f t="shared" si="164"/>
        <v>342</v>
      </c>
      <c r="Q1504" s="178">
        <f t="shared" si="165"/>
        <v>313</v>
      </c>
      <c r="R1504" s="178">
        <f t="shared" si="166"/>
        <v>5</v>
      </c>
      <c r="S1504" s="202">
        <f t="shared" si="167"/>
        <v>1.5723270440251572E-2</v>
      </c>
    </row>
    <row r="1505" spans="1:19" x14ac:dyDescent="0.2">
      <c r="A1505" s="201" t="s">
        <v>395</v>
      </c>
      <c r="B1505" s="188" t="s">
        <v>112</v>
      </c>
      <c r="C1505" s="189" t="s">
        <v>113</v>
      </c>
      <c r="D1505" s="175">
        <v>2</v>
      </c>
      <c r="E1505" s="176">
        <v>1</v>
      </c>
      <c r="F1505" s="176"/>
      <c r="G1505" s="176">
        <v>1</v>
      </c>
      <c r="H1505" s="210">
        <f t="shared" si="161"/>
        <v>0.5</v>
      </c>
      <c r="I1505" s="221">
        <v>961</v>
      </c>
      <c r="J1505" s="27">
        <v>578</v>
      </c>
      <c r="K1505" s="27">
        <v>82</v>
      </c>
      <c r="L1505" s="193">
        <f t="shared" si="162"/>
        <v>0.14186851211072665</v>
      </c>
      <c r="M1505" s="27">
        <v>23</v>
      </c>
      <c r="N1505" s="27">
        <v>171</v>
      </c>
      <c r="O1505" s="214">
        <f t="shared" si="163"/>
        <v>0.22150259067357514</v>
      </c>
      <c r="P1505" s="177">
        <f t="shared" si="164"/>
        <v>963</v>
      </c>
      <c r="Q1505" s="178">
        <f t="shared" si="165"/>
        <v>602</v>
      </c>
      <c r="R1505" s="178">
        <f t="shared" si="166"/>
        <v>172</v>
      </c>
      <c r="S1505" s="202">
        <f t="shared" si="167"/>
        <v>0.22222222222222221</v>
      </c>
    </row>
    <row r="1506" spans="1:19" x14ac:dyDescent="0.2">
      <c r="A1506" s="201" t="s">
        <v>395</v>
      </c>
      <c r="B1506" s="188" t="s">
        <v>114</v>
      </c>
      <c r="C1506" s="189" t="s">
        <v>542</v>
      </c>
      <c r="D1506" s="175"/>
      <c r="E1506" s="176"/>
      <c r="F1506" s="176"/>
      <c r="G1506" s="176"/>
      <c r="H1506" s="210" t="str">
        <f t="shared" si="161"/>
        <v/>
      </c>
      <c r="I1506" s="221">
        <v>2424</v>
      </c>
      <c r="J1506" s="27">
        <v>2315</v>
      </c>
      <c r="K1506" s="27">
        <v>850</v>
      </c>
      <c r="L1506" s="193">
        <f t="shared" si="162"/>
        <v>0.367170626349892</v>
      </c>
      <c r="M1506" s="27">
        <v>9</v>
      </c>
      <c r="N1506" s="27">
        <v>52</v>
      </c>
      <c r="O1506" s="214">
        <f t="shared" si="163"/>
        <v>2.1885521885521887E-2</v>
      </c>
      <c r="P1506" s="177">
        <f t="shared" si="164"/>
        <v>2424</v>
      </c>
      <c r="Q1506" s="178">
        <f t="shared" si="165"/>
        <v>2324</v>
      </c>
      <c r="R1506" s="178">
        <f t="shared" si="166"/>
        <v>52</v>
      </c>
      <c r="S1506" s="202">
        <f t="shared" si="167"/>
        <v>2.1885521885521887E-2</v>
      </c>
    </row>
    <row r="1507" spans="1:19" x14ac:dyDescent="0.2">
      <c r="A1507" s="201" t="s">
        <v>395</v>
      </c>
      <c r="B1507" s="188" t="s">
        <v>116</v>
      </c>
      <c r="C1507" s="189" t="s">
        <v>117</v>
      </c>
      <c r="D1507" s="175"/>
      <c r="E1507" s="176"/>
      <c r="F1507" s="176"/>
      <c r="G1507" s="176"/>
      <c r="H1507" s="210" t="str">
        <f t="shared" si="161"/>
        <v/>
      </c>
      <c r="I1507" s="221">
        <v>639</v>
      </c>
      <c r="J1507" s="27">
        <v>419</v>
      </c>
      <c r="K1507" s="27">
        <v>33</v>
      </c>
      <c r="L1507" s="193">
        <f t="shared" si="162"/>
        <v>7.8758949880668255E-2</v>
      </c>
      <c r="M1507" s="27">
        <v>33</v>
      </c>
      <c r="N1507" s="27">
        <v>73</v>
      </c>
      <c r="O1507" s="214">
        <f t="shared" si="163"/>
        <v>0.13904761904761906</v>
      </c>
      <c r="P1507" s="177">
        <f t="shared" si="164"/>
        <v>639</v>
      </c>
      <c r="Q1507" s="178">
        <f t="shared" si="165"/>
        <v>452</v>
      </c>
      <c r="R1507" s="178">
        <f t="shared" si="166"/>
        <v>73</v>
      </c>
      <c r="S1507" s="202">
        <f t="shared" si="167"/>
        <v>0.13904761904761906</v>
      </c>
    </row>
    <row r="1508" spans="1:19" x14ac:dyDescent="0.2">
      <c r="A1508" s="201" t="s">
        <v>395</v>
      </c>
      <c r="B1508" s="188" t="s">
        <v>121</v>
      </c>
      <c r="C1508" s="189" t="s">
        <v>121</v>
      </c>
      <c r="D1508" s="175"/>
      <c r="E1508" s="176"/>
      <c r="F1508" s="176"/>
      <c r="G1508" s="176"/>
      <c r="H1508" s="210" t="str">
        <f t="shared" si="161"/>
        <v/>
      </c>
      <c r="I1508" s="221">
        <v>3340</v>
      </c>
      <c r="J1508" s="27">
        <v>3087</v>
      </c>
      <c r="K1508" s="27">
        <v>2361</v>
      </c>
      <c r="L1508" s="193">
        <f t="shared" si="162"/>
        <v>0.76482021379980558</v>
      </c>
      <c r="M1508" s="27">
        <v>8</v>
      </c>
      <c r="N1508" s="27">
        <v>196</v>
      </c>
      <c r="O1508" s="214">
        <f t="shared" si="163"/>
        <v>5.9556365846247343E-2</v>
      </c>
      <c r="P1508" s="177">
        <f t="shared" si="164"/>
        <v>3340</v>
      </c>
      <c r="Q1508" s="178">
        <f t="shared" si="165"/>
        <v>3095</v>
      </c>
      <c r="R1508" s="178">
        <f t="shared" si="166"/>
        <v>196</v>
      </c>
      <c r="S1508" s="202">
        <f t="shared" si="167"/>
        <v>5.9556365846247343E-2</v>
      </c>
    </row>
    <row r="1509" spans="1:19" x14ac:dyDescent="0.2">
      <c r="A1509" s="201" t="s">
        <v>395</v>
      </c>
      <c r="B1509" s="188" t="s">
        <v>361</v>
      </c>
      <c r="C1509" s="189" t="s">
        <v>362</v>
      </c>
      <c r="D1509" s="175"/>
      <c r="E1509" s="176"/>
      <c r="F1509" s="176"/>
      <c r="G1509" s="176"/>
      <c r="H1509" s="210" t="str">
        <f t="shared" si="161"/>
        <v/>
      </c>
      <c r="I1509" s="221">
        <v>3</v>
      </c>
      <c r="J1509" s="27">
        <v>3</v>
      </c>
      <c r="K1509" s="27">
        <v>0</v>
      </c>
      <c r="L1509" s="193">
        <f t="shared" si="162"/>
        <v>0</v>
      </c>
      <c r="M1509" s="27">
        <v>0</v>
      </c>
      <c r="N1509" s="27">
        <v>0</v>
      </c>
      <c r="O1509" s="214">
        <f t="shared" si="163"/>
        <v>0</v>
      </c>
      <c r="P1509" s="177">
        <f t="shared" si="164"/>
        <v>3</v>
      </c>
      <c r="Q1509" s="178">
        <f t="shared" si="165"/>
        <v>3</v>
      </c>
      <c r="R1509" s="178" t="str">
        <f t="shared" si="166"/>
        <v/>
      </c>
      <c r="S1509" s="202" t="str">
        <f t="shared" si="167"/>
        <v/>
      </c>
    </row>
    <row r="1510" spans="1:19" x14ac:dyDescent="0.2">
      <c r="A1510" s="201" t="s">
        <v>395</v>
      </c>
      <c r="B1510" s="188" t="s">
        <v>122</v>
      </c>
      <c r="C1510" s="189" t="s">
        <v>123</v>
      </c>
      <c r="D1510" s="175"/>
      <c r="E1510" s="176"/>
      <c r="F1510" s="176"/>
      <c r="G1510" s="176"/>
      <c r="H1510" s="210" t="str">
        <f t="shared" si="161"/>
        <v/>
      </c>
      <c r="I1510" s="221">
        <v>2841</v>
      </c>
      <c r="J1510" s="27">
        <v>1631</v>
      </c>
      <c r="K1510" s="27">
        <v>667</v>
      </c>
      <c r="L1510" s="193">
        <f t="shared" si="162"/>
        <v>0.40895156345800121</v>
      </c>
      <c r="M1510" s="27">
        <v>359</v>
      </c>
      <c r="N1510" s="27">
        <v>700</v>
      </c>
      <c r="O1510" s="214">
        <f t="shared" si="163"/>
        <v>0.26022304832713755</v>
      </c>
      <c r="P1510" s="177">
        <f t="shared" si="164"/>
        <v>2841</v>
      </c>
      <c r="Q1510" s="178">
        <f t="shared" si="165"/>
        <v>1990</v>
      </c>
      <c r="R1510" s="178">
        <f t="shared" si="166"/>
        <v>700</v>
      </c>
      <c r="S1510" s="202">
        <f t="shared" si="167"/>
        <v>0.26022304832713755</v>
      </c>
    </row>
    <row r="1511" spans="1:19" x14ac:dyDescent="0.2">
      <c r="A1511" s="201" t="s">
        <v>395</v>
      </c>
      <c r="B1511" s="188" t="s">
        <v>124</v>
      </c>
      <c r="C1511" s="189" t="s">
        <v>124</v>
      </c>
      <c r="D1511" s="175"/>
      <c r="E1511" s="176"/>
      <c r="F1511" s="176"/>
      <c r="G1511" s="176"/>
      <c r="H1511" s="210" t="str">
        <f t="shared" si="161"/>
        <v/>
      </c>
      <c r="I1511" s="221">
        <v>1</v>
      </c>
      <c r="J1511" s="27"/>
      <c r="K1511" s="27"/>
      <c r="L1511" s="193" t="str">
        <f t="shared" si="162"/>
        <v/>
      </c>
      <c r="M1511" s="27"/>
      <c r="N1511" s="27">
        <v>1</v>
      </c>
      <c r="O1511" s="214">
        <f t="shared" si="163"/>
        <v>1</v>
      </c>
      <c r="P1511" s="177">
        <f t="shared" si="164"/>
        <v>1</v>
      </c>
      <c r="Q1511" s="178" t="str">
        <f t="shared" si="165"/>
        <v/>
      </c>
      <c r="R1511" s="178">
        <f t="shared" si="166"/>
        <v>1</v>
      </c>
      <c r="S1511" s="202" t="str">
        <f t="shared" si="167"/>
        <v/>
      </c>
    </row>
    <row r="1512" spans="1:19" x14ac:dyDescent="0.2">
      <c r="A1512" s="201" t="s">
        <v>395</v>
      </c>
      <c r="B1512" s="188" t="s">
        <v>125</v>
      </c>
      <c r="C1512" s="189" t="s">
        <v>126</v>
      </c>
      <c r="D1512" s="175">
        <v>2</v>
      </c>
      <c r="E1512" s="176">
        <v>2</v>
      </c>
      <c r="F1512" s="176"/>
      <c r="G1512" s="176"/>
      <c r="H1512" s="210">
        <f t="shared" si="161"/>
        <v>0</v>
      </c>
      <c r="I1512" s="221">
        <v>132</v>
      </c>
      <c r="J1512" s="27">
        <v>123</v>
      </c>
      <c r="K1512" s="27">
        <v>59</v>
      </c>
      <c r="L1512" s="193">
        <f t="shared" si="162"/>
        <v>0.47967479674796748</v>
      </c>
      <c r="M1512" s="27">
        <v>1</v>
      </c>
      <c r="N1512" s="27">
        <v>2</v>
      </c>
      <c r="O1512" s="214">
        <f t="shared" si="163"/>
        <v>1.5873015873015872E-2</v>
      </c>
      <c r="P1512" s="177">
        <f t="shared" si="164"/>
        <v>134</v>
      </c>
      <c r="Q1512" s="178">
        <f t="shared" si="165"/>
        <v>126</v>
      </c>
      <c r="R1512" s="178">
        <f t="shared" si="166"/>
        <v>2</v>
      </c>
      <c r="S1512" s="202">
        <f t="shared" si="167"/>
        <v>1.5625E-2</v>
      </c>
    </row>
    <row r="1513" spans="1:19" x14ac:dyDescent="0.2">
      <c r="A1513" s="201" t="s">
        <v>395</v>
      </c>
      <c r="B1513" s="188" t="s">
        <v>127</v>
      </c>
      <c r="C1513" s="189" t="s">
        <v>128</v>
      </c>
      <c r="D1513" s="175">
        <v>4</v>
      </c>
      <c r="E1513" s="176">
        <v>1</v>
      </c>
      <c r="F1513" s="176"/>
      <c r="G1513" s="176">
        <v>2</v>
      </c>
      <c r="H1513" s="210">
        <f t="shared" si="161"/>
        <v>0.66666666666666663</v>
      </c>
      <c r="I1513" s="221">
        <v>673</v>
      </c>
      <c r="J1513" s="27">
        <v>487</v>
      </c>
      <c r="K1513" s="27">
        <v>62</v>
      </c>
      <c r="L1513" s="193">
        <f t="shared" si="162"/>
        <v>0.12731006160164271</v>
      </c>
      <c r="M1513" s="27">
        <v>27</v>
      </c>
      <c r="N1513" s="27">
        <v>104</v>
      </c>
      <c r="O1513" s="214">
        <f t="shared" si="163"/>
        <v>0.16828478964401294</v>
      </c>
      <c r="P1513" s="177">
        <f t="shared" si="164"/>
        <v>677</v>
      </c>
      <c r="Q1513" s="178">
        <f t="shared" si="165"/>
        <v>515</v>
      </c>
      <c r="R1513" s="178">
        <f t="shared" si="166"/>
        <v>106</v>
      </c>
      <c r="S1513" s="202">
        <f t="shared" si="167"/>
        <v>0.17069243156199679</v>
      </c>
    </row>
    <row r="1514" spans="1:19" x14ac:dyDescent="0.2">
      <c r="A1514" s="201" t="s">
        <v>395</v>
      </c>
      <c r="B1514" s="188" t="s">
        <v>129</v>
      </c>
      <c r="C1514" s="189" t="s">
        <v>290</v>
      </c>
      <c r="D1514" s="175"/>
      <c r="E1514" s="176"/>
      <c r="F1514" s="176"/>
      <c r="G1514" s="176"/>
      <c r="H1514" s="210" t="str">
        <f t="shared" si="161"/>
        <v/>
      </c>
      <c r="I1514" s="221">
        <v>4</v>
      </c>
      <c r="J1514" s="27">
        <v>3</v>
      </c>
      <c r="K1514" s="27">
        <v>1</v>
      </c>
      <c r="L1514" s="193">
        <f t="shared" si="162"/>
        <v>0.33333333333333331</v>
      </c>
      <c r="M1514" s="27">
        <v>0</v>
      </c>
      <c r="N1514" s="27">
        <v>0</v>
      </c>
      <c r="O1514" s="214">
        <f t="shared" si="163"/>
        <v>0</v>
      </c>
      <c r="P1514" s="177">
        <f t="shared" si="164"/>
        <v>4</v>
      </c>
      <c r="Q1514" s="178">
        <f t="shared" si="165"/>
        <v>3</v>
      </c>
      <c r="R1514" s="178" t="str">
        <f t="shared" si="166"/>
        <v/>
      </c>
      <c r="S1514" s="202" t="str">
        <f t="shared" si="167"/>
        <v/>
      </c>
    </row>
    <row r="1515" spans="1:19" x14ac:dyDescent="0.2">
      <c r="A1515" s="201" t="s">
        <v>395</v>
      </c>
      <c r="B1515" s="188" t="s">
        <v>242</v>
      </c>
      <c r="C1515" s="189" t="s">
        <v>291</v>
      </c>
      <c r="D1515" s="175"/>
      <c r="E1515" s="176"/>
      <c r="F1515" s="176"/>
      <c r="G1515" s="176"/>
      <c r="H1515" s="210" t="str">
        <f t="shared" si="161"/>
        <v/>
      </c>
      <c r="I1515" s="221">
        <v>5973</v>
      </c>
      <c r="J1515" s="27">
        <v>4429</v>
      </c>
      <c r="K1515" s="27">
        <v>2185</v>
      </c>
      <c r="L1515" s="193">
        <f t="shared" si="162"/>
        <v>0.49333935425603975</v>
      </c>
      <c r="M1515" s="27">
        <v>17</v>
      </c>
      <c r="N1515" s="27">
        <v>1189</v>
      </c>
      <c r="O1515" s="214">
        <f t="shared" si="163"/>
        <v>0.21100266193433895</v>
      </c>
      <c r="P1515" s="177">
        <f t="shared" si="164"/>
        <v>5973</v>
      </c>
      <c r="Q1515" s="178">
        <f t="shared" si="165"/>
        <v>4446</v>
      </c>
      <c r="R1515" s="178">
        <f t="shared" si="166"/>
        <v>1189</v>
      </c>
      <c r="S1515" s="202">
        <f t="shared" si="167"/>
        <v>0.21100266193433895</v>
      </c>
    </row>
    <row r="1516" spans="1:19" x14ac:dyDescent="0.2">
      <c r="A1516" s="201" t="s">
        <v>395</v>
      </c>
      <c r="B1516" s="188" t="s">
        <v>130</v>
      </c>
      <c r="C1516" s="189" t="s">
        <v>292</v>
      </c>
      <c r="D1516" s="175"/>
      <c r="E1516" s="176"/>
      <c r="F1516" s="176"/>
      <c r="G1516" s="176"/>
      <c r="H1516" s="210" t="str">
        <f t="shared" si="161"/>
        <v/>
      </c>
      <c r="I1516" s="221">
        <v>21</v>
      </c>
      <c r="J1516" s="27">
        <v>18</v>
      </c>
      <c r="K1516" s="27">
        <v>2</v>
      </c>
      <c r="L1516" s="193">
        <f t="shared" si="162"/>
        <v>0.1111111111111111</v>
      </c>
      <c r="M1516" s="27">
        <v>0</v>
      </c>
      <c r="N1516" s="27">
        <v>1</v>
      </c>
      <c r="O1516" s="214">
        <f t="shared" si="163"/>
        <v>5.2631578947368418E-2</v>
      </c>
      <c r="P1516" s="177">
        <f t="shared" si="164"/>
        <v>21</v>
      </c>
      <c r="Q1516" s="178">
        <f t="shared" si="165"/>
        <v>18</v>
      </c>
      <c r="R1516" s="178">
        <f t="shared" si="166"/>
        <v>1</v>
      </c>
      <c r="S1516" s="202">
        <f t="shared" si="167"/>
        <v>5.2631578947368418E-2</v>
      </c>
    </row>
    <row r="1517" spans="1:19" x14ac:dyDescent="0.2">
      <c r="A1517" s="201" t="s">
        <v>395</v>
      </c>
      <c r="B1517" s="188" t="s">
        <v>130</v>
      </c>
      <c r="C1517" s="189" t="s">
        <v>131</v>
      </c>
      <c r="D1517" s="175">
        <v>6</v>
      </c>
      <c r="E1517" s="176">
        <v>4</v>
      </c>
      <c r="F1517" s="176"/>
      <c r="G1517" s="176">
        <v>2</v>
      </c>
      <c r="H1517" s="210">
        <f t="shared" si="161"/>
        <v>0.33333333333333331</v>
      </c>
      <c r="I1517" s="221">
        <v>130</v>
      </c>
      <c r="J1517" s="27">
        <v>97</v>
      </c>
      <c r="K1517" s="27">
        <v>3</v>
      </c>
      <c r="L1517" s="193">
        <f t="shared" si="162"/>
        <v>3.0927835051546393E-2</v>
      </c>
      <c r="M1517" s="27">
        <v>0</v>
      </c>
      <c r="N1517" s="27">
        <v>18</v>
      </c>
      <c r="O1517" s="214">
        <f t="shared" si="163"/>
        <v>0.15652173913043479</v>
      </c>
      <c r="P1517" s="177">
        <f t="shared" si="164"/>
        <v>136</v>
      </c>
      <c r="Q1517" s="178">
        <f t="shared" si="165"/>
        <v>101</v>
      </c>
      <c r="R1517" s="178">
        <f t="shared" si="166"/>
        <v>20</v>
      </c>
      <c r="S1517" s="202">
        <f t="shared" si="167"/>
        <v>0.16528925619834711</v>
      </c>
    </row>
    <row r="1518" spans="1:19" x14ac:dyDescent="0.2">
      <c r="A1518" s="201" t="s">
        <v>395</v>
      </c>
      <c r="B1518" s="188" t="s">
        <v>130</v>
      </c>
      <c r="C1518" s="189" t="s">
        <v>293</v>
      </c>
      <c r="D1518" s="175">
        <v>2</v>
      </c>
      <c r="E1518" s="176"/>
      <c r="F1518" s="176"/>
      <c r="G1518" s="176">
        <v>1</v>
      </c>
      <c r="H1518" s="210">
        <f t="shared" si="161"/>
        <v>1</v>
      </c>
      <c r="I1518" s="221">
        <v>10</v>
      </c>
      <c r="J1518" s="27">
        <v>8</v>
      </c>
      <c r="K1518" s="27">
        <v>2</v>
      </c>
      <c r="L1518" s="193">
        <f t="shared" si="162"/>
        <v>0.25</v>
      </c>
      <c r="M1518" s="27">
        <v>0</v>
      </c>
      <c r="N1518" s="27">
        <v>1</v>
      </c>
      <c r="O1518" s="214">
        <f t="shared" si="163"/>
        <v>0.1111111111111111</v>
      </c>
      <c r="P1518" s="177">
        <f t="shared" si="164"/>
        <v>12</v>
      </c>
      <c r="Q1518" s="178">
        <f t="shared" si="165"/>
        <v>8</v>
      </c>
      <c r="R1518" s="178">
        <f t="shared" si="166"/>
        <v>2</v>
      </c>
      <c r="S1518" s="202">
        <f t="shared" si="167"/>
        <v>0.2</v>
      </c>
    </row>
    <row r="1519" spans="1:19" x14ac:dyDescent="0.2">
      <c r="A1519" s="201" t="s">
        <v>395</v>
      </c>
      <c r="B1519" s="188" t="s">
        <v>133</v>
      </c>
      <c r="C1519" s="189" t="s">
        <v>294</v>
      </c>
      <c r="D1519" s="175"/>
      <c r="E1519" s="176"/>
      <c r="F1519" s="176"/>
      <c r="G1519" s="176"/>
      <c r="H1519" s="210" t="str">
        <f t="shared" si="161"/>
        <v/>
      </c>
      <c r="I1519" s="221">
        <v>3756</v>
      </c>
      <c r="J1519" s="27">
        <v>2640</v>
      </c>
      <c r="K1519" s="27">
        <v>1420</v>
      </c>
      <c r="L1519" s="193">
        <f t="shared" si="162"/>
        <v>0.53787878787878785</v>
      </c>
      <c r="M1519" s="27">
        <v>7</v>
      </c>
      <c r="N1519" s="27">
        <v>836</v>
      </c>
      <c r="O1519" s="214">
        <f t="shared" si="163"/>
        <v>0.24002296870513926</v>
      </c>
      <c r="P1519" s="177">
        <f t="shared" si="164"/>
        <v>3756</v>
      </c>
      <c r="Q1519" s="178">
        <f t="shared" si="165"/>
        <v>2647</v>
      </c>
      <c r="R1519" s="178">
        <f t="shared" si="166"/>
        <v>836</v>
      </c>
      <c r="S1519" s="202">
        <f t="shared" si="167"/>
        <v>0.24002296870513926</v>
      </c>
    </row>
    <row r="1520" spans="1:19" x14ac:dyDescent="0.2">
      <c r="A1520" s="201" t="s">
        <v>395</v>
      </c>
      <c r="B1520" s="188" t="s">
        <v>133</v>
      </c>
      <c r="C1520" s="189" t="s">
        <v>295</v>
      </c>
      <c r="D1520" s="175"/>
      <c r="E1520" s="176"/>
      <c r="F1520" s="176"/>
      <c r="G1520" s="176"/>
      <c r="H1520" s="210" t="str">
        <f t="shared" si="161"/>
        <v/>
      </c>
      <c r="I1520" s="221">
        <v>13636</v>
      </c>
      <c r="J1520" s="27">
        <v>12121</v>
      </c>
      <c r="K1520" s="27">
        <v>7485</v>
      </c>
      <c r="L1520" s="193">
        <f t="shared" si="162"/>
        <v>0.61752330665786648</v>
      </c>
      <c r="M1520" s="27">
        <v>38</v>
      </c>
      <c r="N1520" s="27">
        <v>1250</v>
      </c>
      <c r="O1520" s="214">
        <f t="shared" si="163"/>
        <v>9.3220970989633833E-2</v>
      </c>
      <c r="P1520" s="177">
        <f t="shared" si="164"/>
        <v>13636</v>
      </c>
      <c r="Q1520" s="178">
        <f t="shared" si="165"/>
        <v>12159</v>
      </c>
      <c r="R1520" s="178">
        <f t="shared" si="166"/>
        <v>1250</v>
      </c>
      <c r="S1520" s="202">
        <f t="shared" si="167"/>
        <v>9.3220970989633833E-2</v>
      </c>
    </row>
    <row r="1521" spans="1:19" x14ac:dyDescent="0.2">
      <c r="A1521" s="201" t="s">
        <v>395</v>
      </c>
      <c r="B1521" s="188" t="s">
        <v>133</v>
      </c>
      <c r="C1521" s="189" t="s">
        <v>296</v>
      </c>
      <c r="D1521" s="175"/>
      <c r="E1521" s="176"/>
      <c r="F1521" s="176"/>
      <c r="G1521" s="176"/>
      <c r="H1521" s="210" t="str">
        <f t="shared" si="161"/>
        <v/>
      </c>
      <c r="I1521" s="221">
        <v>7185</v>
      </c>
      <c r="J1521" s="27">
        <v>4243</v>
      </c>
      <c r="K1521" s="27">
        <v>1112</v>
      </c>
      <c r="L1521" s="193">
        <f t="shared" si="162"/>
        <v>0.26207871788828657</v>
      </c>
      <c r="M1521" s="27">
        <v>101</v>
      </c>
      <c r="N1521" s="27">
        <v>2614</v>
      </c>
      <c r="O1521" s="214">
        <f t="shared" si="163"/>
        <v>0.37568266743317047</v>
      </c>
      <c r="P1521" s="177">
        <f t="shared" si="164"/>
        <v>7185</v>
      </c>
      <c r="Q1521" s="178">
        <f t="shared" si="165"/>
        <v>4344</v>
      </c>
      <c r="R1521" s="178">
        <f t="shared" si="166"/>
        <v>2614</v>
      </c>
      <c r="S1521" s="202">
        <f t="shared" si="167"/>
        <v>0.37568266743317047</v>
      </c>
    </row>
    <row r="1522" spans="1:19" x14ac:dyDescent="0.2">
      <c r="A1522" s="201" t="s">
        <v>395</v>
      </c>
      <c r="B1522" s="188" t="s">
        <v>133</v>
      </c>
      <c r="C1522" s="189" t="s">
        <v>134</v>
      </c>
      <c r="D1522" s="175"/>
      <c r="E1522" s="176"/>
      <c r="F1522" s="176"/>
      <c r="G1522" s="176"/>
      <c r="H1522" s="210" t="str">
        <f t="shared" si="161"/>
        <v/>
      </c>
      <c r="I1522" s="221">
        <v>7517</v>
      </c>
      <c r="J1522" s="27">
        <v>5330</v>
      </c>
      <c r="K1522" s="27">
        <v>3079</v>
      </c>
      <c r="L1522" s="193">
        <f t="shared" si="162"/>
        <v>0.57767354596622889</v>
      </c>
      <c r="M1522" s="27">
        <v>9</v>
      </c>
      <c r="N1522" s="27">
        <v>1765</v>
      </c>
      <c r="O1522" s="214">
        <f t="shared" si="163"/>
        <v>0.24845157657657657</v>
      </c>
      <c r="P1522" s="177">
        <f t="shared" si="164"/>
        <v>7517</v>
      </c>
      <c r="Q1522" s="178">
        <f t="shared" si="165"/>
        <v>5339</v>
      </c>
      <c r="R1522" s="178">
        <f t="shared" si="166"/>
        <v>1765</v>
      </c>
      <c r="S1522" s="202">
        <f t="shared" si="167"/>
        <v>0.24845157657657657</v>
      </c>
    </row>
    <row r="1523" spans="1:19" x14ac:dyDescent="0.2">
      <c r="A1523" s="201" t="s">
        <v>395</v>
      </c>
      <c r="B1523" s="188" t="s">
        <v>133</v>
      </c>
      <c r="C1523" s="189" t="s">
        <v>297</v>
      </c>
      <c r="D1523" s="175"/>
      <c r="E1523" s="176"/>
      <c r="F1523" s="176"/>
      <c r="G1523" s="176"/>
      <c r="H1523" s="210" t="str">
        <f t="shared" si="161"/>
        <v/>
      </c>
      <c r="I1523" s="221">
        <v>32093</v>
      </c>
      <c r="J1523" s="27">
        <v>18608</v>
      </c>
      <c r="K1523" s="27">
        <v>12150</v>
      </c>
      <c r="L1523" s="193">
        <f t="shared" si="162"/>
        <v>0.65294496990541706</v>
      </c>
      <c r="M1523" s="27">
        <v>22</v>
      </c>
      <c r="N1523" s="27">
        <v>12236</v>
      </c>
      <c r="O1523" s="214">
        <f t="shared" si="163"/>
        <v>0.39642324888226527</v>
      </c>
      <c r="P1523" s="177">
        <f t="shared" si="164"/>
        <v>32093</v>
      </c>
      <c r="Q1523" s="178">
        <f t="shared" si="165"/>
        <v>18630</v>
      </c>
      <c r="R1523" s="178">
        <f t="shared" si="166"/>
        <v>12236</v>
      </c>
      <c r="S1523" s="202">
        <f t="shared" si="167"/>
        <v>0.39642324888226527</v>
      </c>
    </row>
    <row r="1524" spans="1:19" x14ac:dyDescent="0.2">
      <c r="A1524" s="201" t="s">
        <v>395</v>
      </c>
      <c r="B1524" s="188" t="s">
        <v>133</v>
      </c>
      <c r="C1524" s="189" t="s">
        <v>298</v>
      </c>
      <c r="D1524" s="175"/>
      <c r="E1524" s="176"/>
      <c r="F1524" s="176"/>
      <c r="G1524" s="176"/>
      <c r="H1524" s="210" t="str">
        <f t="shared" si="161"/>
        <v/>
      </c>
      <c r="I1524" s="221">
        <v>4784</v>
      </c>
      <c r="J1524" s="27">
        <v>2719</v>
      </c>
      <c r="K1524" s="27">
        <v>1238</v>
      </c>
      <c r="L1524" s="193">
        <f t="shared" si="162"/>
        <v>0.45531445384332475</v>
      </c>
      <c r="M1524" s="27">
        <v>75</v>
      </c>
      <c r="N1524" s="27">
        <v>950</v>
      </c>
      <c r="O1524" s="214">
        <f t="shared" si="163"/>
        <v>0.25373931623931623</v>
      </c>
      <c r="P1524" s="177">
        <f t="shared" si="164"/>
        <v>4784</v>
      </c>
      <c r="Q1524" s="178">
        <f t="shared" si="165"/>
        <v>2794</v>
      </c>
      <c r="R1524" s="178">
        <f t="shared" si="166"/>
        <v>950</v>
      </c>
      <c r="S1524" s="202">
        <f t="shared" si="167"/>
        <v>0.25373931623931623</v>
      </c>
    </row>
    <row r="1525" spans="1:19" x14ac:dyDescent="0.2">
      <c r="A1525" s="201" t="s">
        <v>395</v>
      </c>
      <c r="B1525" s="188" t="s">
        <v>135</v>
      </c>
      <c r="C1525" s="189" t="s">
        <v>136</v>
      </c>
      <c r="D1525" s="175">
        <v>2</v>
      </c>
      <c r="E1525" s="176">
        <v>2</v>
      </c>
      <c r="F1525" s="176"/>
      <c r="G1525" s="176"/>
      <c r="H1525" s="210">
        <f t="shared" si="161"/>
        <v>0</v>
      </c>
      <c r="I1525" s="221">
        <v>185</v>
      </c>
      <c r="J1525" s="27">
        <v>143</v>
      </c>
      <c r="K1525" s="27">
        <v>28</v>
      </c>
      <c r="L1525" s="193">
        <f t="shared" si="162"/>
        <v>0.19580419580419581</v>
      </c>
      <c r="M1525" s="27">
        <v>0</v>
      </c>
      <c r="N1525" s="27">
        <v>23</v>
      </c>
      <c r="O1525" s="214">
        <f t="shared" si="163"/>
        <v>0.13855421686746988</v>
      </c>
      <c r="P1525" s="177">
        <f t="shared" si="164"/>
        <v>187</v>
      </c>
      <c r="Q1525" s="178">
        <f t="shared" si="165"/>
        <v>145</v>
      </c>
      <c r="R1525" s="178">
        <f t="shared" si="166"/>
        <v>23</v>
      </c>
      <c r="S1525" s="202">
        <f t="shared" si="167"/>
        <v>0.13690476190476192</v>
      </c>
    </row>
    <row r="1526" spans="1:19" x14ac:dyDescent="0.2">
      <c r="A1526" s="201" t="s">
        <v>395</v>
      </c>
      <c r="B1526" s="188" t="s">
        <v>137</v>
      </c>
      <c r="C1526" s="189" t="s">
        <v>248</v>
      </c>
      <c r="D1526" s="175"/>
      <c r="E1526" s="176"/>
      <c r="F1526" s="176"/>
      <c r="G1526" s="176"/>
      <c r="H1526" s="210" t="str">
        <f t="shared" si="161"/>
        <v/>
      </c>
      <c r="I1526" s="221">
        <v>256</v>
      </c>
      <c r="J1526" s="27">
        <v>217</v>
      </c>
      <c r="K1526" s="27">
        <v>30</v>
      </c>
      <c r="L1526" s="193">
        <f t="shared" si="162"/>
        <v>0.13824884792626729</v>
      </c>
      <c r="M1526" s="27">
        <v>0</v>
      </c>
      <c r="N1526" s="27">
        <v>11</v>
      </c>
      <c r="O1526" s="214">
        <f t="shared" si="163"/>
        <v>4.8245614035087717E-2</v>
      </c>
      <c r="P1526" s="177">
        <f t="shared" si="164"/>
        <v>256</v>
      </c>
      <c r="Q1526" s="178">
        <f t="shared" si="165"/>
        <v>217</v>
      </c>
      <c r="R1526" s="178">
        <f t="shared" si="166"/>
        <v>11</v>
      </c>
      <c r="S1526" s="202">
        <f t="shared" si="167"/>
        <v>4.8245614035087717E-2</v>
      </c>
    </row>
    <row r="1527" spans="1:19" x14ac:dyDescent="0.2">
      <c r="A1527" s="201" t="s">
        <v>395</v>
      </c>
      <c r="B1527" s="188" t="s">
        <v>144</v>
      </c>
      <c r="C1527" s="189" t="s">
        <v>145</v>
      </c>
      <c r="D1527" s="175"/>
      <c r="E1527" s="176"/>
      <c r="F1527" s="176"/>
      <c r="G1527" s="176"/>
      <c r="H1527" s="210" t="str">
        <f t="shared" si="161"/>
        <v/>
      </c>
      <c r="I1527" s="221">
        <v>40</v>
      </c>
      <c r="J1527" s="27">
        <v>42</v>
      </c>
      <c r="K1527" s="27">
        <v>4</v>
      </c>
      <c r="L1527" s="193">
        <f t="shared" si="162"/>
        <v>9.5238095238095233E-2</v>
      </c>
      <c r="M1527" s="27">
        <v>0</v>
      </c>
      <c r="N1527" s="27">
        <v>0</v>
      </c>
      <c r="O1527" s="214">
        <f t="shared" si="163"/>
        <v>0</v>
      </c>
      <c r="P1527" s="177">
        <f t="shared" si="164"/>
        <v>40</v>
      </c>
      <c r="Q1527" s="178">
        <f t="shared" si="165"/>
        <v>42</v>
      </c>
      <c r="R1527" s="178" t="str">
        <f t="shared" si="166"/>
        <v/>
      </c>
      <c r="S1527" s="202" t="str">
        <f t="shared" si="167"/>
        <v/>
      </c>
    </row>
    <row r="1528" spans="1:19" x14ac:dyDescent="0.2">
      <c r="A1528" s="201" t="s">
        <v>395</v>
      </c>
      <c r="B1528" s="188" t="s">
        <v>146</v>
      </c>
      <c r="C1528" s="189" t="s">
        <v>300</v>
      </c>
      <c r="D1528" s="175">
        <v>4</v>
      </c>
      <c r="E1528" s="176">
        <v>3</v>
      </c>
      <c r="F1528" s="176"/>
      <c r="G1528" s="176"/>
      <c r="H1528" s="210">
        <f t="shared" si="161"/>
        <v>0</v>
      </c>
      <c r="I1528" s="221">
        <v>12</v>
      </c>
      <c r="J1528" s="27">
        <v>10</v>
      </c>
      <c r="K1528" s="27">
        <v>3</v>
      </c>
      <c r="L1528" s="193">
        <f t="shared" si="162"/>
        <v>0.3</v>
      </c>
      <c r="M1528" s="27">
        <v>0</v>
      </c>
      <c r="N1528" s="27">
        <v>0</v>
      </c>
      <c r="O1528" s="214">
        <f t="shared" si="163"/>
        <v>0</v>
      </c>
      <c r="P1528" s="177">
        <f t="shared" si="164"/>
        <v>16</v>
      </c>
      <c r="Q1528" s="178">
        <f t="shared" si="165"/>
        <v>13</v>
      </c>
      <c r="R1528" s="178" t="str">
        <f t="shared" si="166"/>
        <v/>
      </c>
      <c r="S1528" s="202" t="str">
        <f t="shared" si="167"/>
        <v/>
      </c>
    </row>
    <row r="1529" spans="1:19" x14ac:dyDescent="0.2">
      <c r="A1529" s="201" t="s">
        <v>395</v>
      </c>
      <c r="B1529" s="188" t="s">
        <v>243</v>
      </c>
      <c r="C1529" s="189" t="s">
        <v>301</v>
      </c>
      <c r="D1529" s="175"/>
      <c r="E1529" s="176"/>
      <c r="F1529" s="176"/>
      <c r="G1529" s="176"/>
      <c r="H1529" s="210" t="str">
        <f t="shared" si="161"/>
        <v/>
      </c>
      <c r="I1529" s="221">
        <v>134</v>
      </c>
      <c r="J1529" s="27">
        <v>91</v>
      </c>
      <c r="K1529" s="27">
        <v>37</v>
      </c>
      <c r="L1529" s="193">
        <f t="shared" si="162"/>
        <v>0.40659340659340659</v>
      </c>
      <c r="M1529" s="27">
        <v>1</v>
      </c>
      <c r="N1529" s="27">
        <v>29</v>
      </c>
      <c r="O1529" s="214">
        <f t="shared" si="163"/>
        <v>0.23966942148760331</v>
      </c>
      <c r="P1529" s="177">
        <f t="shared" si="164"/>
        <v>134</v>
      </c>
      <c r="Q1529" s="178">
        <f t="shared" si="165"/>
        <v>92</v>
      </c>
      <c r="R1529" s="178">
        <f t="shared" si="166"/>
        <v>29</v>
      </c>
      <c r="S1529" s="202">
        <f t="shared" si="167"/>
        <v>0.23966942148760331</v>
      </c>
    </row>
    <row r="1530" spans="1:19" x14ac:dyDescent="0.2">
      <c r="A1530" s="201" t="s">
        <v>395</v>
      </c>
      <c r="B1530" s="188" t="s">
        <v>147</v>
      </c>
      <c r="C1530" s="189" t="s">
        <v>148</v>
      </c>
      <c r="D1530" s="175"/>
      <c r="E1530" s="176"/>
      <c r="F1530" s="176"/>
      <c r="G1530" s="176"/>
      <c r="H1530" s="210" t="str">
        <f t="shared" si="161"/>
        <v/>
      </c>
      <c r="I1530" s="221">
        <v>33</v>
      </c>
      <c r="J1530" s="27">
        <v>11</v>
      </c>
      <c r="K1530" s="27">
        <v>3</v>
      </c>
      <c r="L1530" s="193">
        <f t="shared" si="162"/>
        <v>0.27272727272727271</v>
      </c>
      <c r="M1530" s="27">
        <v>11</v>
      </c>
      <c r="N1530" s="27">
        <v>0</v>
      </c>
      <c r="O1530" s="214">
        <f t="shared" si="163"/>
        <v>0</v>
      </c>
      <c r="P1530" s="177">
        <f t="shared" si="164"/>
        <v>33</v>
      </c>
      <c r="Q1530" s="178">
        <f t="shared" si="165"/>
        <v>22</v>
      </c>
      <c r="R1530" s="178" t="str">
        <f t="shared" si="166"/>
        <v/>
      </c>
      <c r="S1530" s="202" t="str">
        <f t="shared" si="167"/>
        <v/>
      </c>
    </row>
    <row r="1531" spans="1:19" x14ac:dyDescent="0.2">
      <c r="A1531" s="201" t="s">
        <v>395</v>
      </c>
      <c r="B1531" s="188" t="s">
        <v>147</v>
      </c>
      <c r="C1531" s="189" t="s">
        <v>302</v>
      </c>
      <c r="D1531" s="175">
        <v>2</v>
      </c>
      <c r="E1531" s="176">
        <v>1</v>
      </c>
      <c r="F1531" s="176"/>
      <c r="G1531" s="176">
        <v>1</v>
      </c>
      <c r="H1531" s="210">
        <f t="shared" si="161"/>
        <v>0.5</v>
      </c>
      <c r="I1531" s="221">
        <v>2689</v>
      </c>
      <c r="J1531" s="27">
        <v>818</v>
      </c>
      <c r="K1531" s="27">
        <v>191</v>
      </c>
      <c r="L1531" s="193">
        <f t="shared" si="162"/>
        <v>0.2334963325183374</v>
      </c>
      <c r="M1531" s="27">
        <v>0</v>
      </c>
      <c r="N1531" s="27">
        <v>1631</v>
      </c>
      <c r="O1531" s="214">
        <f t="shared" si="163"/>
        <v>0.66598611678236019</v>
      </c>
      <c r="P1531" s="177">
        <f t="shared" si="164"/>
        <v>2691</v>
      </c>
      <c r="Q1531" s="178">
        <f t="shared" si="165"/>
        <v>819</v>
      </c>
      <c r="R1531" s="178">
        <f t="shared" si="166"/>
        <v>1632</v>
      </c>
      <c r="S1531" s="202">
        <f t="shared" si="167"/>
        <v>0.66585067319461444</v>
      </c>
    </row>
    <row r="1532" spans="1:19" x14ac:dyDescent="0.2">
      <c r="A1532" s="201" t="s">
        <v>395</v>
      </c>
      <c r="B1532" s="188" t="s">
        <v>550</v>
      </c>
      <c r="C1532" s="189" t="s">
        <v>73</v>
      </c>
      <c r="D1532" s="175"/>
      <c r="E1532" s="176"/>
      <c r="F1532" s="176"/>
      <c r="G1532" s="176"/>
      <c r="H1532" s="210" t="str">
        <f t="shared" si="161"/>
        <v/>
      </c>
      <c r="I1532" s="221">
        <v>67</v>
      </c>
      <c r="J1532" s="27">
        <v>6</v>
      </c>
      <c r="K1532" s="27">
        <v>0</v>
      </c>
      <c r="L1532" s="193">
        <f t="shared" si="162"/>
        <v>0</v>
      </c>
      <c r="M1532" s="27">
        <v>38</v>
      </c>
      <c r="N1532" s="27">
        <v>0</v>
      </c>
      <c r="O1532" s="214">
        <f t="shared" si="163"/>
        <v>0</v>
      </c>
      <c r="P1532" s="177">
        <f t="shared" si="164"/>
        <v>67</v>
      </c>
      <c r="Q1532" s="178">
        <f t="shared" si="165"/>
        <v>44</v>
      </c>
      <c r="R1532" s="178" t="str">
        <f t="shared" si="166"/>
        <v/>
      </c>
      <c r="S1532" s="202" t="str">
        <f t="shared" si="167"/>
        <v/>
      </c>
    </row>
    <row r="1533" spans="1:19" x14ac:dyDescent="0.2">
      <c r="A1533" s="201" t="s">
        <v>395</v>
      </c>
      <c r="B1533" s="188" t="s">
        <v>151</v>
      </c>
      <c r="C1533" s="189" t="s">
        <v>152</v>
      </c>
      <c r="D1533" s="175"/>
      <c r="E1533" s="176"/>
      <c r="F1533" s="176"/>
      <c r="G1533" s="176"/>
      <c r="H1533" s="210" t="str">
        <f t="shared" si="161"/>
        <v/>
      </c>
      <c r="I1533" s="221">
        <v>1168</v>
      </c>
      <c r="J1533" s="27">
        <v>944</v>
      </c>
      <c r="K1533" s="27">
        <v>658</v>
      </c>
      <c r="L1533" s="193">
        <f t="shared" si="162"/>
        <v>0.69703389830508478</v>
      </c>
      <c r="M1533" s="27">
        <v>57</v>
      </c>
      <c r="N1533" s="27">
        <v>136</v>
      </c>
      <c r="O1533" s="214">
        <f t="shared" si="163"/>
        <v>0.11961301671064203</v>
      </c>
      <c r="P1533" s="177">
        <f t="shared" si="164"/>
        <v>1168</v>
      </c>
      <c r="Q1533" s="178">
        <f t="shared" si="165"/>
        <v>1001</v>
      </c>
      <c r="R1533" s="178">
        <f t="shared" si="166"/>
        <v>136</v>
      </c>
      <c r="S1533" s="202">
        <f t="shared" si="167"/>
        <v>0.11961301671064203</v>
      </c>
    </row>
    <row r="1534" spans="1:19" x14ac:dyDescent="0.2">
      <c r="A1534" s="201" t="s">
        <v>395</v>
      </c>
      <c r="B1534" s="188" t="s">
        <v>153</v>
      </c>
      <c r="C1534" s="189" t="s">
        <v>154</v>
      </c>
      <c r="D1534" s="175">
        <v>81</v>
      </c>
      <c r="E1534" s="176">
        <v>30</v>
      </c>
      <c r="F1534" s="176"/>
      <c r="G1534" s="176">
        <v>38</v>
      </c>
      <c r="H1534" s="210">
        <f t="shared" si="161"/>
        <v>0.55882352941176472</v>
      </c>
      <c r="I1534" s="221">
        <v>3107</v>
      </c>
      <c r="J1534" s="27">
        <v>1177</v>
      </c>
      <c r="K1534" s="27">
        <v>81</v>
      </c>
      <c r="L1534" s="193">
        <f t="shared" si="162"/>
        <v>6.881903143585387E-2</v>
      </c>
      <c r="M1534" s="27">
        <v>4</v>
      </c>
      <c r="N1534" s="27">
        <v>894</v>
      </c>
      <c r="O1534" s="214">
        <f t="shared" si="163"/>
        <v>0.43084337349397589</v>
      </c>
      <c r="P1534" s="177">
        <f t="shared" si="164"/>
        <v>3188</v>
      </c>
      <c r="Q1534" s="178">
        <f t="shared" si="165"/>
        <v>1211</v>
      </c>
      <c r="R1534" s="178">
        <f t="shared" si="166"/>
        <v>932</v>
      </c>
      <c r="S1534" s="202">
        <f t="shared" si="167"/>
        <v>0.43490433971068593</v>
      </c>
    </row>
    <row r="1535" spans="1:19" x14ac:dyDescent="0.2">
      <c r="A1535" s="201" t="s">
        <v>395</v>
      </c>
      <c r="B1535" s="188" t="s">
        <v>156</v>
      </c>
      <c r="C1535" s="189" t="s">
        <v>303</v>
      </c>
      <c r="D1535" s="175">
        <v>4</v>
      </c>
      <c r="E1535" s="176">
        <v>2</v>
      </c>
      <c r="F1535" s="176"/>
      <c r="G1535" s="176"/>
      <c r="H1535" s="210">
        <f t="shared" si="161"/>
        <v>0</v>
      </c>
      <c r="I1535" s="221">
        <v>176</v>
      </c>
      <c r="J1535" s="27">
        <v>132</v>
      </c>
      <c r="K1535" s="27">
        <v>21</v>
      </c>
      <c r="L1535" s="193">
        <f t="shared" si="162"/>
        <v>0.15909090909090909</v>
      </c>
      <c r="M1535" s="27">
        <v>0</v>
      </c>
      <c r="N1535" s="27">
        <v>0</v>
      </c>
      <c r="O1535" s="214">
        <f t="shared" si="163"/>
        <v>0</v>
      </c>
      <c r="P1535" s="177">
        <f t="shared" si="164"/>
        <v>180</v>
      </c>
      <c r="Q1535" s="178">
        <f t="shared" si="165"/>
        <v>134</v>
      </c>
      <c r="R1535" s="178" t="str">
        <f t="shared" si="166"/>
        <v/>
      </c>
      <c r="S1535" s="202" t="str">
        <f t="shared" si="167"/>
        <v/>
      </c>
    </row>
    <row r="1536" spans="1:19" x14ac:dyDescent="0.2">
      <c r="A1536" s="201" t="s">
        <v>395</v>
      </c>
      <c r="B1536" s="188" t="s">
        <v>157</v>
      </c>
      <c r="C1536" s="189" t="s">
        <v>304</v>
      </c>
      <c r="D1536" s="175"/>
      <c r="E1536" s="176"/>
      <c r="F1536" s="176"/>
      <c r="G1536" s="176"/>
      <c r="H1536" s="210" t="str">
        <f t="shared" si="161"/>
        <v/>
      </c>
      <c r="I1536" s="221">
        <v>7</v>
      </c>
      <c r="J1536" s="27">
        <v>4</v>
      </c>
      <c r="K1536" s="27">
        <v>0</v>
      </c>
      <c r="L1536" s="193">
        <f t="shared" si="162"/>
        <v>0</v>
      </c>
      <c r="M1536" s="27">
        <v>0</v>
      </c>
      <c r="N1536" s="27">
        <v>1</v>
      </c>
      <c r="O1536" s="214">
        <f t="shared" si="163"/>
        <v>0.2</v>
      </c>
      <c r="P1536" s="177">
        <f t="shared" si="164"/>
        <v>7</v>
      </c>
      <c r="Q1536" s="178">
        <f t="shared" si="165"/>
        <v>4</v>
      </c>
      <c r="R1536" s="178">
        <f t="shared" si="166"/>
        <v>1</v>
      </c>
      <c r="S1536" s="202">
        <f t="shared" si="167"/>
        <v>0.2</v>
      </c>
    </row>
    <row r="1537" spans="1:19" x14ac:dyDescent="0.2">
      <c r="A1537" s="201" t="s">
        <v>395</v>
      </c>
      <c r="B1537" s="188" t="s">
        <v>158</v>
      </c>
      <c r="C1537" s="189" t="s">
        <v>159</v>
      </c>
      <c r="D1537" s="175">
        <v>1</v>
      </c>
      <c r="E1537" s="176">
        <v>1</v>
      </c>
      <c r="F1537" s="176"/>
      <c r="G1537" s="176"/>
      <c r="H1537" s="210">
        <f t="shared" si="161"/>
        <v>0</v>
      </c>
      <c r="I1537" s="221">
        <v>90</v>
      </c>
      <c r="J1537" s="27">
        <v>85</v>
      </c>
      <c r="K1537" s="27">
        <v>21</v>
      </c>
      <c r="L1537" s="193">
        <f t="shared" si="162"/>
        <v>0.24705882352941178</v>
      </c>
      <c r="M1537" s="27">
        <v>0</v>
      </c>
      <c r="N1537" s="27">
        <v>0</v>
      </c>
      <c r="O1537" s="214">
        <f t="shared" si="163"/>
        <v>0</v>
      </c>
      <c r="P1537" s="177">
        <f t="shared" si="164"/>
        <v>91</v>
      </c>
      <c r="Q1537" s="178">
        <f t="shared" si="165"/>
        <v>86</v>
      </c>
      <c r="R1537" s="178" t="str">
        <f t="shared" si="166"/>
        <v/>
      </c>
      <c r="S1537" s="202" t="str">
        <f t="shared" si="167"/>
        <v/>
      </c>
    </row>
    <row r="1538" spans="1:19" x14ac:dyDescent="0.2">
      <c r="A1538" s="201" t="s">
        <v>395</v>
      </c>
      <c r="B1538" s="188" t="s">
        <v>160</v>
      </c>
      <c r="C1538" s="189" t="s">
        <v>161</v>
      </c>
      <c r="D1538" s="175"/>
      <c r="E1538" s="176"/>
      <c r="F1538" s="176"/>
      <c r="G1538" s="176"/>
      <c r="H1538" s="210" t="str">
        <f t="shared" ref="H1538:H1601" si="168">IF((E1538+G1538)&lt;&gt;0,G1538/(E1538+G1538),"")</f>
        <v/>
      </c>
      <c r="I1538" s="221">
        <v>7246</v>
      </c>
      <c r="J1538" s="27">
        <v>6788</v>
      </c>
      <c r="K1538" s="27">
        <v>1226</v>
      </c>
      <c r="L1538" s="193">
        <f t="shared" ref="L1538:L1601" si="169">IF(J1538&lt;&gt;0,K1538/J1538,"")</f>
        <v>0.180612846199175</v>
      </c>
      <c r="M1538" s="27">
        <v>3</v>
      </c>
      <c r="N1538" s="27">
        <v>429</v>
      </c>
      <c r="O1538" s="214">
        <f t="shared" ref="O1538:O1601" si="170">IF((J1538+M1538+N1538)&lt;&gt;0,N1538/(J1538+M1538+N1538),"")</f>
        <v>5.9418282548476455E-2</v>
      </c>
      <c r="P1538" s="177">
        <f t="shared" ref="P1538:P1601" si="171">IF(SUM(D1538,I1538)&gt;0,SUM(D1538,I1538),"")</f>
        <v>7246</v>
      </c>
      <c r="Q1538" s="178">
        <f t="shared" ref="Q1538:Q1601" si="172">IF(SUM(E1538,J1538, M1538)&gt;0,SUM(E1538,J1538, M1538),"")</f>
        <v>6791</v>
      </c>
      <c r="R1538" s="178">
        <f t="shared" ref="R1538:R1601" si="173">IF(SUM(G1538,N1538)&gt;0,SUM(G1538,N1538),"")</f>
        <v>429</v>
      </c>
      <c r="S1538" s="202">
        <f t="shared" ref="S1538:S1601" si="174">IFERROR(IF((Q1538+R1538)&lt;&gt;0,R1538/(Q1538+R1538),""),"")</f>
        <v>5.9418282548476455E-2</v>
      </c>
    </row>
    <row r="1539" spans="1:19" x14ac:dyDescent="0.2">
      <c r="A1539" s="201" t="s">
        <v>395</v>
      </c>
      <c r="B1539" s="188" t="s">
        <v>162</v>
      </c>
      <c r="C1539" s="189" t="s">
        <v>249</v>
      </c>
      <c r="D1539" s="175"/>
      <c r="E1539" s="176"/>
      <c r="F1539" s="176"/>
      <c r="G1539" s="176"/>
      <c r="H1539" s="210" t="str">
        <f t="shared" si="168"/>
        <v/>
      </c>
      <c r="I1539" s="221">
        <v>6</v>
      </c>
      <c r="J1539" s="27">
        <v>6</v>
      </c>
      <c r="K1539" s="27">
        <v>0</v>
      </c>
      <c r="L1539" s="193">
        <f t="shared" si="169"/>
        <v>0</v>
      </c>
      <c r="M1539" s="27">
        <v>0</v>
      </c>
      <c r="N1539" s="27">
        <v>0</v>
      </c>
      <c r="O1539" s="214">
        <f t="shared" si="170"/>
        <v>0</v>
      </c>
      <c r="P1539" s="177">
        <f t="shared" si="171"/>
        <v>6</v>
      </c>
      <c r="Q1539" s="178">
        <f t="shared" si="172"/>
        <v>6</v>
      </c>
      <c r="R1539" s="178" t="str">
        <f t="shared" si="173"/>
        <v/>
      </c>
      <c r="S1539" s="202" t="str">
        <f t="shared" si="174"/>
        <v/>
      </c>
    </row>
    <row r="1540" spans="1:19" x14ac:dyDescent="0.2">
      <c r="A1540" s="201" t="s">
        <v>395</v>
      </c>
      <c r="B1540" s="188" t="s">
        <v>163</v>
      </c>
      <c r="C1540" s="189" t="s">
        <v>250</v>
      </c>
      <c r="D1540" s="175"/>
      <c r="E1540" s="176"/>
      <c r="F1540" s="176"/>
      <c r="G1540" s="176"/>
      <c r="H1540" s="210" t="str">
        <f t="shared" si="168"/>
        <v/>
      </c>
      <c r="I1540" s="221">
        <v>4</v>
      </c>
      <c r="J1540" s="27">
        <v>3</v>
      </c>
      <c r="K1540" s="27">
        <v>0</v>
      </c>
      <c r="L1540" s="193">
        <f t="shared" si="169"/>
        <v>0</v>
      </c>
      <c r="M1540" s="27">
        <v>1</v>
      </c>
      <c r="N1540" s="27">
        <v>0</v>
      </c>
      <c r="O1540" s="214">
        <f t="shared" si="170"/>
        <v>0</v>
      </c>
      <c r="P1540" s="177">
        <f t="shared" si="171"/>
        <v>4</v>
      </c>
      <c r="Q1540" s="178">
        <f t="shared" si="172"/>
        <v>4</v>
      </c>
      <c r="R1540" s="178" t="str">
        <f t="shared" si="173"/>
        <v/>
      </c>
      <c r="S1540" s="202" t="str">
        <f t="shared" si="174"/>
        <v/>
      </c>
    </row>
    <row r="1541" spans="1:19" x14ac:dyDescent="0.2">
      <c r="A1541" s="201" t="s">
        <v>395</v>
      </c>
      <c r="B1541" s="188" t="s">
        <v>164</v>
      </c>
      <c r="C1541" s="189" t="s">
        <v>165</v>
      </c>
      <c r="D1541" s="175">
        <v>5</v>
      </c>
      <c r="E1541" s="176">
        <v>4</v>
      </c>
      <c r="F1541" s="176"/>
      <c r="G1541" s="176"/>
      <c r="H1541" s="210">
        <f t="shared" si="168"/>
        <v>0</v>
      </c>
      <c r="I1541" s="221">
        <v>2596</v>
      </c>
      <c r="J1541" s="27">
        <v>2238</v>
      </c>
      <c r="K1541" s="27">
        <v>1391</v>
      </c>
      <c r="L1541" s="193">
        <f t="shared" si="169"/>
        <v>0.62153708668453977</v>
      </c>
      <c r="M1541" s="27">
        <v>33</v>
      </c>
      <c r="N1541" s="27">
        <v>209</v>
      </c>
      <c r="O1541" s="214">
        <f t="shared" si="170"/>
        <v>8.4274193548387097E-2</v>
      </c>
      <c r="P1541" s="177">
        <f t="shared" si="171"/>
        <v>2601</v>
      </c>
      <c r="Q1541" s="178">
        <f t="shared" si="172"/>
        <v>2275</v>
      </c>
      <c r="R1541" s="178">
        <f t="shared" si="173"/>
        <v>209</v>
      </c>
      <c r="S1541" s="202">
        <f t="shared" si="174"/>
        <v>8.4138486312399355E-2</v>
      </c>
    </row>
    <row r="1542" spans="1:19" x14ac:dyDescent="0.2">
      <c r="A1542" s="201" t="s">
        <v>395</v>
      </c>
      <c r="B1542" s="188" t="s">
        <v>166</v>
      </c>
      <c r="C1542" s="189" t="s">
        <v>167</v>
      </c>
      <c r="D1542" s="175"/>
      <c r="E1542" s="176"/>
      <c r="F1542" s="176"/>
      <c r="G1542" s="176"/>
      <c r="H1542" s="210" t="str">
        <f t="shared" si="168"/>
        <v/>
      </c>
      <c r="I1542" s="221">
        <v>135</v>
      </c>
      <c r="J1542" s="27">
        <v>95</v>
      </c>
      <c r="K1542" s="27">
        <v>43</v>
      </c>
      <c r="L1542" s="193">
        <f t="shared" si="169"/>
        <v>0.45263157894736844</v>
      </c>
      <c r="M1542" s="27">
        <v>0</v>
      </c>
      <c r="N1542" s="27">
        <v>11</v>
      </c>
      <c r="O1542" s="214">
        <f t="shared" si="170"/>
        <v>0.10377358490566038</v>
      </c>
      <c r="P1542" s="177">
        <f t="shared" si="171"/>
        <v>135</v>
      </c>
      <c r="Q1542" s="178">
        <f t="shared" si="172"/>
        <v>95</v>
      </c>
      <c r="R1542" s="178">
        <f t="shared" si="173"/>
        <v>11</v>
      </c>
      <c r="S1542" s="202">
        <f t="shared" si="174"/>
        <v>0.10377358490566038</v>
      </c>
    </row>
    <row r="1543" spans="1:19" ht="29" x14ac:dyDescent="0.2">
      <c r="A1543" s="201" t="s">
        <v>395</v>
      </c>
      <c r="B1543" s="188" t="s">
        <v>168</v>
      </c>
      <c r="C1543" s="189" t="s">
        <v>170</v>
      </c>
      <c r="D1543" s="175">
        <v>2</v>
      </c>
      <c r="E1543" s="176">
        <v>2</v>
      </c>
      <c r="F1543" s="176"/>
      <c r="G1543" s="176"/>
      <c r="H1543" s="210">
        <f t="shared" si="168"/>
        <v>0</v>
      </c>
      <c r="I1543" s="221">
        <v>55553</v>
      </c>
      <c r="J1543" s="27">
        <v>52891</v>
      </c>
      <c r="K1543" s="27">
        <v>35272</v>
      </c>
      <c r="L1543" s="193">
        <f t="shared" si="169"/>
        <v>0.66688094382787244</v>
      </c>
      <c r="M1543" s="27">
        <v>19</v>
      </c>
      <c r="N1543" s="27">
        <v>1591</v>
      </c>
      <c r="O1543" s="214">
        <f t="shared" si="170"/>
        <v>2.9192124915139173E-2</v>
      </c>
      <c r="P1543" s="177">
        <f t="shared" si="171"/>
        <v>55555</v>
      </c>
      <c r="Q1543" s="178">
        <f t="shared" si="172"/>
        <v>52912</v>
      </c>
      <c r="R1543" s="178">
        <f t="shared" si="173"/>
        <v>1591</v>
      </c>
      <c r="S1543" s="202">
        <f t="shared" si="174"/>
        <v>2.9191053703465863E-2</v>
      </c>
    </row>
    <row r="1544" spans="1:19" ht="29" x14ac:dyDescent="0.2">
      <c r="A1544" s="201" t="s">
        <v>395</v>
      </c>
      <c r="B1544" s="188" t="s">
        <v>168</v>
      </c>
      <c r="C1544" s="189" t="s">
        <v>169</v>
      </c>
      <c r="D1544" s="175"/>
      <c r="E1544" s="176"/>
      <c r="F1544" s="176"/>
      <c r="G1544" s="176"/>
      <c r="H1544" s="210" t="str">
        <f t="shared" si="168"/>
        <v/>
      </c>
      <c r="I1544" s="221">
        <v>3264</v>
      </c>
      <c r="J1544" s="27">
        <v>3147</v>
      </c>
      <c r="K1544" s="27">
        <v>2423</v>
      </c>
      <c r="L1544" s="193">
        <f t="shared" si="169"/>
        <v>0.76993962503972035</v>
      </c>
      <c r="M1544" s="27">
        <v>0</v>
      </c>
      <c r="N1544" s="27">
        <v>30</v>
      </c>
      <c r="O1544" s="214">
        <f t="shared" si="170"/>
        <v>9.442870632672332E-3</v>
      </c>
      <c r="P1544" s="177">
        <f t="shared" si="171"/>
        <v>3264</v>
      </c>
      <c r="Q1544" s="178">
        <f t="shared" si="172"/>
        <v>3147</v>
      </c>
      <c r="R1544" s="178">
        <f t="shared" si="173"/>
        <v>30</v>
      </c>
      <c r="S1544" s="202">
        <f t="shared" si="174"/>
        <v>9.442870632672332E-3</v>
      </c>
    </row>
    <row r="1545" spans="1:19" x14ac:dyDescent="0.2">
      <c r="A1545" s="201" t="s">
        <v>395</v>
      </c>
      <c r="B1545" s="188" t="s">
        <v>174</v>
      </c>
      <c r="C1545" s="189" t="s">
        <v>175</v>
      </c>
      <c r="D1545" s="175">
        <v>2</v>
      </c>
      <c r="E1545" s="176">
        <v>2</v>
      </c>
      <c r="F1545" s="176"/>
      <c r="G1545" s="176"/>
      <c r="H1545" s="210">
        <f t="shared" si="168"/>
        <v>0</v>
      </c>
      <c r="I1545" s="221">
        <v>5171</v>
      </c>
      <c r="J1545" s="27">
        <v>4414</v>
      </c>
      <c r="K1545" s="27">
        <v>3376</v>
      </c>
      <c r="L1545" s="193">
        <f t="shared" si="169"/>
        <v>0.76483914816492982</v>
      </c>
      <c r="M1545" s="27">
        <v>99</v>
      </c>
      <c r="N1545" s="27">
        <v>254</v>
      </c>
      <c r="O1545" s="214">
        <f t="shared" si="170"/>
        <v>5.3282987203692046E-2</v>
      </c>
      <c r="P1545" s="177">
        <f t="shared" si="171"/>
        <v>5173</v>
      </c>
      <c r="Q1545" s="178">
        <f t="shared" si="172"/>
        <v>4515</v>
      </c>
      <c r="R1545" s="178">
        <f t="shared" si="173"/>
        <v>254</v>
      </c>
      <c r="S1545" s="202">
        <f t="shared" si="174"/>
        <v>5.3260641643950515E-2</v>
      </c>
    </row>
    <row r="1546" spans="1:19" x14ac:dyDescent="0.2">
      <c r="A1546" s="201" t="s">
        <v>395</v>
      </c>
      <c r="B1546" s="188" t="s">
        <v>176</v>
      </c>
      <c r="C1546" s="189" t="s">
        <v>177</v>
      </c>
      <c r="D1546" s="175">
        <v>4</v>
      </c>
      <c r="E1546" s="176">
        <v>4</v>
      </c>
      <c r="F1546" s="176"/>
      <c r="G1546" s="176">
        <v>1</v>
      </c>
      <c r="H1546" s="210">
        <f t="shared" si="168"/>
        <v>0.2</v>
      </c>
      <c r="I1546" s="221">
        <v>3771</v>
      </c>
      <c r="J1546" s="27">
        <v>1637</v>
      </c>
      <c r="K1546" s="27">
        <v>126</v>
      </c>
      <c r="L1546" s="193">
        <f t="shared" si="169"/>
        <v>7.6970067196090411E-2</v>
      </c>
      <c r="M1546" s="27">
        <v>112</v>
      </c>
      <c r="N1546" s="27">
        <v>1472</v>
      </c>
      <c r="O1546" s="214">
        <f t="shared" si="170"/>
        <v>0.45700093138776776</v>
      </c>
      <c r="P1546" s="177">
        <f t="shared" si="171"/>
        <v>3775</v>
      </c>
      <c r="Q1546" s="178">
        <f t="shared" si="172"/>
        <v>1753</v>
      </c>
      <c r="R1546" s="178">
        <f t="shared" si="173"/>
        <v>1473</v>
      </c>
      <c r="S1546" s="202">
        <f t="shared" si="174"/>
        <v>0.45660260384376938</v>
      </c>
    </row>
    <row r="1547" spans="1:19" x14ac:dyDescent="0.2">
      <c r="A1547" s="201" t="s">
        <v>395</v>
      </c>
      <c r="B1547" s="188" t="s">
        <v>178</v>
      </c>
      <c r="C1547" s="189" t="s">
        <v>457</v>
      </c>
      <c r="D1547" s="175"/>
      <c r="E1547" s="176"/>
      <c r="F1547" s="176"/>
      <c r="G1547" s="176"/>
      <c r="H1547" s="210" t="str">
        <f t="shared" si="168"/>
        <v/>
      </c>
      <c r="I1547" s="221">
        <v>34</v>
      </c>
      <c r="J1547" s="27">
        <v>23</v>
      </c>
      <c r="K1547" s="27">
        <v>8</v>
      </c>
      <c r="L1547" s="193">
        <f t="shared" si="169"/>
        <v>0.34782608695652173</v>
      </c>
      <c r="M1547" s="27"/>
      <c r="N1547" s="27"/>
      <c r="O1547" s="214">
        <f t="shared" si="170"/>
        <v>0</v>
      </c>
      <c r="P1547" s="177">
        <f t="shared" si="171"/>
        <v>34</v>
      </c>
      <c r="Q1547" s="178">
        <f t="shared" si="172"/>
        <v>23</v>
      </c>
      <c r="R1547" s="178" t="str">
        <f t="shared" si="173"/>
        <v/>
      </c>
      <c r="S1547" s="202" t="str">
        <f t="shared" si="174"/>
        <v/>
      </c>
    </row>
    <row r="1548" spans="1:19" x14ac:dyDescent="0.2">
      <c r="A1548" s="201" t="s">
        <v>395</v>
      </c>
      <c r="B1548" s="188" t="s">
        <v>180</v>
      </c>
      <c r="C1548" s="189" t="s">
        <v>180</v>
      </c>
      <c r="D1548" s="175"/>
      <c r="E1548" s="176"/>
      <c r="F1548" s="176"/>
      <c r="G1548" s="176"/>
      <c r="H1548" s="210" t="str">
        <f t="shared" si="168"/>
        <v/>
      </c>
      <c r="I1548" s="221">
        <v>487</v>
      </c>
      <c r="J1548" s="27">
        <v>477</v>
      </c>
      <c r="K1548" s="27">
        <v>207</v>
      </c>
      <c r="L1548" s="193">
        <f t="shared" si="169"/>
        <v>0.43396226415094341</v>
      </c>
      <c r="M1548" s="27">
        <v>0</v>
      </c>
      <c r="N1548" s="27">
        <v>4</v>
      </c>
      <c r="O1548" s="214">
        <f t="shared" si="170"/>
        <v>8.3160083160083165E-3</v>
      </c>
      <c r="P1548" s="177">
        <f t="shared" si="171"/>
        <v>487</v>
      </c>
      <c r="Q1548" s="178">
        <f t="shared" si="172"/>
        <v>477</v>
      </c>
      <c r="R1548" s="178">
        <f t="shared" si="173"/>
        <v>4</v>
      </c>
      <c r="S1548" s="202">
        <f t="shared" si="174"/>
        <v>8.3160083160083165E-3</v>
      </c>
    </row>
    <row r="1549" spans="1:19" x14ac:dyDescent="0.2">
      <c r="A1549" s="201" t="s">
        <v>395</v>
      </c>
      <c r="B1549" s="188" t="s">
        <v>182</v>
      </c>
      <c r="C1549" s="189" t="s">
        <v>183</v>
      </c>
      <c r="D1549" s="175"/>
      <c r="E1549" s="176"/>
      <c r="F1549" s="176"/>
      <c r="G1549" s="176"/>
      <c r="H1549" s="210" t="str">
        <f t="shared" si="168"/>
        <v/>
      </c>
      <c r="I1549" s="221">
        <v>1910</v>
      </c>
      <c r="J1549" s="27">
        <v>1821</v>
      </c>
      <c r="K1549" s="27">
        <v>302</v>
      </c>
      <c r="L1549" s="193">
        <f t="shared" si="169"/>
        <v>0.16584294343767161</v>
      </c>
      <c r="M1549" s="27">
        <v>0</v>
      </c>
      <c r="N1549" s="27">
        <v>62</v>
      </c>
      <c r="O1549" s="214">
        <f t="shared" si="170"/>
        <v>3.2926181625066386E-2</v>
      </c>
      <c r="P1549" s="177">
        <f t="shared" si="171"/>
        <v>1910</v>
      </c>
      <c r="Q1549" s="178">
        <f t="shared" si="172"/>
        <v>1821</v>
      </c>
      <c r="R1549" s="178">
        <f t="shared" si="173"/>
        <v>62</v>
      </c>
      <c r="S1549" s="202">
        <f t="shared" si="174"/>
        <v>3.2926181625066386E-2</v>
      </c>
    </row>
    <row r="1550" spans="1:19" x14ac:dyDescent="0.2">
      <c r="A1550" s="201" t="s">
        <v>395</v>
      </c>
      <c r="B1550" s="188" t="s">
        <v>182</v>
      </c>
      <c r="C1550" s="189" t="s">
        <v>184</v>
      </c>
      <c r="D1550" s="175">
        <v>3</v>
      </c>
      <c r="E1550" s="176">
        <v>3</v>
      </c>
      <c r="F1550" s="176"/>
      <c r="G1550" s="176"/>
      <c r="H1550" s="210">
        <f t="shared" si="168"/>
        <v>0</v>
      </c>
      <c r="I1550" s="221">
        <v>1912</v>
      </c>
      <c r="J1550" s="27">
        <v>1825</v>
      </c>
      <c r="K1550" s="27">
        <v>557</v>
      </c>
      <c r="L1550" s="193">
        <f t="shared" si="169"/>
        <v>0.30520547945205478</v>
      </c>
      <c r="M1550" s="27">
        <v>2</v>
      </c>
      <c r="N1550" s="27">
        <v>19</v>
      </c>
      <c r="O1550" s="214">
        <f t="shared" si="170"/>
        <v>1.0292524377031419E-2</v>
      </c>
      <c r="P1550" s="177">
        <f t="shared" si="171"/>
        <v>1915</v>
      </c>
      <c r="Q1550" s="178">
        <f t="shared" si="172"/>
        <v>1830</v>
      </c>
      <c r="R1550" s="178">
        <f t="shared" si="173"/>
        <v>19</v>
      </c>
      <c r="S1550" s="202">
        <f t="shared" si="174"/>
        <v>1.0275824770146024E-2</v>
      </c>
    </row>
    <row r="1551" spans="1:19" x14ac:dyDescent="0.2">
      <c r="A1551" s="201" t="s">
        <v>395</v>
      </c>
      <c r="B1551" s="188" t="s">
        <v>562</v>
      </c>
      <c r="C1551" s="189" t="s">
        <v>118</v>
      </c>
      <c r="D1551" s="175"/>
      <c r="E1551" s="176"/>
      <c r="F1551" s="176"/>
      <c r="G1551" s="176"/>
      <c r="H1551" s="210" t="str">
        <f t="shared" si="168"/>
        <v/>
      </c>
      <c r="I1551" s="221">
        <v>59</v>
      </c>
      <c r="J1551" s="27">
        <v>48</v>
      </c>
      <c r="K1551" s="27">
        <v>7</v>
      </c>
      <c r="L1551" s="193">
        <f t="shared" si="169"/>
        <v>0.14583333333333334</v>
      </c>
      <c r="M1551" s="27">
        <v>0</v>
      </c>
      <c r="N1551" s="27">
        <v>6</v>
      </c>
      <c r="O1551" s="214">
        <f t="shared" si="170"/>
        <v>0.1111111111111111</v>
      </c>
      <c r="P1551" s="177">
        <f t="shared" si="171"/>
        <v>59</v>
      </c>
      <c r="Q1551" s="178">
        <f t="shared" si="172"/>
        <v>48</v>
      </c>
      <c r="R1551" s="178">
        <f t="shared" si="173"/>
        <v>6</v>
      </c>
      <c r="S1551" s="202">
        <f t="shared" si="174"/>
        <v>0.1111111111111111</v>
      </c>
    </row>
    <row r="1552" spans="1:19" x14ac:dyDescent="0.2">
      <c r="A1552" s="201" t="s">
        <v>395</v>
      </c>
      <c r="B1552" s="188" t="s">
        <v>189</v>
      </c>
      <c r="C1552" s="189" t="s">
        <v>190</v>
      </c>
      <c r="D1552" s="175"/>
      <c r="E1552" s="176"/>
      <c r="F1552" s="176"/>
      <c r="G1552" s="176"/>
      <c r="H1552" s="210" t="str">
        <f t="shared" si="168"/>
        <v/>
      </c>
      <c r="I1552" s="221">
        <v>661</v>
      </c>
      <c r="J1552" s="27">
        <v>193</v>
      </c>
      <c r="K1552" s="27">
        <v>69</v>
      </c>
      <c r="L1552" s="193">
        <f t="shared" si="169"/>
        <v>0.35751295336787564</v>
      </c>
      <c r="M1552" s="27">
        <v>28</v>
      </c>
      <c r="N1552" s="27">
        <v>376</v>
      </c>
      <c r="O1552" s="214">
        <f t="shared" si="170"/>
        <v>0.62981574539363483</v>
      </c>
      <c r="P1552" s="177">
        <f t="shared" si="171"/>
        <v>661</v>
      </c>
      <c r="Q1552" s="178">
        <f t="shared" si="172"/>
        <v>221</v>
      </c>
      <c r="R1552" s="178">
        <f t="shared" si="173"/>
        <v>376</v>
      </c>
      <c r="S1552" s="202">
        <f t="shared" si="174"/>
        <v>0.62981574539363483</v>
      </c>
    </row>
    <row r="1553" spans="1:19" x14ac:dyDescent="0.2">
      <c r="A1553" s="201" t="s">
        <v>395</v>
      </c>
      <c r="B1553" s="188" t="s">
        <v>193</v>
      </c>
      <c r="C1553" s="189" t="s">
        <v>194</v>
      </c>
      <c r="D1553" s="175"/>
      <c r="E1553" s="176"/>
      <c r="F1553" s="176"/>
      <c r="G1553" s="176"/>
      <c r="H1553" s="210" t="str">
        <f t="shared" si="168"/>
        <v/>
      </c>
      <c r="I1553" s="221">
        <v>1</v>
      </c>
      <c r="J1553" s="27">
        <v>1</v>
      </c>
      <c r="K1553" s="27">
        <v>0</v>
      </c>
      <c r="L1553" s="193">
        <f t="shared" si="169"/>
        <v>0</v>
      </c>
      <c r="M1553" s="27">
        <v>0</v>
      </c>
      <c r="N1553" s="27">
        <v>0</v>
      </c>
      <c r="O1553" s="214">
        <f t="shared" si="170"/>
        <v>0</v>
      </c>
      <c r="P1553" s="177">
        <f t="shared" si="171"/>
        <v>1</v>
      </c>
      <c r="Q1553" s="178">
        <f t="shared" si="172"/>
        <v>1</v>
      </c>
      <c r="R1553" s="178" t="str">
        <f t="shared" si="173"/>
        <v/>
      </c>
      <c r="S1553" s="202" t="str">
        <f t="shared" si="174"/>
        <v/>
      </c>
    </row>
    <row r="1554" spans="1:19" x14ac:dyDescent="0.2">
      <c r="A1554" s="201" t="s">
        <v>395</v>
      </c>
      <c r="B1554" s="188" t="s">
        <v>195</v>
      </c>
      <c r="C1554" s="189" t="s">
        <v>253</v>
      </c>
      <c r="D1554" s="175"/>
      <c r="E1554" s="176"/>
      <c r="F1554" s="176"/>
      <c r="G1554" s="176"/>
      <c r="H1554" s="210" t="str">
        <f t="shared" si="168"/>
        <v/>
      </c>
      <c r="I1554" s="221">
        <v>0</v>
      </c>
      <c r="J1554" s="27">
        <v>2</v>
      </c>
      <c r="K1554" s="27">
        <v>0</v>
      </c>
      <c r="L1554" s="193">
        <f t="shared" si="169"/>
        <v>0</v>
      </c>
      <c r="M1554" s="27">
        <v>0</v>
      </c>
      <c r="N1554" s="27">
        <v>0</v>
      </c>
      <c r="O1554" s="214">
        <f t="shared" si="170"/>
        <v>0</v>
      </c>
      <c r="P1554" s="177" t="str">
        <f t="shared" si="171"/>
        <v/>
      </c>
      <c r="Q1554" s="178">
        <f t="shared" si="172"/>
        <v>2</v>
      </c>
      <c r="R1554" s="178" t="str">
        <f t="shared" si="173"/>
        <v/>
      </c>
      <c r="S1554" s="202" t="str">
        <f t="shared" si="174"/>
        <v/>
      </c>
    </row>
    <row r="1555" spans="1:19" x14ac:dyDescent="0.2">
      <c r="A1555" s="201" t="s">
        <v>395</v>
      </c>
      <c r="B1555" s="188" t="s">
        <v>195</v>
      </c>
      <c r="C1555" s="189" t="s">
        <v>306</v>
      </c>
      <c r="D1555" s="175"/>
      <c r="E1555" s="176"/>
      <c r="F1555" s="176"/>
      <c r="G1555" s="176"/>
      <c r="H1555" s="210" t="str">
        <f t="shared" si="168"/>
        <v/>
      </c>
      <c r="I1555" s="221">
        <v>4</v>
      </c>
      <c r="J1555" s="27">
        <v>1</v>
      </c>
      <c r="K1555" s="27">
        <v>0</v>
      </c>
      <c r="L1555" s="193">
        <f t="shared" si="169"/>
        <v>0</v>
      </c>
      <c r="M1555" s="27">
        <v>3</v>
      </c>
      <c r="N1555" s="27">
        <v>0</v>
      </c>
      <c r="O1555" s="214">
        <f t="shared" si="170"/>
        <v>0</v>
      </c>
      <c r="P1555" s="177">
        <f t="shared" si="171"/>
        <v>4</v>
      </c>
      <c r="Q1555" s="178">
        <f t="shared" si="172"/>
        <v>4</v>
      </c>
      <c r="R1555" s="178" t="str">
        <f t="shared" si="173"/>
        <v/>
      </c>
      <c r="S1555" s="202" t="str">
        <f t="shared" si="174"/>
        <v/>
      </c>
    </row>
    <row r="1556" spans="1:19" x14ac:dyDescent="0.2">
      <c r="A1556" s="201" t="s">
        <v>395</v>
      </c>
      <c r="B1556" s="188" t="s">
        <v>195</v>
      </c>
      <c r="C1556" s="189" t="s">
        <v>307</v>
      </c>
      <c r="D1556" s="175"/>
      <c r="E1556" s="176"/>
      <c r="F1556" s="176"/>
      <c r="G1556" s="176"/>
      <c r="H1556" s="210" t="str">
        <f t="shared" si="168"/>
        <v/>
      </c>
      <c r="I1556" s="221">
        <v>13</v>
      </c>
      <c r="J1556" s="27">
        <v>11</v>
      </c>
      <c r="K1556" s="27">
        <v>0</v>
      </c>
      <c r="L1556" s="193">
        <f t="shared" si="169"/>
        <v>0</v>
      </c>
      <c r="M1556" s="27">
        <v>2</v>
      </c>
      <c r="N1556" s="27">
        <v>0</v>
      </c>
      <c r="O1556" s="214">
        <f t="shared" si="170"/>
        <v>0</v>
      </c>
      <c r="P1556" s="177">
        <f t="shared" si="171"/>
        <v>13</v>
      </c>
      <c r="Q1556" s="178">
        <f t="shared" si="172"/>
        <v>13</v>
      </c>
      <c r="R1556" s="178" t="str">
        <f t="shared" si="173"/>
        <v/>
      </c>
      <c r="S1556" s="202" t="str">
        <f t="shared" si="174"/>
        <v/>
      </c>
    </row>
    <row r="1557" spans="1:19" x14ac:dyDescent="0.2">
      <c r="A1557" s="201" t="s">
        <v>395</v>
      </c>
      <c r="B1557" s="188" t="s">
        <v>497</v>
      </c>
      <c r="C1557" s="189" t="s">
        <v>197</v>
      </c>
      <c r="D1557" s="175">
        <v>13</v>
      </c>
      <c r="E1557" s="176">
        <v>13</v>
      </c>
      <c r="F1557" s="176"/>
      <c r="G1557" s="176"/>
      <c r="H1557" s="210">
        <f t="shared" si="168"/>
        <v>0</v>
      </c>
      <c r="I1557" s="221">
        <v>187</v>
      </c>
      <c r="J1557" s="27">
        <v>128</v>
      </c>
      <c r="K1557" s="27">
        <v>12</v>
      </c>
      <c r="L1557" s="193">
        <f t="shared" si="169"/>
        <v>9.375E-2</v>
      </c>
      <c r="M1557" s="27">
        <v>0</v>
      </c>
      <c r="N1557" s="27">
        <v>25</v>
      </c>
      <c r="O1557" s="214">
        <f t="shared" si="170"/>
        <v>0.16339869281045752</v>
      </c>
      <c r="P1557" s="177">
        <f t="shared" si="171"/>
        <v>200</v>
      </c>
      <c r="Q1557" s="178">
        <f t="shared" si="172"/>
        <v>141</v>
      </c>
      <c r="R1557" s="178">
        <f t="shared" si="173"/>
        <v>25</v>
      </c>
      <c r="S1557" s="202">
        <f t="shared" si="174"/>
        <v>0.15060240963855423</v>
      </c>
    </row>
    <row r="1558" spans="1:19" x14ac:dyDescent="0.2">
      <c r="A1558" s="201" t="s">
        <v>395</v>
      </c>
      <c r="B1558" s="188" t="s">
        <v>198</v>
      </c>
      <c r="C1558" s="189" t="s">
        <v>199</v>
      </c>
      <c r="D1558" s="175"/>
      <c r="E1558" s="176"/>
      <c r="F1558" s="176"/>
      <c r="G1558" s="176"/>
      <c r="H1558" s="210" t="str">
        <f t="shared" si="168"/>
        <v/>
      </c>
      <c r="I1558" s="221">
        <v>3284</v>
      </c>
      <c r="J1558" s="27">
        <v>3132</v>
      </c>
      <c r="K1558" s="27">
        <v>583</v>
      </c>
      <c r="L1558" s="193">
        <f t="shared" si="169"/>
        <v>0.18614303959131545</v>
      </c>
      <c r="M1558" s="27">
        <v>10</v>
      </c>
      <c r="N1558" s="27">
        <v>96</v>
      </c>
      <c r="O1558" s="214">
        <f t="shared" si="170"/>
        <v>2.964793082149475E-2</v>
      </c>
      <c r="P1558" s="177">
        <f t="shared" si="171"/>
        <v>3284</v>
      </c>
      <c r="Q1558" s="178">
        <f t="shared" si="172"/>
        <v>3142</v>
      </c>
      <c r="R1558" s="178">
        <f t="shared" si="173"/>
        <v>96</v>
      </c>
      <c r="S1558" s="202">
        <f t="shared" si="174"/>
        <v>2.964793082149475E-2</v>
      </c>
    </row>
    <row r="1559" spans="1:19" ht="29" x14ac:dyDescent="0.2">
      <c r="A1559" s="201" t="s">
        <v>395</v>
      </c>
      <c r="B1559" s="188" t="s">
        <v>200</v>
      </c>
      <c r="C1559" s="189" t="s">
        <v>201</v>
      </c>
      <c r="D1559" s="175"/>
      <c r="E1559" s="176"/>
      <c r="F1559" s="176"/>
      <c r="G1559" s="176"/>
      <c r="H1559" s="210" t="str">
        <f t="shared" si="168"/>
        <v/>
      </c>
      <c r="I1559" s="221">
        <v>17</v>
      </c>
      <c r="J1559" s="27">
        <v>17</v>
      </c>
      <c r="K1559" s="27">
        <v>7</v>
      </c>
      <c r="L1559" s="193">
        <f t="shared" si="169"/>
        <v>0.41176470588235292</v>
      </c>
      <c r="M1559" s="27">
        <v>0</v>
      </c>
      <c r="N1559" s="27">
        <v>0</v>
      </c>
      <c r="O1559" s="214">
        <f t="shared" si="170"/>
        <v>0</v>
      </c>
      <c r="P1559" s="177">
        <f t="shared" si="171"/>
        <v>17</v>
      </c>
      <c r="Q1559" s="178">
        <f t="shared" si="172"/>
        <v>17</v>
      </c>
      <c r="R1559" s="178" t="str">
        <f t="shared" si="173"/>
        <v/>
      </c>
      <c r="S1559" s="202" t="str">
        <f t="shared" si="174"/>
        <v/>
      </c>
    </row>
    <row r="1560" spans="1:19" x14ac:dyDescent="0.2">
      <c r="A1560" s="201" t="s">
        <v>395</v>
      </c>
      <c r="B1560" s="188" t="s">
        <v>202</v>
      </c>
      <c r="C1560" s="189" t="s">
        <v>203</v>
      </c>
      <c r="D1560" s="175"/>
      <c r="E1560" s="176"/>
      <c r="F1560" s="176"/>
      <c r="G1560" s="176"/>
      <c r="H1560" s="210" t="str">
        <f t="shared" si="168"/>
        <v/>
      </c>
      <c r="I1560" s="221">
        <v>4661</v>
      </c>
      <c r="J1560" s="27">
        <v>2633</v>
      </c>
      <c r="K1560" s="27">
        <v>716</v>
      </c>
      <c r="L1560" s="193">
        <f t="shared" si="169"/>
        <v>0.27193315609570834</v>
      </c>
      <c r="M1560" s="27">
        <v>9</v>
      </c>
      <c r="N1560" s="27">
        <v>1755</v>
      </c>
      <c r="O1560" s="214">
        <f t="shared" si="170"/>
        <v>0.39913577439163067</v>
      </c>
      <c r="P1560" s="177">
        <f t="shared" si="171"/>
        <v>4661</v>
      </c>
      <c r="Q1560" s="178">
        <f t="shared" si="172"/>
        <v>2642</v>
      </c>
      <c r="R1560" s="178">
        <f t="shared" si="173"/>
        <v>1755</v>
      </c>
      <c r="S1560" s="202">
        <f t="shared" si="174"/>
        <v>0.39913577439163067</v>
      </c>
    </row>
    <row r="1561" spans="1:19" x14ac:dyDescent="0.2">
      <c r="A1561" s="201" t="s">
        <v>395</v>
      </c>
      <c r="B1561" s="188" t="s">
        <v>204</v>
      </c>
      <c r="C1561" s="189" t="s">
        <v>205</v>
      </c>
      <c r="D1561" s="175">
        <v>5</v>
      </c>
      <c r="E1561" s="176">
        <v>5</v>
      </c>
      <c r="F1561" s="176"/>
      <c r="G1561" s="176"/>
      <c r="H1561" s="210">
        <f t="shared" si="168"/>
        <v>0</v>
      </c>
      <c r="I1561" s="221">
        <v>1513</v>
      </c>
      <c r="J1561" s="27">
        <v>1245</v>
      </c>
      <c r="K1561" s="27">
        <v>454</v>
      </c>
      <c r="L1561" s="193">
        <f t="shared" si="169"/>
        <v>0.36465863453815262</v>
      </c>
      <c r="M1561" s="27">
        <v>1</v>
      </c>
      <c r="N1561" s="27">
        <v>131</v>
      </c>
      <c r="O1561" s="214">
        <f t="shared" si="170"/>
        <v>9.5134350036310822E-2</v>
      </c>
      <c r="P1561" s="177">
        <f t="shared" si="171"/>
        <v>1518</v>
      </c>
      <c r="Q1561" s="178">
        <f t="shared" si="172"/>
        <v>1251</v>
      </c>
      <c r="R1561" s="178">
        <f t="shared" si="173"/>
        <v>131</v>
      </c>
      <c r="S1561" s="202">
        <f t="shared" si="174"/>
        <v>9.4790159189580322E-2</v>
      </c>
    </row>
    <row r="1562" spans="1:19" x14ac:dyDescent="0.2">
      <c r="A1562" s="201" t="s">
        <v>395</v>
      </c>
      <c r="B1562" s="188" t="s">
        <v>204</v>
      </c>
      <c r="C1562" s="189" t="s">
        <v>206</v>
      </c>
      <c r="D1562" s="175">
        <v>1</v>
      </c>
      <c r="E1562" s="176">
        <v>1</v>
      </c>
      <c r="F1562" s="176"/>
      <c r="G1562" s="176"/>
      <c r="H1562" s="210">
        <f t="shared" si="168"/>
        <v>0</v>
      </c>
      <c r="I1562" s="221">
        <v>6011</v>
      </c>
      <c r="J1562" s="27">
        <v>5447</v>
      </c>
      <c r="K1562" s="27">
        <v>1825</v>
      </c>
      <c r="L1562" s="193">
        <f t="shared" si="169"/>
        <v>0.33504681476041859</v>
      </c>
      <c r="M1562" s="27">
        <v>23</v>
      </c>
      <c r="N1562" s="27">
        <v>225</v>
      </c>
      <c r="O1562" s="214">
        <f t="shared" si="170"/>
        <v>3.9508340649692712E-2</v>
      </c>
      <c r="P1562" s="177">
        <f t="shared" si="171"/>
        <v>6012</v>
      </c>
      <c r="Q1562" s="178">
        <f t="shared" si="172"/>
        <v>5471</v>
      </c>
      <c r="R1562" s="178">
        <f t="shared" si="173"/>
        <v>225</v>
      </c>
      <c r="S1562" s="202">
        <f t="shared" si="174"/>
        <v>3.9501404494382025E-2</v>
      </c>
    </row>
    <row r="1563" spans="1:19" x14ac:dyDescent="0.2">
      <c r="A1563" s="201" t="s">
        <v>395</v>
      </c>
      <c r="B1563" s="188" t="s">
        <v>209</v>
      </c>
      <c r="C1563" s="189" t="s">
        <v>502</v>
      </c>
      <c r="D1563" s="175"/>
      <c r="E1563" s="176"/>
      <c r="F1563" s="176"/>
      <c r="G1563" s="176"/>
      <c r="H1563" s="210" t="str">
        <f t="shared" si="168"/>
        <v/>
      </c>
      <c r="I1563" s="221">
        <v>188</v>
      </c>
      <c r="J1563" s="27">
        <v>149</v>
      </c>
      <c r="K1563" s="27">
        <v>18</v>
      </c>
      <c r="L1563" s="193">
        <f t="shared" si="169"/>
        <v>0.12080536912751678</v>
      </c>
      <c r="M1563" s="27">
        <v>2</v>
      </c>
      <c r="N1563" s="27">
        <v>35</v>
      </c>
      <c r="O1563" s="214">
        <f t="shared" si="170"/>
        <v>0.18817204301075269</v>
      </c>
      <c r="P1563" s="177">
        <f t="shared" si="171"/>
        <v>188</v>
      </c>
      <c r="Q1563" s="178">
        <f t="shared" si="172"/>
        <v>151</v>
      </c>
      <c r="R1563" s="178">
        <f t="shared" si="173"/>
        <v>35</v>
      </c>
      <c r="S1563" s="202">
        <f t="shared" si="174"/>
        <v>0.18817204301075269</v>
      </c>
    </row>
    <row r="1564" spans="1:19" ht="29" x14ac:dyDescent="0.2">
      <c r="A1564" s="201" t="s">
        <v>395</v>
      </c>
      <c r="B1564" s="188" t="s">
        <v>212</v>
      </c>
      <c r="C1564" s="189" t="s">
        <v>213</v>
      </c>
      <c r="D1564" s="175">
        <v>6</v>
      </c>
      <c r="E1564" s="176">
        <v>4</v>
      </c>
      <c r="F1564" s="176"/>
      <c r="G1564" s="176"/>
      <c r="H1564" s="210">
        <f t="shared" si="168"/>
        <v>0</v>
      </c>
      <c r="I1564" s="221">
        <v>4036</v>
      </c>
      <c r="J1564" s="27">
        <v>3022</v>
      </c>
      <c r="K1564" s="27">
        <v>1024</v>
      </c>
      <c r="L1564" s="193">
        <f t="shared" si="169"/>
        <v>0.33884844473858372</v>
      </c>
      <c r="M1564" s="27">
        <v>120</v>
      </c>
      <c r="N1564" s="27">
        <v>443</v>
      </c>
      <c r="O1564" s="214">
        <f t="shared" si="170"/>
        <v>0.12357043235704324</v>
      </c>
      <c r="P1564" s="177">
        <f t="shared" si="171"/>
        <v>4042</v>
      </c>
      <c r="Q1564" s="178">
        <f t="shared" si="172"/>
        <v>3146</v>
      </c>
      <c r="R1564" s="178">
        <f t="shared" si="173"/>
        <v>443</v>
      </c>
      <c r="S1564" s="202">
        <f t="shared" si="174"/>
        <v>0.12343271106157704</v>
      </c>
    </row>
    <row r="1565" spans="1:19" x14ac:dyDescent="0.2">
      <c r="A1565" s="201" t="s">
        <v>395</v>
      </c>
      <c r="B1565" s="188" t="s">
        <v>215</v>
      </c>
      <c r="C1565" s="189" t="s">
        <v>216</v>
      </c>
      <c r="D1565" s="175"/>
      <c r="E1565" s="176"/>
      <c r="F1565" s="176"/>
      <c r="G1565" s="176"/>
      <c r="H1565" s="210" t="str">
        <f t="shared" si="168"/>
        <v/>
      </c>
      <c r="I1565" s="221">
        <v>1632</v>
      </c>
      <c r="J1565" s="27">
        <v>1491</v>
      </c>
      <c r="K1565" s="27">
        <v>112</v>
      </c>
      <c r="L1565" s="193">
        <f t="shared" si="169"/>
        <v>7.5117370892018781E-2</v>
      </c>
      <c r="M1565" s="27">
        <v>0</v>
      </c>
      <c r="N1565" s="27">
        <v>32</v>
      </c>
      <c r="O1565" s="214">
        <f t="shared" si="170"/>
        <v>2.1011162179908074E-2</v>
      </c>
      <c r="P1565" s="177">
        <f t="shared" si="171"/>
        <v>1632</v>
      </c>
      <c r="Q1565" s="178">
        <f t="shared" si="172"/>
        <v>1491</v>
      </c>
      <c r="R1565" s="178">
        <f t="shared" si="173"/>
        <v>32</v>
      </c>
      <c r="S1565" s="202">
        <f t="shared" si="174"/>
        <v>2.1011162179908074E-2</v>
      </c>
    </row>
    <row r="1566" spans="1:19" x14ac:dyDescent="0.2">
      <c r="A1566" s="201" t="s">
        <v>395</v>
      </c>
      <c r="B1566" s="188" t="s">
        <v>215</v>
      </c>
      <c r="C1566" s="189" t="s">
        <v>217</v>
      </c>
      <c r="D1566" s="175">
        <v>4</v>
      </c>
      <c r="E1566" s="176">
        <v>2</v>
      </c>
      <c r="F1566" s="176"/>
      <c r="G1566" s="176"/>
      <c r="H1566" s="210">
        <f t="shared" si="168"/>
        <v>0</v>
      </c>
      <c r="I1566" s="221">
        <v>7853</v>
      </c>
      <c r="J1566" s="27">
        <v>6561</v>
      </c>
      <c r="K1566" s="27">
        <v>2162</v>
      </c>
      <c r="L1566" s="193">
        <f t="shared" si="169"/>
        <v>0.3295229385764365</v>
      </c>
      <c r="M1566" s="27">
        <v>45</v>
      </c>
      <c r="N1566" s="27">
        <v>790</v>
      </c>
      <c r="O1566" s="214">
        <f t="shared" si="170"/>
        <v>0.10681449432125473</v>
      </c>
      <c r="P1566" s="177">
        <f t="shared" si="171"/>
        <v>7857</v>
      </c>
      <c r="Q1566" s="178">
        <f t="shared" si="172"/>
        <v>6608</v>
      </c>
      <c r="R1566" s="178">
        <f t="shared" si="173"/>
        <v>790</v>
      </c>
      <c r="S1566" s="202">
        <f t="shared" si="174"/>
        <v>0.10678561773452284</v>
      </c>
    </row>
    <row r="1567" spans="1:19" x14ac:dyDescent="0.2">
      <c r="A1567" s="201" t="s">
        <v>395</v>
      </c>
      <c r="B1567" s="188" t="s">
        <v>215</v>
      </c>
      <c r="C1567" s="189" t="s">
        <v>218</v>
      </c>
      <c r="D1567" s="175">
        <v>1</v>
      </c>
      <c r="E1567" s="176">
        <v>1</v>
      </c>
      <c r="F1567" s="176"/>
      <c r="G1567" s="176"/>
      <c r="H1567" s="210">
        <f t="shared" si="168"/>
        <v>0</v>
      </c>
      <c r="I1567" s="221">
        <v>9</v>
      </c>
      <c r="J1567" s="27">
        <v>8</v>
      </c>
      <c r="K1567" s="27">
        <v>0</v>
      </c>
      <c r="L1567" s="193">
        <f t="shared" si="169"/>
        <v>0</v>
      </c>
      <c r="M1567" s="27">
        <v>0</v>
      </c>
      <c r="N1567" s="27">
        <v>0</v>
      </c>
      <c r="O1567" s="214">
        <f t="shared" si="170"/>
        <v>0</v>
      </c>
      <c r="P1567" s="177">
        <f t="shared" si="171"/>
        <v>10</v>
      </c>
      <c r="Q1567" s="178">
        <f t="shared" si="172"/>
        <v>9</v>
      </c>
      <c r="R1567" s="178" t="str">
        <f t="shared" si="173"/>
        <v/>
      </c>
      <c r="S1567" s="202" t="str">
        <f t="shared" si="174"/>
        <v/>
      </c>
    </row>
    <row r="1568" spans="1:19" x14ac:dyDescent="0.2">
      <c r="A1568" s="201" t="s">
        <v>395</v>
      </c>
      <c r="B1568" s="188" t="s">
        <v>219</v>
      </c>
      <c r="C1568" s="189" t="s">
        <v>308</v>
      </c>
      <c r="D1568" s="175"/>
      <c r="E1568" s="176"/>
      <c r="F1568" s="176"/>
      <c r="G1568" s="176"/>
      <c r="H1568" s="210" t="str">
        <f t="shared" si="168"/>
        <v/>
      </c>
      <c r="I1568" s="221">
        <v>64</v>
      </c>
      <c r="J1568" s="27">
        <v>63</v>
      </c>
      <c r="K1568" s="27">
        <v>1</v>
      </c>
      <c r="L1568" s="193">
        <f t="shared" si="169"/>
        <v>1.5873015873015872E-2</v>
      </c>
      <c r="M1568" s="27">
        <v>0</v>
      </c>
      <c r="N1568" s="27">
        <v>1</v>
      </c>
      <c r="O1568" s="214">
        <f t="shared" si="170"/>
        <v>1.5625E-2</v>
      </c>
      <c r="P1568" s="177">
        <f t="shared" si="171"/>
        <v>64</v>
      </c>
      <c r="Q1568" s="178">
        <f t="shared" si="172"/>
        <v>63</v>
      </c>
      <c r="R1568" s="178">
        <f t="shared" si="173"/>
        <v>1</v>
      </c>
      <c r="S1568" s="202">
        <f t="shared" si="174"/>
        <v>1.5625E-2</v>
      </c>
    </row>
    <row r="1569" spans="1:19" x14ac:dyDescent="0.2">
      <c r="A1569" s="201" t="s">
        <v>395</v>
      </c>
      <c r="B1569" s="188" t="s">
        <v>220</v>
      </c>
      <c r="C1569" s="189" t="s">
        <v>309</v>
      </c>
      <c r="D1569" s="175"/>
      <c r="E1569" s="176"/>
      <c r="F1569" s="176"/>
      <c r="G1569" s="176"/>
      <c r="H1569" s="210" t="str">
        <f t="shared" si="168"/>
        <v/>
      </c>
      <c r="I1569" s="221">
        <v>257</v>
      </c>
      <c r="J1569" s="27">
        <v>241</v>
      </c>
      <c r="K1569" s="27">
        <v>8</v>
      </c>
      <c r="L1569" s="193">
        <f t="shared" si="169"/>
        <v>3.3195020746887967E-2</v>
      </c>
      <c r="M1569" s="27">
        <v>0</v>
      </c>
      <c r="N1569" s="27">
        <v>0</v>
      </c>
      <c r="O1569" s="214">
        <f t="shared" si="170"/>
        <v>0</v>
      </c>
      <c r="P1569" s="177">
        <f t="shared" si="171"/>
        <v>257</v>
      </c>
      <c r="Q1569" s="178">
        <f t="shared" si="172"/>
        <v>241</v>
      </c>
      <c r="R1569" s="178" t="str">
        <f t="shared" si="173"/>
        <v/>
      </c>
      <c r="S1569" s="202" t="str">
        <f t="shared" si="174"/>
        <v/>
      </c>
    </row>
    <row r="1570" spans="1:19" x14ac:dyDescent="0.2">
      <c r="A1570" s="201" t="s">
        <v>395</v>
      </c>
      <c r="B1570" s="188" t="s">
        <v>220</v>
      </c>
      <c r="C1570" s="189" t="s">
        <v>221</v>
      </c>
      <c r="D1570" s="175"/>
      <c r="E1570" s="176"/>
      <c r="F1570" s="176"/>
      <c r="G1570" s="176"/>
      <c r="H1570" s="210" t="str">
        <f t="shared" si="168"/>
        <v/>
      </c>
      <c r="I1570" s="221">
        <v>387</v>
      </c>
      <c r="J1570" s="27">
        <v>355</v>
      </c>
      <c r="K1570" s="27">
        <v>28</v>
      </c>
      <c r="L1570" s="193">
        <f t="shared" si="169"/>
        <v>7.8873239436619724E-2</v>
      </c>
      <c r="M1570" s="27">
        <v>0</v>
      </c>
      <c r="N1570" s="27">
        <v>5</v>
      </c>
      <c r="O1570" s="214">
        <f t="shared" si="170"/>
        <v>1.3888888888888888E-2</v>
      </c>
      <c r="P1570" s="177">
        <f t="shared" si="171"/>
        <v>387</v>
      </c>
      <c r="Q1570" s="178">
        <f t="shared" si="172"/>
        <v>355</v>
      </c>
      <c r="R1570" s="178">
        <f t="shared" si="173"/>
        <v>5</v>
      </c>
      <c r="S1570" s="202">
        <f t="shared" si="174"/>
        <v>1.3888888888888888E-2</v>
      </c>
    </row>
    <row r="1571" spans="1:19" x14ac:dyDescent="0.2">
      <c r="A1571" s="201" t="s">
        <v>395</v>
      </c>
      <c r="B1571" s="188" t="s">
        <v>220</v>
      </c>
      <c r="C1571" s="189" t="s">
        <v>310</v>
      </c>
      <c r="D1571" s="175"/>
      <c r="E1571" s="176"/>
      <c r="F1571" s="176"/>
      <c r="G1571" s="176"/>
      <c r="H1571" s="210" t="str">
        <f t="shared" si="168"/>
        <v/>
      </c>
      <c r="I1571" s="221">
        <v>213</v>
      </c>
      <c r="J1571" s="27">
        <v>198</v>
      </c>
      <c r="K1571" s="27">
        <v>13</v>
      </c>
      <c r="L1571" s="193">
        <f t="shared" si="169"/>
        <v>6.5656565656565663E-2</v>
      </c>
      <c r="M1571" s="27">
        <v>0</v>
      </c>
      <c r="N1571" s="27">
        <v>0</v>
      </c>
      <c r="O1571" s="214">
        <f t="shared" si="170"/>
        <v>0</v>
      </c>
      <c r="P1571" s="177">
        <f t="shared" si="171"/>
        <v>213</v>
      </c>
      <c r="Q1571" s="178">
        <f t="shared" si="172"/>
        <v>198</v>
      </c>
      <c r="R1571" s="178" t="str">
        <f t="shared" si="173"/>
        <v/>
      </c>
      <c r="S1571" s="202" t="str">
        <f t="shared" si="174"/>
        <v/>
      </c>
    </row>
    <row r="1572" spans="1:19" ht="29" x14ac:dyDescent="0.2">
      <c r="A1572" s="201" t="s">
        <v>395</v>
      </c>
      <c r="B1572" s="188" t="s">
        <v>220</v>
      </c>
      <c r="C1572" s="189" t="s">
        <v>222</v>
      </c>
      <c r="D1572" s="175"/>
      <c r="E1572" s="176"/>
      <c r="F1572" s="176"/>
      <c r="G1572" s="176"/>
      <c r="H1572" s="210" t="str">
        <f t="shared" si="168"/>
        <v/>
      </c>
      <c r="I1572" s="221">
        <v>334</v>
      </c>
      <c r="J1572" s="27">
        <v>319</v>
      </c>
      <c r="K1572" s="27">
        <v>42</v>
      </c>
      <c r="L1572" s="193">
        <f t="shared" si="169"/>
        <v>0.13166144200626959</v>
      </c>
      <c r="M1572" s="27">
        <v>1</v>
      </c>
      <c r="N1572" s="27">
        <v>1</v>
      </c>
      <c r="O1572" s="214">
        <f t="shared" si="170"/>
        <v>3.1152647975077881E-3</v>
      </c>
      <c r="P1572" s="177">
        <f t="shared" si="171"/>
        <v>334</v>
      </c>
      <c r="Q1572" s="178">
        <f t="shared" si="172"/>
        <v>320</v>
      </c>
      <c r="R1572" s="178">
        <f t="shared" si="173"/>
        <v>1</v>
      </c>
      <c r="S1572" s="202">
        <f t="shared" si="174"/>
        <v>3.1152647975077881E-3</v>
      </c>
    </row>
    <row r="1573" spans="1:19" x14ac:dyDescent="0.2">
      <c r="A1573" s="201" t="s">
        <v>395</v>
      </c>
      <c r="B1573" s="188" t="s">
        <v>220</v>
      </c>
      <c r="C1573" s="189" t="s">
        <v>223</v>
      </c>
      <c r="D1573" s="175"/>
      <c r="E1573" s="176"/>
      <c r="F1573" s="176"/>
      <c r="G1573" s="176"/>
      <c r="H1573" s="210" t="str">
        <f t="shared" si="168"/>
        <v/>
      </c>
      <c r="I1573" s="221">
        <v>1121</v>
      </c>
      <c r="J1573" s="27">
        <v>1077</v>
      </c>
      <c r="K1573" s="27">
        <v>61</v>
      </c>
      <c r="L1573" s="193">
        <f t="shared" si="169"/>
        <v>5.6638811513463325E-2</v>
      </c>
      <c r="M1573" s="27">
        <v>1</v>
      </c>
      <c r="N1573" s="27">
        <v>3</v>
      </c>
      <c r="O1573" s="214">
        <f t="shared" si="170"/>
        <v>2.7752081406105457E-3</v>
      </c>
      <c r="P1573" s="177">
        <f t="shared" si="171"/>
        <v>1121</v>
      </c>
      <c r="Q1573" s="178">
        <f t="shared" si="172"/>
        <v>1078</v>
      </c>
      <c r="R1573" s="178">
        <f t="shared" si="173"/>
        <v>3</v>
      </c>
      <c r="S1573" s="202">
        <f t="shared" si="174"/>
        <v>2.7752081406105457E-3</v>
      </c>
    </row>
    <row r="1574" spans="1:19" x14ac:dyDescent="0.2">
      <c r="A1574" s="201" t="s">
        <v>395</v>
      </c>
      <c r="B1574" s="188" t="s">
        <v>220</v>
      </c>
      <c r="C1574" s="189" t="s">
        <v>224</v>
      </c>
      <c r="D1574" s="175"/>
      <c r="E1574" s="176"/>
      <c r="F1574" s="176"/>
      <c r="G1574" s="176"/>
      <c r="H1574" s="210" t="str">
        <f t="shared" si="168"/>
        <v/>
      </c>
      <c r="I1574" s="221">
        <v>1696</v>
      </c>
      <c r="J1574" s="27">
        <v>1651</v>
      </c>
      <c r="K1574" s="27">
        <v>106</v>
      </c>
      <c r="L1574" s="193">
        <f t="shared" si="169"/>
        <v>6.420351302241066E-2</v>
      </c>
      <c r="M1574" s="27">
        <v>14</v>
      </c>
      <c r="N1574" s="27">
        <v>21</v>
      </c>
      <c r="O1574" s="214">
        <f t="shared" si="170"/>
        <v>1.2455516014234875E-2</v>
      </c>
      <c r="P1574" s="177">
        <f t="shared" si="171"/>
        <v>1696</v>
      </c>
      <c r="Q1574" s="178">
        <f t="shared" si="172"/>
        <v>1665</v>
      </c>
      <c r="R1574" s="178">
        <f t="shared" si="173"/>
        <v>21</v>
      </c>
      <c r="S1574" s="202">
        <f t="shared" si="174"/>
        <v>1.2455516014234875E-2</v>
      </c>
    </row>
    <row r="1575" spans="1:19" ht="29" x14ac:dyDescent="0.2">
      <c r="A1575" s="201" t="s">
        <v>395</v>
      </c>
      <c r="B1575" s="188" t="s">
        <v>220</v>
      </c>
      <c r="C1575" s="189" t="s">
        <v>225</v>
      </c>
      <c r="D1575" s="175"/>
      <c r="E1575" s="176"/>
      <c r="F1575" s="176"/>
      <c r="G1575" s="176"/>
      <c r="H1575" s="210" t="str">
        <f t="shared" si="168"/>
        <v/>
      </c>
      <c r="I1575" s="221">
        <v>566</v>
      </c>
      <c r="J1575" s="27">
        <v>537</v>
      </c>
      <c r="K1575" s="27">
        <v>17</v>
      </c>
      <c r="L1575" s="193">
        <f t="shared" si="169"/>
        <v>3.165735567970205E-2</v>
      </c>
      <c r="M1575" s="27">
        <v>0</v>
      </c>
      <c r="N1575" s="27">
        <v>6</v>
      </c>
      <c r="O1575" s="214">
        <f t="shared" si="170"/>
        <v>1.1049723756906077E-2</v>
      </c>
      <c r="P1575" s="177">
        <f t="shared" si="171"/>
        <v>566</v>
      </c>
      <c r="Q1575" s="178">
        <f t="shared" si="172"/>
        <v>537</v>
      </c>
      <c r="R1575" s="178">
        <f t="shared" si="173"/>
        <v>6</v>
      </c>
      <c r="S1575" s="202">
        <f t="shared" si="174"/>
        <v>1.1049723756906077E-2</v>
      </c>
    </row>
    <row r="1576" spans="1:19" x14ac:dyDescent="0.2">
      <c r="A1576" s="201" t="s">
        <v>395</v>
      </c>
      <c r="B1576" s="188" t="s">
        <v>220</v>
      </c>
      <c r="C1576" s="189" t="s">
        <v>524</v>
      </c>
      <c r="D1576" s="175"/>
      <c r="E1576" s="176"/>
      <c r="F1576" s="176"/>
      <c r="G1576" s="176"/>
      <c r="H1576" s="210" t="str">
        <f t="shared" si="168"/>
        <v/>
      </c>
      <c r="I1576" s="221">
        <v>31</v>
      </c>
      <c r="J1576" s="27">
        <v>21</v>
      </c>
      <c r="K1576" s="27">
        <v>3</v>
      </c>
      <c r="L1576" s="193">
        <f t="shared" si="169"/>
        <v>0.14285714285714285</v>
      </c>
      <c r="M1576" s="27"/>
      <c r="N1576" s="27"/>
      <c r="O1576" s="214">
        <f t="shared" si="170"/>
        <v>0</v>
      </c>
      <c r="P1576" s="177">
        <f t="shared" si="171"/>
        <v>31</v>
      </c>
      <c r="Q1576" s="178">
        <f t="shared" si="172"/>
        <v>21</v>
      </c>
      <c r="R1576" s="178" t="str">
        <f t="shared" si="173"/>
        <v/>
      </c>
      <c r="S1576" s="202" t="str">
        <f t="shared" si="174"/>
        <v/>
      </c>
    </row>
    <row r="1577" spans="1:19" x14ac:dyDescent="0.2">
      <c r="A1577" s="201" t="s">
        <v>395</v>
      </c>
      <c r="B1577" s="188" t="s">
        <v>220</v>
      </c>
      <c r="C1577" s="189" t="s">
        <v>226</v>
      </c>
      <c r="D1577" s="175"/>
      <c r="E1577" s="176"/>
      <c r="F1577" s="176"/>
      <c r="G1577" s="176"/>
      <c r="H1577" s="210" t="str">
        <f t="shared" si="168"/>
        <v/>
      </c>
      <c r="I1577" s="221">
        <v>368</v>
      </c>
      <c r="J1577" s="27">
        <v>353</v>
      </c>
      <c r="K1577" s="27">
        <v>35</v>
      </c>
      <c r="L1577" s="193">
        <f t="shared" si="169"/>
        <v>9.9150141643059492E-2</v>
      </c>
      <c r="M1577" s="27">
        <v>1</v>
      </c>
      <c r="N1577" s="27">
        <v>1</v>
      </c>
      <c r="O1577" s="214">
        <f t="shared" si="170"/>
        <v>2.8169014084507044E-3</v>
      </c>
      <c r="P1577" s="177">
        <f t="shared" si="171"/>
        <v>368</v>
      </c>
      <c r="Q1577" s="178">
        <f t="shared" si="172"/>
        <v>354</v>
      </c>
      <c r="R1577" s="178">
        <f t="shared" si="173"/>
        <v>1</v>
      </c>
      <c r="S1577" s="202">
        <f t="shared" si="174"/>
        <v>2.8169014084507044E-3</v>
      </c>
    </row>
    <row r="1578" spans="1:19" x14ac:dyDescent="0.2">
      <c r="A1578" s="201" t="s">
        <v>395</v>
      </c>
      <c r="B1578" s="188" t="s">
        <v>229</v>
      </c>
      <c r="C1578" s="189" t="s">
        <v>230</v>
      </c>
      <c r="D1578" s="175"/>
      <c r="E1578" s="176"/>
      <c r="F1578" s="176"/>
      <c r="G1578" s="176"/>
      <c r="H1578" s="210" t="str">
        <f t="shared" si="168"/>
        <v/>
      </c>
      <c r="I1578" s="221">
        <v>39</v>
      </c>
      <c r="J1578" s="27">
        <v>31</v>
      </c>
      <c r="K1578" s="27">
        <v>5</v>
      </c>
      <c r="L1578" s="193">
        <f t="shared" si="169"/>
        <v>0.16129032258064516</v>
      </c>
      <c r="M1578" s="27">
        <v>0</v>
      </c>
      <c r="N1578" s="27">
        <v>6</v>
      </c>
      <c r="O1578" s="214">
        <f t="shared" si="170"/>
        <v>0.16216216216216217</v>
      </c>
      <c r="P1578" s="177">
        <f t="shared" si="171"/>
        <v>39</v>
      </c>
      <c r="Q1578" s="178">
        <f t="shared" si="172"/>
        <v>31</v>
      </c>
      <c r="R1578" s="178">
        <f t="shared" si="173"/>
        <v>6</v>
      </c>
      <c r="S1578" s="202">
        <f t="shared" si="174"/>
        <v>0.16216216216216217</v>
      </c>
    </row>
    <row r="1579" spans="1:19" x14ac:dyDescent="0.2">
      <c r="A1579" s="201" t="s">
        <v>395</v>
      </c>
      <c r="B1579" s="188" t="s">
        <v>566</v>
      </c>
      <c r="C1579" s="189" t="s">
        <v>231</v>
      </c>
      <c r="D1579" s="175">
        <v>4</v>
      </c>
      <c r="E1579" s="176">
        <v>4</v>
      </c>
      <c r="F1579" s="176"/>
      <c r="G1579" s="176"/>
      <c r="H1579" s="210">
        <f t="shared" si="168"/>
        <v>0</v>
      </c>
      <c r="I1579" s="221">
        <v>582</v>
      </c>
      <c r="J1579" s="27">
        <v>403</v>
      </c>
      <c r="K1579" s="27">
        <v>20</v>
      </c>
      <c r="L1579" s="193">
        <f t="shared" si="169"/>
        <v>4.9627791563275438E-2</v>
      </c>
      <c r="M1579" s="27">
        <v>0</v>
      </c>
      <c r="N1579" s="27">
        <v>22</v>
      </c>
      <c r="O1579" s="214">
        <f t="shared" si="170"/>
        <v>5.1764705882352942E-2</v>
      </c>
      <c r="P1579" s="177">
        <f t="shared" si="171"/>
        <v>586</v>
      </c>
      <c r="Q1579" s="178">
        <f t="shared" si="172"/>
        <v>407</v>
      </c>
      <c r="R1579" s="178">
        <f t="shared" si="173"/>
        <v>22</v>
      </c>
      <c r="S1579" s="202">
        <f t="shared" si="174"/>
        <v>5.128205128205128E-2</v>
      </c>
    </row>
    <row r="1580" spans="1:19" x14ac:dyDescent="0.2">
      <c r="A1580" s="201" t="s">
        <v>395</v>
      </c>
      <c r="B1580" s="188" t="s">
        <v>234</v>
      </c>
      <c r="C1580" s="189" t="s">
        <v>235</v>
      </c>
      <c r="D1580" s="175"/>
      <c r="E1580" s="176"/>
      <c r="F1580" s="176"/>
      <c r="G1580" s="176"/>
      <c r="H1580" s="210" t="str">
        <f t="shared" si="168"/>
        <v/>
      </c>
      <c r="I1580" s="221">
        <v>99</v>
      </c>
      <c r="J1580" s="27">
        <v>73</v>
      </c>
      <c r="K1580" s="27">
        <v>6</v>
      </c>
      <c r="L1580" s="193">
        <f t="shared" si="169"/>
        <v>8.2191780821917804E-2</v>
      </c>
      <c r="M1580" s="27">
        <v>0</v>
      </c>
      <c r="N1580" s="27">
        <v>2</v>
      </c>
      <c r="O1580" s="214">
        <f t="shared" si="170"/>
        <v>2.6666666666666668E-2</v>
      </c>
      <c r="P1580" s="177">
        <f t="shared" si="171"/>
        <v>99</v>
      </c>
      <c r="Q1580" s="178">
        <f t="shared" si="172"/>
        <v>73</v>
      </c>
      <c r="R1580" s="178">
        <f t="shared" si="173"/>
        <v>2</v>
      </c>
      <c r="S1580" s="202">
        <f t="shared" si="174"/>
        <v>2.6666666666666668E-2</v>
      </c>
    </row>
    <row r="1581" spans="1:19" x14ac:dyDescent="0.2">
      <c r="A1581" s="201" t="s">
        <v>444</v>
      </c>
      <c r="B1581" s="188" t="s">
        <v>0</v>
      </c>
      <c r="C1581" s="189" t="s">
        <v>1</v>
      </c>
      <c r="D1581" s="175"/>
      <c r="E1581" s="176"/>
      <c r="F1581" s="176"/>
      <c r="G1581" s="176"/>
      <c r="H1581" s="210" t="str">
        <f t="shared" si="168"/>
        <v/>
      </c>
      <c r="I1581" s="221">
        <v>11</v>
      </c>
      <c r="J1581" s="27">
        <v>8</v>
      </c>
      <c r="K1581" s="27"/>
      <c r="L1581" s="193">
        <f t="shared" si="169"/>
        <v>0</v>
      </c>
      <c r="M1581" s="27"/>
      <c r="N1581" s="27"/>
      <c r="O1581" s="214">
        <f t="shared" si="170"/>
        <v>0</v>
      </c>
      <c r="P1581" s="177">
        <f t="shared" si="171"/>
        <v>11</v>
      </c>
      <c r="Q1581" s="178">
        <f t="shared" si="172"/>
        <v>8</v>
      </c>
      <c r="R1581" s="178" t="str">
        <f t="shared" si="173"/>
        <v/>
      </c>
      <c r="S1581" s="202" t="str">
        <f t="shared" si="174"/>
        <v/>
      </c>
    </row>
    <row r="1582" spans="1:19" x14ac:dyDescent="0.2">
      <c r="A1582" s="201" t="s">
        <v>444</v>
      </c>
      <c r="B1582" s="188" t="s">
        <v>10</v>
      </c>
      <c r="C1582" s="189" t="s">
        <v>11</v>
      </c>
      <c r="D1582" s="175"/>
      <c r="E1582" s="176"/>
      <c r="F1582" s="176"/>
      <c r="G1582" s="176"/>
      <c r="H1582" s="210" t="str">
        <f t="shared" si="168"/>
        <v/>
      </c>
      <c r="I1582" s="221">
        <v>3</v>
      </c>
      <c r="J1582" s="27">
        <v>2</v>
      </c>
      <c r="K1582" s="27"/>
      <c r="L1582" s="193">
        <f t="shared" si="169"/>
        <v>0</v>
      </c>
      <c r="M1582" s="225"/>
      <c r="N1582" s="27"/>
      <c r="O1582" s="214">
        <f t="shared" si="170"/>
        <v>0</v>
      </c>
      <c r="P1582" s="177">
        <f t="shared" si="171"/>
        <v>3</v>
      </c>
      <c r="Q1582" s="178">
        <f t="shared" si="172"/>
        <v>2</v>
      </c>
      <c r="R1582" s="178" t="str">
        <f t="shared" si="173"/>
        <v/>
      </c>
      <c r="S1582" s="202" t="str">
        <f t="shared" si="174"/>
        <v/>
      </c>
    </row>
    <row r="1583" spans="1:19" x14ac:dyDescent="0.2">
      <c r="A1583" s="201" t="s">
        <v>444</v>
      </c>
      <c r="B1583" s="188" t="s">
        <v>17</v>
      </c>
      <c r="C1583" s="189" t="s">
        <v>18</v>
      </c>
      <c r="D1583" s="175"/>
      <c r="E1583" s="176"/>
      <c r="F1583" s="176"/>
      <c r="G1583" s="176"/>
      <c r="H1583" s="210" t="str">
        <f t="shared" si="168"/>
        <v/>
      </c>
      <c r="I1583" s="221">
        <v>1123</v>
      </c>
      <c r="J1583" s="27">
        <v>688</v>
      </c>
      <c r="K1583" s="27">
        <v>241</v>
      </c>
      <c r="L1583" s="193">
        <f t="shared" si="169"/>
        <v>0.35029069767441862</v>
      </c>
      <c r="M1583" s="225">
        <v>3</v>
      </c>
      <c r="N1583" s="27">
        <v>503</v>
      </c>
      <c r="O1583" s="214">
        <f t="shared" si="170"/>
        <v>0.42127303182579562</v>
      </c>
      <c r="P1583" s="177">
        <f t="shared" si="171"/>
        <v>1123</v>
      </c>
      <c r="Q1583" s="178">
        <f t="shared" si="172"/>
        <v>691</v>
      </c>
      <c r="R1583" s="178">
        <f t="shared" si="173"/>
        <v>503</v>
      </c>
      <c r="S1583" s="202">
        <f t="shared" si="174"/>
        <v>0.42127303182579562</v>
      </c>
    </row>
    <row r="1584" spans="1:19" ht="29" x14ac:dyDescent="0.2">
      <c r="A1584" s="201" t="s">
        <v>444</v>
      </c>
      <c r="B1584" s="188" t="s">
        <v>26</v>
      </c>
      <c r="C1584" s="189" t="s">
        <v>27</v>
      </c>
      <c r="D1584" s="175"/>
      <c r="E1584" s="176"/>
      <c r="F1584" s="176"/>
      <c r="G1584" s="176"/>
      <c r="H1584" s="210" t="str">
        <f t="shared" si="168"/>
        <v/>
      </c>
      <c r="I1584" s="221">
        <v>4</v>
      </c>
      <c r="J1584" s="27">
        <v>2</v>
      </c>
      <c r="K1584" s="27">
        <v>2</v>
      </c>
      <c r="L1584" s="193">
        <f t="shared" si="169"/>
        <v>1</v>
      </c>
      <c r="M1584" s="225"/>
      <c r="N1584" s="27">
        <v>2</v>
      </c>
      <c r="O1584" s="214">
        <f t="shared" si="170"/>
        <v>0.5</v>
      </c>
      <c r="P1584" s="177">
        <f t="shared" si="171"/>
        <v>4</v>
      </c>
      <c r="Q1584" s="178">
        <f t="shared" si="172"/>
        <v>2</v>
      </c>
      <c r="R1584" s="178">
        <f t="shared" si="173"/>
        <v>2</v>
      </c>
      <c r="S1584" s="202">
        <f t="shared" si="174"/>
        <v>0.5</v>
      </c>
    </row>
    <row r="1585" spans="1:19" ht="29" x14ac:dyDescent="0.2">
      <c r="A1585" s="201" t="s">
        <v>444</v>
      </c>
      <c r="B1585" s="188" t="s">
        <v>40</v>
      </c>
      <c r="C1585" s="189" t="s">
        <v>41</v>
      </c>
      <c r="D1585" s="175"/>
      <c r="E1585" s="176"/>
      <c r="F1585" s="176"/>
      <c r="G1585" s="176"/>
      <c r="H1585" s="210" t="str">
        <f t="shared" si="168"/>
        <v/>
      </c>
      <c r="I1585" s="221">
        <v>11</v>
      </c>
      <c r="J1585" s="27">
        <v>7</v>
      </c>
      <c r="K1585" s="27">
        <v>3</v>
      </c>
      <c r="L1585" s="193">
        <f t="shared" si="169"/>
        <v>0.42857142857142855</v>
      </c>
      <c r="M1585" s="225"/>
      <c r="N1585" s="27">
        <v>3</v>
      </c>
      <c r="O1585" s="214">
        <f t="shared" si="170"/>
        <v>0.3</v>
      </c>
      <c r="P1585" s="177">
        <f t="shared" si="171"/>
        <v>11</v>
      </c>
      <c r="Q1585" s="178">
        <f t="shared" si="172"/>
        <v>7</v>
      </c>
      <c r="R1585" s="178">
        <f t="shared" si="173"/>
        <v>3</v>
      </c>
      <c r="S1585" s="202">
        <f t="shared" si="174"/>
        <v>0.3</v>
      </c>
    </row>
    <row r="1586" spans="1:19" x14ac:dyDescent="0.2">
      <c r="A1586" s="201" t="s">
        <v>444</v>
      </c>
      <c r="B1586" s="188" t="s">
        <v>42</v>
      </c>
      <c r="C1586" s="189" t="s">
        <v>43</v>
      </c>
      <c r="D1586" s="175"/>
      <c r="E1586" s="176"/>
      <c r="F1586" s="176"/>
      <c r="G1586" s="176"/>
      <c r="H1586" s="210" t="str">
        <f t="shared" si="168"/>
        <v/>
      </c>
      <c r="I1586" s="221">
        <v>2843</v>
      </c>
      <c r="J1586" s="27">
        <v>2570</v>
      </c>
      <c r="K1586" s="27">
        <v>245</v>
      </c>
      <c r="L1586" s="193">
        <f t="shared" si="169"/>
        <v>9.5330739299610889E-2</v>
      </c>
      <c r="M1586" s="225"/>
      <c r="N1586" s="27">
        <v>247</v>
      </c>
      <c r="O1586" s="214">
        <f t="shared" si="170"/>
        <v>8.7681931132410365E-2</v>
      </c>
      <c r="P1586" s="177">
        <f t="shared" si="171"/>
        <v>2843</v>
      </c>
      <c r="Q1586" s="178">
        <f t="shared" si="172"/>
        <v>2570</v>
      </c>
      <c r="R1586" s="178">
        <f t="shared" si="173"/>
        <v>247</v>
      </c>
      <c r="S1586" s="202">
        <f t="shared" si="174"/>
        <v>8.7681931132410365E-2</v>
      </c>
    </row>
    <row r="1587" spans="1:19" x14ac:dyDescent="0.2">
      <c r="A1587" s="201" t="s">
        <v>444</v>
      </c>
      <c r="B1587" s="188" t="s">
        <v>42</v>
      </c>
      <c r="C1587" s="189" t="s">
        <v>46</v>
      </c>
      <c r="D1587" s="175"/>
      <c r="E1587" s="176"/>
      <c r="F1587" s="176"/>
      <c r="G1587" s="176"/>
      <c r="H1587" s="210" t="str">
        <f t="shared" si="168"/>
        <v/>
      </c>
      <c r="I1587" s="221">
        <v>1433</v>
      </c>
      <c r="J1587" s="27">
        <v>1520</v>
      </c>
      <c r="K1587" s="27">
        <v>247</v>
      </c>
      <c r="L1587" s="193">
        <f t="shared" si="169"/>
        <v>0.16250000000000001</v>
      </c>
      <c r="M1587" s="225"/>
      <c r="N1587" s="27">
        <v>116</v>
      </c>
      <c r="O1587" s="214">
        <f t="shared" si="170"/>
        <v>7.090464547677261E-2</v>
      </c>
      <c r="P1587" s="177">
        <f t="shared" si="171"/>
        <v>1433</v>
      </c>
      <c r="Q1587" s="178">
        <f t="shared" si="172"/>
        <v>1520</v>
      </c>
      <c r="R1587" s="178">
        <f t="shared" si="173"/>
        <v>116</v>
      </c>
      <c r="S1587" s="202">
        <f t="shared" si="174"/>
        <v>7.090464547677261E-2</v>
      </c>
    </row>
    <row r="1588" spans="1:19" x14ac:dyDescent="0.2">
      <c r="A1588" s="201" t="s">
        <v>444</v>
      </c>
      <c r="B1588" s="188" t="s">
        <v>47</v>
      </c>
      <c r="C1588" s="189" t="s">
        <v>48</v>
      </c>
      <c r="D1588" s="175"/>
      <c r="E1588" s="176"/>
      <c r="F1588" s="176"/>
      <c r="G1588" s="176"/>
      <c r="H1588" s="210" t="str">
        <f t="shared" si="168"/>
        <v/>
      </c>
      <c r="I1588" s="221">
        <v>145</v>
      </c>
      <c r="J1588" s="27">
        <v>93</v>
      </c>
      <c r="K1588" s="27">
        <v>24</v>
      </c>
      <c r="L1588" s="193">
        <f t="shared" si="169"/>
        <v>0.25806451612903225</v>
      </c>
      <c r="M1588" s="225"/>
      <c r="N1588" s="27">
        <v>53</v>
      </c>
      <c r="O1588" s="214">
        <f t="shared" si="170"/>
        <v>0.36301369863013699</v>
      </c>
      <c r="P1588" s="177">
        <f t="shared" si="171"/>
        <v>145</v>
      </c>
      <c r="Q1588" s="178">
        <f t="shared" si="172"/>
        <v>93</v>
      </c>
      <c r="R1588" s="178">
        <f t="shared" si="173"/>
        <v>53</v>
      </c>
      <c r="S1588" s="202">
        <f t="shared" si="174"/>
        <v>0.36301369863013699</v>
      </c>
    </row>
    <row r="1589" spans="1:19" x14ac:dyDescent="0.2">
      <c r="A1589" s="201" t="s">
        <v>444</v>
      </c>
      <c r="B1589" s="188" t="s">
        <v>55</v>
      </c>
      <c r="C1589" s="189" t="s">
        <v>56</v>
      </c>
      <c r="D1589" s="175"/>
      <c r="E1589" s="176"/>
      <c r="F1589" s="176"/>
      <c r="G1589" s="176"/>
      <c r="H1589" s="210" t="str">
        <f t="shared" si="168"/>
        <v/>
      </c>
      <c r="I1589" s="221">
        <v>279</v>
      </c>
      <c r="J1589" s="27">
        <v>185</v>
      </c>
      <c r="K1589" s="27">
        <v>18</v>
      </c>
      <c r="L1589" s="193">
        <f t="shared" si="169"/>
        <v>9.7297297297297303E-2</v>
      </c>
      <c r="M1589" s="225"/>
      <c r="N1589" s="27">
        <v>95</v>
      </c>
      <c r="O1589" s="214">
        <f t="shared" si="170"/>
        <v>0.3392857142857143</v>
      </c>
      <c r="P1589" s="177">
        <f t="shared" si="171"/>
        <v>279</v>
      </c>
      <c r="Q1589" s="178">
        <f t="shared" si="172"/>
        <v>185</v>
      </c>
      <c r="R1589" s="178">
        <f t="shared" si="173"/>
        <v>95</v>
      </c>
      <c r="S1589" s="202">
        <f t="shared" si="174"/>
        <v>0.3392857142857143</v>
      </c>
    </row>
    <row r="1590" spans="1:19" x14ac:dyDescent="0.2">
      <c r="A1590" s="201" t="s">
        <v>444</v>
      </c>
      <c r="B1590" s="188" t="s">
        <v>65</v>
      </c>
      <c r="C1590" s="189" t="s">
        <v>66</v>
      </c>
      <c r="D1590" s="175"/>
      <c r="E1590" s="176"/>
      <c r="F1590" s="176"/>
      <c r="G1590" s="176"/>
      <c r="H1590" s="210" t="str">
        <f t="shared" si="168"/>
        <v/>
      </c>
      <c r="I1590" s="221">
        <v>505</v>
      </c>
      <c r="J1590" s="27">
        <v>287</v>
      </c>
      <c r="K1590" s="27">
        <v>100</v>
      </c>
      <c r="L1590" s="193">
        <f t="shared" si="169"/>
        <v>0.34843205574912894</v>
      </c>
      <c r="M1590" s="225"/>
      <c r="N1590" s="27">
        <v>248</v>
      </c>
      <c r="O1590" s="214">
        <f t="shared" si="170"/>
        <v>0.46355140186915889</v>
      </c>
      <c r="P1590" s="177">
        <f t="shared" si="171"/>
        <v>505</v>
      </c>
      <c r="Q1590" s="178">
        <f t="shared" si="172"/>
        <v>287</v>
      </c>
      <c r="R1590" s="178">
        <f t="shared" si="173"/>
        <v>248</v>
      </c>
      <c r="S1590" s="202">
        <f t="shared" si="174"/>
        <v>0.46355140186915889</v>
      </c>
    </row>
    <row r="1591" spans="1:19" x14ac:dyDescent="0.2">
      <c r="A1591" s="201" t="s">
        <v>444</v>
      </c>
      <c r="B1591" s="188" t="s">
        <v>69</v>
      </c>
      <c r="C1591" s="189" t="s">
        <v>70</v>
      </c>
      <c r="D1591" s="175"/>
      <c r="E1591" s="176"/>
      <c r="F1591" s="176"/>
      <c r="G1591" s="176"/>
      <c r="H1591" s="210" t="str">
        <f t="shared" si="168"/>
        <v/>
      </c>
      <c r="I1591" s="221">
        <v>450</v>
      </c>
      <c r="J1591" s="27">
        <v>317</v>
      </c>
      <c r="K1591" s="27">
        <v>34</v>
      </c>
      <c r="L1591" s="193">
        <f t="shared" si="169"/>
        <v>0.10725552050473186</v>
      </c>
      <c r="M1591" s="225"/>
      <c r="N1591" s="27">
        <v>107</v>
      </c>
      <c r="O1591" s="214">
        <f t="shared" si="170"/>
        <v>0.25235849056603776</v>
      </c>
      <c r="P1591" s="177">
        <f t="shared" si="171"/>
        <v>450</v>
      </c>
      <c r="Q1591" s="178">
        <f t="shared" si="172"/>
        <v>317</v>
      </c>
      <c r="R1591" s="178">
        <f t="shared" si="173"/>
        <v>107</v>
      </c>
      <c r="S1591" s="202">
        <f t="shared" si="174"/>
        <v>0.25235849056603776</v>
      </c>
    </row>
    <row r="1592" spans="1:19" x14ac:dyDescent="0.2">
      <c r="A1592" s="201" t="s">
        <v>444</v>
      </c>
      <c r="B1592" s="188" t="s">
        <v>78</v>
      </c>
      <c r="C1592" s="189" t="s">
        <v>79</v>
      </c>
      <c r="D1592" s="175"/>
      <c r="E1592" s="176"/>
      <c r="F1592" s="176"/>
      <c r="G1592" s="176"/>
      <c r="H1592" s="210" t="str">
        <f t="shared" si="168"/>
        <v/>
      </c>
      <c r="I1592" s="221">
        <v>6</v>
      </c>
      <c r="J1592" s="27"/>
      <c r="K1592" s="27"/>
      <c r="L1592" s="193" t="str">
        <f t="shared" si="169"/>
        <v/>
      </c>
      <c r="M1592" s="225"/>
      <c r="N1592" s="27"/>
      <c r="O1592" s="214" t="str">
        <f t="shared" si="170"/>
        <v/>
      </c>
      <c r="P1592" s="177">
        <f t="shared" si="171"/>
        <v>6</v>
      </c>
      <c r="Q1592" s="178" t="str">
        <f t="shared" si="172"/>
        <v/>
      </c>
      <c r="R1592" s="178" t="str">
        <f t="shared" si="173"/>
        <v/>
      </c>
      <c r="S1592" s="202" t="str">
        <f t="shared" si="174"/>
        <v/>
      </c>
    </row>
    <row r="1593" spans="1:19" x14ac:dyDescent="0.2">
      <c r="A1593" s="201" t="s">
        <v>444</v>
      </c>
      <c r="B1593" s="188" t="s">
        <v>83</v>
      </c>
      <c r="C1593" s="189" t="s">
        <v>84</v>
      </c>
      <c r="D1593" s="175"/>
      <c r="E1593" s="176"/>
      <c r="F1593" s="176"/>
      <c r="G1593" s="176"/>
      <c r="H1593" s="210" t="str">
        <f t="shared" si="168"/>
        <v/>
      </c>
      <c r="I1593" s="221">
        <v>4</v>
      </c>
      <c r="J1593" s="27"/>
      <c r="K1593" s="27"/>
      <c r="L1593" s="193" t="str">
        <f t="shared" si="169"/>
        <v/>
      </c>
      <c r="M1593" s="225"/>
      <c r="N1593" s="27"/>
      <c r="O1593" s="214" t="str">
        <f t="shared" si="170"/>
        <v/>
      </c>
      <c r="P1593" s="177">
        <f t="shared" si="171"/>
        <v>4</v>
      </c>
      <c r="Q1593" s="178" t="str">
        <f t="shared" si="172"/>
        <v/>
      </c>
      <c r="R1593" s="178" t="str">
        <f t="shared" si="173"/>
        <v/>
      </c>
      <c r="S1593" s="202" t="str">
        <f t="shared" si="174"/>
        <v/>
      </c>
    </row>
    <row r="1594" spans="1:19" x14ac:dyDescent="0.2">
      <c r="A1594" s="201" t="s">
        <v>444</v>
      </c>
      <c r="B1594" s="188" t="s">
        <v>85</v>
      </c>
      <c r="C1594" s="189" t="s">
        <v>282</v>
      </c>
      <c r="D1594" s="175"/>
      <c r="E1594" s="176"/>
      <c r="F1594" s="176"/>
      <c r="G1594" s="176"/>
      <c r="H1594" s="210" t="str">
        <f t="shared" si="168"/>
        <v/>
      </c>
      <c r="I1594" s="221">
        <v>7</v>
      </c>
      <c r="J1594" s="27">
        <v>7</v>
      </c>
      <c r="K1594" s="27"/>
      <c r="L1594" s="193">
        <f t="shared" si="169"/>
        <v>0</v>
      </c>
      <c r="M1594" s="225"/>
      <c r="N1594" s="27"/>
      <c r="O1594" s="214">
        <f t="shared" si="170"/>
        <v>0</v>
      </c>
      <c r="P1594" s="177">
        <f t="shared" si="171"/>
        <v>7</v>
      </c>
      <c r="Q1594" s="178">
        <f t="shared" si="172"/>
        <v>7</v>
      </c>
      <c r="R1594" s="178" t="str">
        <f t="shared" si="173"/>
        <v/>
      </c>
      <c r="S1594" s="202" t="str">
        <f t="shared" si="174"/>
        <v/>
      </c>
    </row>
    <row r="1595" spans="1:19" x14ac:dyDescent="0.2">
      <c r="A1595" s="201" t="s">
        <v>444</v>
      </c>
      <c r="B1595" s="188" t="s">
        <v>92</v>
      </c>
      <c r="C1595" s="189" t="s">
        <v>93</v>
      </c>
      <c r="D1595" s="175"/>
      <c r="E1595" s="176"/>
      <c r="F1595" s="176"/>
      <c r="G1595" s="176"/>
      <c r="H1595" s="210" t="str">
        <f t="shared" si="168"/>
        <v/>
      </c>
      <c r="I1595" s="221">
        <v>3935</v>
      </c>
      <c r="J1595" s="27">
        <v>3638</v>
      </c>
      <c r="K1595" s="27">
        <v>2010</v>
      </c>
      <c r="L1595" s="193">
        <f t="shared" si="169"/>
        <v>0.55250137438152835</v>
      </c>
      <c r="M1595" s="225"/>
      <c r="N1595" s="27">
        <v>428</v>
      </c>
      <c r="O1595" s="214">
        <f t="shared" si="170"/>
        <v>0.10526315789473684</v>
      </c>
      <c r="P1595" s="177">
        <f t="shared" si="171"/>
        <v>3935</v>
      </c>
      <c r="Q1595" s="178">
        <f t="shared" si="172"/>
        <v>3638</v>
      </c>
      <c r="R1595" s="178">
        <f t="shared" si="173"/>
        <v>428</v>
      </c>
      <c r="S1595" s="202">
        <f t="shared" si="174"/>
        <v>0.10526315789473684</v>
      </c>
    </row>
    <row r="1596" spans="1:19" x14ac:dyDescent="0.2">
      <c r="A1596" s="201" t="s">
        <v>444</v>
      </c>
      <c r="B1596" s="188" t="s">
        <v>98</v>
      </c>
      <c r="C1596" s="189" t="s">
        <v>99</v>
      </c>
      <c r="D1596" s="175"/>
      <c r="E1596" s="176"/>
      <c r="F1596" s="176"/>
      <c r="G1596" s="176"/>
      <c r="H1596" s="210" t="str">
        <f t="shared" si="168"/>
        <v/>
      </c>
      <c r="I1596" s="221">
        <v>333</v>
      </c>
      <c r="J1596" s="27">
        <v>290</v>
      </c>
      <c r="K1596" s="27">
        <v>56</v>
      </c>
      <c r="L1596" s="193">
        <f t="shared" si="169"/>
        <v>0.19310344827586207</v>
      </c>
      <c r="M1596" s="225"/>
      <c r="N1596" s="27">
        <v>47</v>
      </c>
      <c r="O1596" s="214">
        <f t="shared" si="170"/>
        <v>0.1394658753709199</v>
      </c>
      <c r="P1596" s="177">
        <f t="shared" si="171"/>
        <v>333</v>
      </c>
      <c r="Q1596" s="178">
        <f t="shared" si="172"/>
        <v>290</v>
      </c>
      <c r="R1596" s="178">
        <f t="shared" si="173"/>
        <v>47</v>
      </c>
      <c r="S1596" s="202">
        <f t="shared" si="174"/>
        <v>0.1394658753709199</v>
      </c>
    </row>
    <row r="1597" spans="1:19" x14ac:dyDescent="0.2">
      <c r="A1597" s="201" t="s">
        <v>444</v>
      </c>
      <c r="B1597" s="188" t="s">
        <v>558</v>
      </c>
      <c r="C1597" s="189" t="s">
        <v>100</v>
      </c>
      <c r="D1597" s="175"/>
      <c r="E1597" s="176"/>
      <c r="F1597" s="176"/>
      <c r="G1597" s="176"/>
      <c r="H1597" s="210" t="str">
        <f t="shared" si="168"/>
        <v/>
      </c>
      <c r="I1597" s="221">
        <v>1452</v>
      </c>
      <c r="J1597" s="27">
        <v>501</v>
      </c>
      <c r="K1597" s="27">
        <v>220</v>
      </c>
      <c r="L1597" s="193">
        <f t="shared" si="169"/>
        <v>0.43912175648702595</v>
      </c>
      <c r="M1597" s="225">
        <v>6</v>
      </c>
      <c r="N1597" s="27">
        <v>824</v>
      </c>
      <c r="O1597" s="214">
        <f t="shared" si="170"/>
        <v>0.61908339594290007</v>
      </c>
      <c r="P1597" s="177">
        <f t="shared" si="171"/>
        <v>1452</v>
      </c>
      <c r="Q1597" s="178">
        <f t="shared" si="172"/>
        <v>507</v>
      </c>
      <c r="R1597" s="178">
        <f t="shared" si="173"/>
        <v>824</v>
      </c>
      <c r="S1597" s="202">
        <f t="shared" si="174"/>
        <v>0.61908339594290007</v>
      </c>
    </row>
    <row r="1598" spans="1:19" x14ac:dyDescent="0.2">
      <c r="A1598" s="201" t="s">
        <v>444</v>
      </c>
      <c r="B1598" s="188" t="s">
        <v>101</v>
      </c>
      <c r="C1598" s="189" t="s">
        <v>511</v>
      </c>
      <c r="D1598" s="175"/>
      <c r="E1598" s="176"/>
      <c r="F1598" s="176"/>
      <c r="G1598" s="176"/>
      <c r="H1598" s="210" t="str">
        <f t="shared" si="168"/>
        <v/>
      </c>
      <c r="I1598" s="221">
        <v>86</v>
      </c>
      <c r="J1598" s="27">
        <v>85</v>
      </c>
      <c r="K1598" s="27">
        <v>36</v>
      </c>
      <c r="L1598" s="193">
        <f t="shared" si="169"/>
        <v>0.42352941176470588</v>
      </c>
      <c r="M1598" s="225"/>
      <c r="N1598" s="27"/>
      <c r="O1598" s="214">
        <f t="shared" si="170"/>
        <v>0</v>
      </c>
      <c r="P1598" s="177">
        <f t="shared" si="171"/>
        <v>86</v>
      </c>
      <c r="Q1598" s="178">
        <f t="shared" si="172"/>
        <v>85</v>
      </c>
      <c r="R1598" s="178" t="str">
        <f t="shared" si="173"/>
        <v/>
      </c>
      <c r="S1598" s="202" t="str">
        <f t="shared" si="174"/>
        <v/>
      </c>
    </row>
    <row r="1599" spans="1:19" x14ac:dyDescent="0.2">
      <c r="A1599" s="201" t="s">
        <v>444</v>
      </c>
      <c r="B1599" s="188" t="s">
        <v>105</v>
      </c>
      <c r="C1599" s="189" t="s">
        <v>287</v>
      </c>
      <c r="D1599" s="175"/>
      <c r="E1599" s="176"/>
      <c r="F1599" s="176"/>
      <c r="G1599" s="176"/>
      <c r="H1599" s="210" t="str">
        <f t="shared" si="168"/>
        <v/>
      </c>
      <c r="I1599" s="221">
        <v>90</v>
      </c>
      <c r="J1599" s="27">
        <v>36</v>
      </c>
      <c r="K1599" s="27">
        <v>4</v>
      </c>
      <c r="L1599" s="193">
        <f t="shared" si="169"/>
        <v>0.1111111111111111</v>
      </c>
      <c r="M1599" s="225">
        <v>2</v>
      </c>
      <c r="N1599" s="27">
        <v>60</v>
      </c>
      <c r="O1599" s="214">
        <f t="shared" si="170"/>
        <v>0.61224489795918369</v>
      </c>
      <c r="P1599" s="177">
        <f t="shared" si="171"/>
        <v>90</v>
      </c>
      <c r="Q1599" s="178">
        <f t="shared" si="172"/>
        <v>38</v>
      </c>
      <c r="R1599" s="178">
        <f t="shared" si="173"/>
        <v>60</v>
      </c>
      <c r="S1599" s="202">
        <f t="shared" si="174"/>
        <v>0.61224489795918369</v>
      </c>
    </row>
    <row r="1600" spans="1:19" x14ac:dyDescent="0.2">
      <c r="A1600" s="201" t="s">
        <v>444</v>
      </c>
      <c r="B1600" s="188" t="s">
        <v>105</v>
      </c>
      <c r="C1600" s="189" t="s">
        <v>106</v>
      </c>
      <c r="D1600" s="175"/>
      <c r="E1600" s="176"/>
      <c r="F1600" s="176"/>
      <c r="G1600" s="176"/>
      <c r="H1600" s="210" t="str">
        <f t="shared" si="168"/>
        <v/>
      </c>
      <c r="I1600" s="221">
        <v>3</v>
      </c>
      <c r="J1600" s="27">
        <v>1</v>
      </c>
      <c r="K1600" s="27"/>
      <c r="L1600" s="193">
        <f t="shared" si="169"/>
        <v>0</v>
      </c>
      <c r="M1600" s="225"/>
      <c r="N1600" s="27"/>
      <c r="O1600" s="214">
        <f t="shared" si="170"/>
        <v>0</v>
      </c>
      <c r="P1600" s="177">
        <f t="shared" si="171"/>
        <v>3</v>
      </c>
      <c r="Q1600" s="178">
        <f t="shared" si="172"/>
        <v>1</v>
      </c>
      <c r="R1600" s="178" t="str">
        <f t="shared" si="173"/>
        <v/>
      </c>
      <c r="S1600" s="202" t="str">
        <f t="shared" si="174"/>
        <v/>
      </c>
    </row>
    <row r="1601" spans="1:19" x14ac:dyDescent="0.2">
      <c r="A1601" s="201" t="s">
        <v>444</v>
      </c>
      <c r="B1601" s="188" t="s">
        <v>107</v>
      </c>
      <c r="C1601" s="189" t="s">
        <v>288</v>
      </c>
      <c r="D1601" s="175"/>
      <c r="E1601" s="176"/>
      <c r="F1601" s="176"/>
      <c r="G1601" s="176"/>
      <c r="H1601" s="210" t="str">
        <f t="shared" si="168"/>
        <v/>
      </c>
      <c r="I1601" s="221">
        <v>7</v>
      </c>
      <c r="J1601" s="27"/>
      <c r="K1601" s="27"/>
      <c r="L1601" s="193" t="str">
        <f t="shared" si="169"/>
        <v/>
      </c>
      <c r="M1601" s="225"/>
      <c r="N1601" s="27"/>
      <c r="O1601" s="214" t="str">
        <f t="shared" si="170"/>
        <v/>
      </c>
      <c r="P1601" s="177">
        <f t="shared" si="171"/>
        <v>7</v>
      </c>
      <c r="Q1601" s="178" t="str">
        <f t="shared" si="172"/>
        <v/>
      </c>
      <c r="R1601" s="178" t="str">
        <f t="shared" si="173"/>
        <v/>
      </c>
      <c r="S1601" s="202" t="str">
        <f t="shared" si="174"/>
        <v/>
      </c>
    </row>
    <row r="1602" spans="1:19" x14ac:dyDescent="0.2">
      <c r="A1602" s="201" t="s">
        <v>444</v>
      </c>
      <c r="B1602" s="188" t="s">
        <v>110</v>
      </c>
      <c r="C1602" s="189" t="s">
        <v>111</v>
      </c>
      <c r="D1602" s="175"/>
      <c r="E1602" s="176"/>
      <c r="F1602" s="176"/>
      <c r="G1602" s="176"/>
      <c r="H1602" s="210" t="str">
        <f t="shared" ref="H1602:H1665" si="175">IF((E1602+G1602)&lt;&gt;0,G1602/(E1602+G1602),"")</f>
        <v/>
      </c>
      <c r="I1602" s="221">
        <v>68</v>
      </c>
      <c r="J1602" s="27">
        <v>47</v>
      </c>
      <c r="K1602" s="27">
        <v>19</v>
      </c>
      <c r="L1602" s="193">
        <f t="shared" ref="L1602:L1665" si="176">IF(J1602&lt;&gt;0,K1602/J1602,"")</f>
        <v>0.40425531914893614</v>
      </c>
      <c r="M1602" s="225"/>
      <c r="N1602" s="27">
        <v>12</v>
      </c>
      <c r="O1602" s="214">
        <f t="shared" ref="O1602:O1665" si="177">IF((J1602+M1602+N1602)&lt;&gt;0,N1602/(J1602+M1602+N1602),"")</f>
        <v>0.20338983050847459</v>
      </c>
      <c r="P1602" s="177">
        <f t="shared" ref="P1602:P1665" si="178">IF(SUM(D1602,I1602)&gt;0,SUM(D1602,I1602),"")</f>
        <v>68</v>
      </c>
      <c r="Q1602" s="178">
        <f t="shared" ref="Q1602:Q1665" si="179">IF(SUM(E1602,J1602, M1602)&gt;0,SUM(E1602,J1602, M1602),"")</f>
        <v>47</v>
      </c>
      <c r="R1602" s="178">
        <f t="shared" ref="R1602:R1665" si="180">IF(SUM(G1602,N1602)&gt;0,SUM(G1602,N1602),"")</f>
        <v>12</v>
      </c>
      <c r="S1602" s="202">
        <f t="shared" ref="S1602:S1665" si="181">IFERROR(IF((Q1602+R1602)&lt;&gt;0,R1602/(Q1602+R1602),""),"")</f>
        <v>0.20338983050847459</v>
      </c>
    </row>
    <row r="1603" spans="1:19" x14ac:dyDescent="0.2">
      <c r="A1603" s="201" t="s">
        <v>444</v>
      </c>
      <c r="B1603" s="188" t="s">
        <v>112</v>
      </c>
      <c r="C1603" s="189" t="s">
        <v>113</v>
      </c>
      <c r="D1603" s="175"/>
      <c r="E1603" s="176"/>
      <c r="F1603" s="176"/>
      <c r="G1603" s="176"/>
      <c r="H1603" s="210" t="str">
        <f t="shared" si="175"/>
        <v/>
      </c>
      <c r="I1603" s="221">
        <v>212</v>
      </c>
      <c r="J1603" s="27">
        <v>118</v>
      </c>
      <c r="K1603" s="27">
        <v>32</v>
      </c>
      <c r="L1603" s="193">
        <f t="shared" si="176"/>
        <v>0.2711864406779661</v>
      </c>
      <c r="M1603" s="225">
        <v>2</v>
      </c>
      <c r="N1603" s="27">
        <v>101</v>
      </c>
      <c r="O1603" s="214">
        <f t="shared" si="177"/>
        <v>0.45701357466063347</v>
      </c>
      <c r="P1603" s="177">
        <f t="shared" si="178"/>
        <v>212</v>
      </c>
      <c r="Q1603" s="178">
        <f t="shared" si="179"/>
        <v>120</v>
      </c>
      <c r="R1603" s="178">
        <f t="shared" si="180"/>
        <v>101</v>
      </c>
      <c r="S1603" s="202">
        <f t="shared" si="181"/>
        <v>0.45701357466063347</v>
      </c>
    </row>
    <row r="1604" spans="1:19" x14ac:dyDescent="0.2">
      <c r="A1604" s="201" t="s">
        <v>444</v>
      </c>
      <c r="B1604" s="188" t="s">
        <v>116</v>
      </c>
      <c r="C1604" s="189" t="s">
        <v>117</v>
      </c>
      <c r="D1604" s="175"/>
      <c r="E1604" s="176"/>
      <c r="F1604" s="176"/>
      <c r="G1604" s="176"/>
      <c r="H1604" s="210" t="str">
        <f t="shared" si="175"/>
        <v/>
      </c>
      <c r="I1604" s="221">
        <v>272</v>
      </c>
      <c r="J1604" s="27">
        <v>116</v>
      </c>
      <c r="K1604" s="27">
        <v>42</v>
      </c>
      <c r="L1604" s="193">
        <f t="shared" si="176"/>
        <v>0.36206896551724138</v>
      </c>
      <c r="M1604" s="225">
        <v>8</v>
      </c>
      <c r="N1604" s="27">
        <v>163</v>
      </c>
      <c r="O1604" s="214">
        <f t="shared" si="177"/>
        <v>0.56794425087108014</v>
      </c>
      <c r="P1604" s="177">
        <f t="shared" si="178"/>
        <v>272</v>
      </c>
      <c r="Q1604" s="178">
        <f t="shared" si="179"/>
        <v>124</v>
      </c>
      <c r="R1604" s="178">
        <f t="shared" si="180"/>
        <v>163</v>
      </c>
      <c r="S1604" s="202">
        <f t="shared" si="181"/>
        <v>0.56794425087108014</v>
      </c>
    </row>
    <row r="1605" spans="1:19" x14ac:dyDescent="0.2">
      <c r="A1605" s="201" t="s">
        <v>444</v>
      </c>
      <c r="B1605" s="188" t="s">
        <v>122</v>
      </c>
      <c r="C1605" s="189" t="s">
        <v>123</v>
      </c>
      <c r="D1605" s="175"/>
      <c r="E1605" s="176"/>
      <c r="F1605" s="176"/>
      <c r="G1605" s="176"/>
      <c r="H1605" s="210" t="str">
        <f t="shared" si="175"/>
        <v/>
      </c>
      <c r="I1605" s="221">
        <v>528</v>
      </c>
      <c r="J1605" s="27">
        <v>211</v>
      </c>
      <c r="K1605" s="27">
        <v>53</v>
      </c>
      <c r="L1605" s="193">
        <f t="shared" si="176"/>
        <v>0.25118483412322273</v>
      </c>
      <c r="M1605" s="225">
        <v>34</v>
      </c>
      <c r="N1605" s="27">
        <v>328</v>
      </c>
      <c r="O1605" s="214">
        <f t="shared" si="177"/>
        <v>0.57242582897033156</v>
      </c>
      <c r="P1605" s="177">
        <f t="shared" si="178"/>
        <v>528</v>
      </c>
      <c r="Q1605" s="178">
        <f t="shared" si="179"/>
        <v>245</v>
      </c>
      <c r="R1605" s="178">
        <f t="shared" si="180"/>
        <v>328</v>
      </c>
      <c r="S1605" s="202">
        <f t="shared" si="181"/>
        <v>0.57242582897033156</v>
      </c>
    </row>
    <row r="1606" spans="1:19" x14ac:dyDescent="0.2">
      <c r="A1606" s="201" t="s">
        <v>444</v>
      </c>
      <c r="B1606" s="188" t="s">
        <v>525</v>
      </c>
      <c r="C1606" s="189" t="s">
        <v>526</v>
      </c>
      <c r="D1606" s="175"/>
      <c r="E1606" s="176"/>
      <c r="F1606" s="176"/>
      <c r="G1606" s="176"/>
      <c r="H1606" s="210" t="str">
        <f t="shared" si="175"/>
        <v/>
      </c>
      <c r="I1606" s="221">
        <v>105</v>
      </c>
      <c r="J1606" s="27">
        <v>99</v>
      </c>
      <c r="K1606" s="27">
        <v>52</v>
      </c>
      <c r="L1606" s="193">
        <f t="shared" si="176"/>
        <v>0.5252525252525253</v>
      </c>
      <c r="M1606" s="225"/>
      <c r="N1606" s="27"/>
      <c r="O1606" s="214">
        <f t="shared" si="177"/>
        <v>0</v>
      </c>
      <c r="P1606" s="177">
        <f t="shared" si="178"/>
        <v>105</v>
      </c>
      <c r="Q1606" s="178">
        <f t="shared" si="179"/>
        <v>99</v>
      </c>
      <c r="R1606" s="178" t="str">
        <f t="shared" si="180"/>
        <v/>
      </c>
      <c r="S1606" s="202" t="str">
        <f t="shared" si="181"/>
        <v/>
      </c>
    </row>
    <row r="1607" spans="1:19" x14ac:dyDescent="0.2">
      <c r="A1607" s="201" t="s">
        <v>444</v>
      </c>
      <c r="B1607" s="188" t="s">
        <v>133</v>
      </c>
      <c r="C1607" s="189" t="s">
        <v>134</v>
      </c>
      <c r="D1607" s="175"/>
      <c r="E1607" s="176"/>
      <c r="F1607" s="176"/>
      <c r="G1607" s="176"/>
      <c r="H1607" s="210" t="str">
        <f t="shared" si="175"/>
        <v/>
      </c>
      <c r="I1607" s="221">
        <v>658</v>
      </c>
      <c r="J1607" s="27">
        <v>289</v>
      </c>
      <c r="K1607" s="27">
        <v>97</v>
      </c>
      <c r="L1607" s="193">
        <f t="shared" si="176"/>
        <v>0.33564013840830448</v>
      </c>
      <c r="M1607" s="225"/>
      <c r="N1607" s="27">
        <v>364</v>
      </c>
      <c r="O1607" s="214">
        <f t="shared" si="177"/>
        <v>0.55742725880551303</v>
      </c>
      <c r="P1607" s="177">
        <f t="shared" si="178"/>
        <v>658</v>
      </c>
      <c r="Q1607" s="178">
        <f t="shared" si="179"/>
        <v>289</v>
      </c>
      <c r="R1607" s="178">
        <f t="shared" si="180"/>
        <v>364</v>
      </c>
      <c r="S1607" s="202">
        <f t="shared" si="181"/>
        <v>0.55742725880551303</v>
      </c>
    </row>
    <row r="1608" spans="1:19" x14ac:dyDescent="0.2">
      <c r="A1608" s="201" t="s">
        <v>444</v>
      </c>
      <c r="B1608" s="188" t="s">
        <v>147</v>
      </c>
      <c r="C1608" s="189" t="s">
        <v>148</v>
      </c>
      <c r="D1608" s="175"/>
      <c r="E1608" s="176"/>
      <c r="F1608" s="176"/>
      <c r="G1608" s="176"/>
      <c r="H1608" s="210" t="str">
        <f t="shared" si="175"/>
        <v/>
      </c>
      <c r="I1608" s="221">
        <v>993</v>
      </c>
      <c r="J1608" s="27">
        <v>170</v>
      </c>
      <c r="K1608" s="27">
        <v>36</v>
      </c>
      <c r="L1608" s="193">
        <f t="shared" si="176"/>
        <v>0.21176470588235294</v>
      </c>
      <c r="M1608" s="225"/>
      <c r="N1608" s="27">
        <v>836</v>
      </c>
      <c r="O1608" s="214">
        <f t="shared" si="177"/>
        <v>0.83101391650099399</v>
      </c>
      <c r="P1608" s="177">
        <f t="shared" si="178"/>
        <v>993</v>
      </c>
      <c r="Q1608" s="178">
        <f t="shared" si="179"/>
        <v>170</v>
      </c>
      <c r="R1608" s="178">
        <f t="shared" si="180"/>
        <v>836</v>
      </c>
      <c r="S1608" s="202">
        <f t="shared" si="181"/>
        <v>0.83101391650099399</v>
      </c>
    </row>
    <row r="1609" spans="1:19" x14ac:dyDescent="0.2">
      <c r="A1609" s="201" t="s">
        <v>444</v>
      </c>
      <c r="B1609" s="188" t="s">
        <v>563</v>
      </c>
      <c r="C1609" s="189" t="s">
        <v>381</v>
      </c>
      <c r="D1609" s="175"/>
      <c r="E1609" s="176"/>
      <c r="F1609" s="176"/>
      <c r="G1609" s="176"/>
      <c r="H1609" s="210" t="str">
        <f t="shared" si="175"/>
        <v/>
      </c>
      <c r="I1609" s="221">
        <v>1</v>
      </c>
      <c r="J1609" s="27">
        <v>1</v>
      </c>
      <c r="K1609" s="27">
        <v>1</v>
      </c>
      <c r="L1609" s="193">
        <f t="shared" si="176"/>
        <v>1</v>
      </c>
      <c r="M1609" s="225"/>
      <c r="N1609" s="27"/>
      <c r="O1609" s="214">
        <f t="shared" si="177"/>
        <v>0</v>
      </c>
      <c r="P1609" s="177">
        <f t="shared" si="178"/>
        <v>1</v>
      </c>
      <c r="Q1609" s="178">
        <f t="shared" si="179"/>
        <v>1</v>
      </c>
      <c r="R1609" s="178" t="str">
        <f t="shared" si="180"/>
        <v/>
      </c>
      <c r="S1609" s="202" t="str">
        <f t="shared" si="181"/>
        <v/>
      </c>
    </row>
    <row r="1610" spans="1:19" x14ac:dyDescent="0.2">
      <c r="A1610" s="201" t="s">
        <v>444</v>
      </c>
      <c r="B1610" s="188" t="s">
        <v>550</v>
      </c>
      <c r="C1610" s="189" t="s">
        <v>73</v>
      </c>
      <c r="D1610" s="175"/>
      <c r="E1610" s="176"/>
      <c r="F1610" s="176"/>
      <c r="G1610" s="176"/>
      <c r="H1610" s="210" t="str">
        <f t="shared" si="175"/>
        <v/>
      </c>
      <c r="I1610" s="221">
        <v>2274</v>
      </c>
      <c r="J1610" s="27">
        <v>15</v>
      </c>
      <c r="K1610" s="27">
        <v>7</v>
      </c>
      <c r="L1610" s="193">
        <f t="shared" si="176"/>
        <v>0.46666666666666667</v>
      </c>
      <c r="M1610" s="225">
        <v>1805</v>
      </c>
      <c r="N1610" s="27">
        <v>658</v>
      </c>
      <c r="O1610" s="214">
        <f t="shared" si="177"/>
        <v>0.2655367231638418</v>
      </c>
      <c r="P1610" s="177">
        <f t="shared" si="178"/>
        <v>2274</v>
      </c>
      <c r="Q1610" s="178">
        <f t="shared" si="179"/>
        <v>1820</v>
      </c>
      <c r="R1610" s="178">
        <f t="shared" si="180"/>
        <v>658</v>
      </c>
      <c r="S1610" s="202">
        <f t="shared" si="181"/>
        <v>0.2655367231638418</v>
      </c>
    </row>
    <row r="1611" spans="1:19" x14ac:dyDescent="0.2">
      <c r="A1611" s="201" t="s">
        <v>444</v>
      </c>
      <c r="B1611" s="188" t="s">
        <v>153</v>
      </c>
      <c r="C1611" s="189" t="s">
        <v>154</v>
      </c>
      <c r="D1611" s="175"/>
      <c r="E1611" s="176"/>
      <c r="F1611" s="176"/>
      <c r="G1611" s="176"/>
      <c r="H1611" s="210" t="str">
        <f t="shared" si="175"/>
        <v/>
      </c>
      <c r="I1611" s="221">
        <v>694</v>
      </c>
      <c r="J1611" s="27">
        <v>277</v>
      </c>
      <c r="K1611" s="27">
        <v>33</v>
      </c>
      <c r="L1611" s="193">
        <f t="shared" si="176"/>
        <v>0.11913357400722022</v>
      </c>
      <c r="M1611" s="225">
        <v>5</v>
      </c>
      <c r="N1611" s="27">
        <v>330</v>
      </c>
      <c r="O1611" s="214">
        <f t="shared" si="177"/>
        <v>0.53921568627450978</v>
      </c>
      <c r="P1611" s="177">
        <f t="shared" si="178"/>
        <v>694</v>
      </c>
      <c r="Q1611" s="178">
        <f t="shared" si="179"/>
        <v>282</v>
      </c>
      <c r="R1611" s="178">
        <f t="shared" si="180"/>
        <v>330</v>
      </c>
      <c r="S1611" s="202">
        <f t="shared" si="181"/>
        <v>0.53921568627450978</v>
      </c>
    </row>
    <row r="1612" spans="1:19" x14ac:dyDescent="0.2">
      <c r="A1612" s="201" t="s">
        <v>444</v>
      </c>
      <c r="B1612" s="188" t="s">
        <v>166</v>
      </c>
      <c r="C1612" s="189" t="s">
        <v>167</v>
      </c>
      <c r="D1612" s="175"/>
      <c r="E1612" s="176"/>
      <c r="F1612" s="176"/>
      <c r="G1612" s="176"/>
      <c r="H1612" s="210" t="str">
        <f t="shared" si="175"/>
        <v/>
      </c>
      <c r="I1612" s="221">
        <v>52</v>
      </c>
      <c r="J1612" s="27">
        <v>49</v>
      </c>
      <c r="K1612" s="27">
        <v>22</v>
      </c>
      <c r="L1612" s="193">
        <f t="shared" si="176"/>
        <v>0.44897959183673469</v>
      </c>
      <c r="M1612" s="225"/>
      <c r="N1612" s="27">
        <v>3</v>
      </c>
      <c r="O1612" s="214">
        <f t="shared" si="177"/>
        <v>5.7692307692307696E-2</v>
      </c>
      <c r="P1612" s="177">
        <f t="shared" si="178"/>
        <v>52</v>
      </c>
      <c r="Q1612" s="178">
        <f t="shared" si="179"/>
        <v>49</v>
      </c>
      <c r="R1612" s="178">
        <f t="shared" si="180"/>
        <v>3</v>
      </c>
      <c r="S1612" s="202">
        <f t="shared" si="181"/>
        <v>5.7692307692307696E-2</v>
      </c>
    </row>
    <row r="1613" spans="1:19" ht="29" x14ac:dyDescent="0.2">
      <c r="A1613" s="201" t="s">
        <v>444</v>
      </c>
      <c r="B1613" s="188" t="s">
        <v>168</v>
      </c>
      <c r="C1613" s="189" t="s">
        <v>170</v>
      </c>
      <c r="D1613" s="175"/>
      <c r="E1613" s="176"/>
      <c r="F1613" s="176"/>
      <c r="G1613" s="176"/>
      <c r="H1613" s="210" t="str">
        <f t="shared" si="175"/>
        <v/>
      </c>
      <c r="I1613" s="221">
        <v>3854</v>
      </c>
      <c r="J1613" s="27">
        <v>2645</v>
      </c>
      <c r="K1613" s="27">
        <v>1735</v>
      </c>
      <c r="L1613" s="193">
        <f t="shared" si="176"/>
        <v>0.65595463137996224</v>
      </c>
      <c r="M1613" s="225"/>
      <c r="N1613" s="27">
        <v>150</v>
      </c>
      <c r="O1613" s="214">
        <f t="shared" si="177"/>
        <v>5.3667262969588549E-2</v>
      </c>
      <c r="P1613" s="177">
        <f t="shared" si="178"/>
        <v>3854</v>
      </c>
      <c r="Q1613" s="178">
        <f t="shared" si="179"/>
        <v>2645</v>
      </c>
      <c r="R1613" s="178">
        <f t="shared" si="180"/>
        <v>150</v>
      </c>
      <c r="S1613" s="202">
        <f t="shared" si="181"/>
        <v>5.3667262969588549E-2</v>
      </c>
    </row>
    <row r="1614" spans="1:19" x14ac:dyDescent="0.2">
      <c r="A1614" s="201" t="s">
        <v>444</v>
      </c>
      <c r="B1614" s="188" t="s">
        <v>174</v>
      </c>
      <c r="C1614" s="189" t="s">
        <v>175</v>
      </c>
      <c r="D1614" s="175"/>
      <c r="E1614" s="176"/>
      <c r="F1614" s="176"/>
      <c r="G1614" s="176"/>
      <c r="H1614" s="210" t="str">
        <f t="shared" si="175"/>
        <v/>
      </c>
      <c r="I1614" s="221">
        <v>346</v>
      </c>
      <c r="J1614" s="27">
        <v>283</v>
      </c>
      <c r="K1614" s="27">
        <v>189</v>
      </c>
      <c r="L1614" s="193">
        <f t="shared" si="176"/>
        <v>0.66784452296819785</v>
      </c>
      <c r="M1614" s="225">
        <v>2</v>
      </c>
      <c r="N1614" s="27">
        <v>66</v>
      </c>
      <c r="O1614" s="214">
        <f t="shared" si="177"/>
        <v>0.18803418803418803</v>
      </c>
      <c r="P1614" s="177">
        <f t="shared" si="178"/>
        <v>346</v>
      </c>
      <c r="Q1614" s="178">
        <f t="shared" si="179"/>
        <v>285</v>
      </c>
      <c r="R1614" s="178">
        <f t="shared" si="180"/>
        <v>66</v>
      </c>
      <c r="S1614" s="202">
        <f t="shared" si="181"/>
        <v>0.18803418803418803</v>
      </c>
    </row>
    <row r="1615" spans="1:19" x14ac:dyDescent="0.2">
      <c r="A1615" s="201" t="s">
        <v>444</v>
      </c>
      <c r="B1615" s="188" t="s">
        <v>178</v>
      </c>
      <c r="C1615" s="189" t="s">
        <v>506</v>
      </c>
      <c r="D1615" s="175"/>
      <c r="E1615" s="176"/>
      <c r="F1615" s="176"/>
      <c r="G1615" s="176"/>
      <c r="H1615" s="210" t="str">
        <f t="shared" si="175"/>
        <v/>
      </c>
      <c r="I1615" s="221">
        <v>6</v>
      </c>
      <c r="J1615" s="27">
        <v>6</v>
      </c>
      <c r="K1615" s="27">
        <v>3</v>
      </c>
      <c r="L1615" s="193">
        <f t="shared" si="176"/>
        <v>0.5</v>
      </c>
      <c r="M1615" s="225"/>
      <c r="N1615" s="27"/>
      <c r="O1615" s="214">
        <f t="shared" si="177"/>
        <v>0</v>
      </c>
      <c r="P1615" s="177">
        <f t="shared" si="178"/>
        <v>6</v>
      </c>
      <c r="Q1615" s="178">
        <f t="shared" si="179"/>
        <v>6</v>
      </c>
      <c r="R1615" s="178" t="str">
        <f t="shared" si="180"/>
        <v/>
      </c>
      <c r="S1615" s="202" t="str">
        <f t="shared" si="181"/>
        <v/>
      </c>
    </row>
    <row r="1616" spans="1:19" x14ac:dyDescent="0.2">
      <c r="A1616" s="201" t="s">
        <v>444</v>
      </c>
      <c r="B1616" s="188" t="s">
        <v>182</v>
      </c>
      <c r="C1616" s="189" t="s">
        <v>184</v>
      </c>
      <c r="D1616" s="175"/>
      <c r="E1616" s="176"/>
      <c r="F1616" s="176"/>
      <c r="G1616" s="176"/>
      <c r="H1616" s="210" t="str">
        <f t="shared" si="175"/>
        <v/>
      </c>
      <c r="I1616" s="221">
        <v>646</v>
      </c>
      <c r="J1616" s="27">
        <v>601</v>
      </c>
      <c r="K1616" s="27">
        <v>411</v>
      </c>
      <c r="L1616" s="193">
        <f t="shared" si="176"/>
        <v>0.68386023294509146</v>
      </c>
      <c r="M1616" s="225"/>
      <c r="N1616" s="27">
        <v>31</v>
      </c>
      <c r="O1616" s="214">
        <f t="shared" si="177"/>
        <v>4.9050632911392403E-2</v>
      </c>
      <c r="P1616" s="177">
        <f t="shared" si="178"/>
        <v>646</v>
      </c>
      <c r="Q1616" s="178">
        <f t="shared" si="179"/>
        <v>601</v>
      </c>
      <c r="R1616" s="178">
        <f t="shared" si="180"/>
        <v>31</v>
      </c>
      <c r="S1616" s="202">
        <f t="shared" si="181"/>
        <v>4.9050632911392403E-2</v>
      </c>
    </row>
    <row r="1617" spans="1:19" x14ac:dyDescent="0.2">
      <c r="A1617" s="201" t="s">
        <v>444</v>
      </c>
      <c r="B1617" s="188" t="s">
        <v>562</v>
      </c>
      <c r="C1617" s="189" t="s">
        <v>118</v>
      </c>
      <c r="D1617" s="175"/>
      <c r="E1617" s="176"/>
      <c r="F1617" s="176"/>
      <c r="G1617" s="176"/>
      <c r="H1617" s="210" t="str">
        <f t="shared" si="175"/>
        <v/>
      </c>
      <c r="I1617" s="221">
        <v>35</v>
      </c>
      <c r="J1617" s="27">
        <v>26</v>
      </c>
      <c r="K1617" s="27">
        <v>7</v>
      </c>
      <c r="L1617" s="193">
        <f t="shared" si="176"/>
        <v>0.26923076923076922</v>
      </c>
      <c r="M1617" s="225"/>
      <c r="N1617" s="27">
        <v>6</v>
      </c>
      <c r="O1617" s="214">
        <f t="shared" si="177"/>
        <v>0.1875</v>
      </c>
      <c r="P1617" s="177">
        <f t="shared" si="178"/>
        <v>35</v>
      </c>
      <c r="Q1617" s="178">
        <f t="shared" si="179"/>
        <v>26</v>
      </c>
      <c r="R1617" s="178">
        <f t="shared" si="180"/>
        <v>6</v>
      </c>
      <c r="S1617" s="202">
        <f t="shared" si="181"/>
        <v>0.1875</v>
      </c>
    </row>
    <row r="1618" spans="1:19" x14ac:dyDescent="0.2">
      <c r="A1618" s="201" t="s">
        <v>444</v>
      </c>
      <c r="B1618" s="188" t="s">
        <v>185</v>
      </c>
      <c r="C1618" s="189" t="s">
        <v>186</v>
      </c>
      <c r="D1618" s="175"/>
      <c r="E1618" s="176"/>
      <c r="F1618" s="176"/>
      <c r="G1618" s="176"/>
      <c r="H1618" s="210" t="str">
        <f t="shared" si="175"/>
        <v/>
      </c>
      <c r="I1618" s="221">
        <v>10</v>
      </c>
      <c r="J1618" s="27"/>
      <c r="K1618" s="27"/>
      <c r="L1618" s="193" t="str">
        <f t="shared" si="176"/>
        <v/>
      </c>
      <c r="M1618" s="225"/>
      <c r="N1618" s="27"/>
      <c r="O1618" s="214" t="str">
        <f t="shared" si="177"/>
        <v/>
      </c>
      <c r="P1618" s="177">
        <f t="shared" si="178"/>
        <v>10</v>
      </c>
      <c r="Q1618" s="178" t="str">
        <f t="shared" si="179"/>
        <v/>
      </c>
      <c r="R1618" s="178" t="str">
        <f t="shared" si="180"/>
        <v/>
      </c>
      <c r="S1618" s="202" t="str">
        <f t="shared" si="181"/>
        <v/>
      </c>
    </row>
    <row r="1619" spans="1:19" x14ac:dyDescent="0.2">
      <c r="A1619" s="201" t="s">
        <v>444</v>
      </c>
      <c r="B1619" s="188" t="s">
        <v>189</v>
      </c>
      <c r="C1619" s="189" t="s">
        <v>190</v>
      </c>
      <c r="D1619" s="175"/>
      <c r="E1619" s="176"/>
      <c r="F1619" s="176"/>
      <c r="G1619" s="176"/>
      <c r="H1619" s="210" t="str">
        <f t="shared" si="175"/>
        <v/>
      </c>
      <c r="I1619" s="221">
        <v>118</v>
      </c>
      <c r="J1619" s="27">
        <v>79</v>
      </c>
      <c r="K1619" s="27">
        <v>49</v>
      </c>
      <c r="L1619" s="193">
        <f t="shared" si="176"/>
        <v>0.620253164556962</v>
      </c>
      <c r="M1619" s="225">
        <v>7</v>
      </c>
      <c r="N1619" s="27">
        <v>17</v>
      </c>
      <c r="O1619" s="214">
        <f t="shared" si="177"/>
        <v>0.1650485436893204</v>
      </c>
      <c r="P1619" s="177">
        <f t="shared" si="178"/>
        <v>118</v>
      </c>
      <c r="Q1619" s="178">
        <f t="shared" si="179"/>
        <v>86</v>
      </c>
      <c r="R1619" s="178">
        <f t="shared" si="180"/>
        <v>17</v>
      </c>
      <c r="S1619" s="202">
        <f t="shared" si="181"/>
        <v>0.1650485436893204</v>
      </c>
    </row>
    <row r="1620" spans="1:19" x14ac:dyDescent="0.2">
      <c r="A1620" s="201" t="s">
        <v>444</v>
      </c>
      <c r="B1620" s="188" t="s">
        <v>497</v>
      </c>
      <c r="C1620" s="189" t="s">
        <v>197</v>
      </c>
      <c r="D1620" s="175"/>
      <c r="E1620" s="176"/>
      <c r="F1620" s="176"/>
      <c r="G1620" s="176"/>
      <c r="H1620" s="210" t="str">
        <f t="shared" si="175"/>
        <v/>
      </c>
      <c r="I1620" s="221">
        <v>283</v>
      </c>
      <c r="J1620" s="27">
        <v>217</v>
      </c>
      <c r="K1620" s="27">
        <v>29</v>
      </c>
      <c r="L1620" s="193">
        <f t="shared" si="176"/>
        <v>0.13364055299539171</v>
      </c>
      <c r="M1620" s="225"/>
      <c r="N1620" s="27">
        <v>29</v>
      </c>
      <c r="O1620" s="214">
        <f t="shared" si="177"/>
        <v>0.11788617886178862</v>
      </c>
      <c r="P1620" s="177">
        <f t="shared" si="178"/>
        <v>283</v>
      </c>
      <c r="Q1620" s="178">
        <f t="shared" si="179"/>
        <v>217</v>
      </c>
      <c r="R1620" s="178">
        <f t="shared" si="180"/>
        <v>29</v>
      </c>
      <c r="S1620" s="202">
        <f t="shared" si="181"/>
        <v>0.11788617886178862</v>
      </c>
    </row>
    <row r="1621" spans="1:19" x14ac:dyDescent="0.2">
      <c r="A1621" s="201" t="s">
        <v>444</v>
      </c>
      <c r="B1621" s="188" t="s">
        <v>198</v>
      </c>
      <c r="C1621" s="189" t="s">
        <v>199</v>
      </c>
      <c r="D1621" s="175"/>
      <c r="E1621" s="176"/>
      <c r="F1621" s="176"/>
      <c r="G1621" s="176"/>
      <c r="H1621" s="210" t="str">
        <f t="shared" si="175"/>
        <v/>
      </c>
      <c r="I1621" s="221">
        <v>5283</v>
      </c>
      <c r="J1621" s="27">
        <v>4193</v>
      </c>
      <c r="K1621" s="27">
        <v>1409</v>
      </c>
      <c r="L1621" s="193">
        <f t="shared" si="176"/>
        <v>0.33603625089434774</v>
      </c>
      <c r="M1621" s="225"/>
      <c r="N1621" s="27">
        <v>1087</v>
      </c>
      <c r="O1621" s="214">
        <f t="shared" si="177"/>
        <v>0.20587121212121212</v>
      </c>
      <c r="P1621" s="177">
        <f t="shared" si="178"/>
        <v>5283</v>
      </c>
      <c r="Q1621" s="178">
        <f t="shared" si="179"/>
        <v>4193</v>
      </c>
      <c r="R1621" s="178">
        <f t="shared" si="180"/>
        <v>1087</v>
      </c>
      <c r="S1621" s="202">
        <f t="shared" si="181"/>
        <v>0.20587121212121212</v>
      </c>
    </row>
    <row r="1622" spans="1:19" x14ac:dyDescent="0.2">
      <c r="A1622" s="201" t="s">
        <v>444</v>
      </c>
      <c r="B1622" s="188" t="s">
        <v>204</v>
      </c>
      <c r="C1622" s="189" t="s">
        <v>206</v>
      </c>
      <c r="D1622" s="175"/>
      <c r="E1622" s="176"/>
      <c r="F1622" s="176"/>
      <c r="G1622" s="176"/>
      <c r="H1622" s="210" t="str">
        <f t="shared" si="175"/>
        <v/>
      </c>
      <c r="I1622" s="221">
        <v>3560</v>
      </c>
      <c r="J1622" s="27">
        <v>2703</v>
      </c>
      <c r="K1622" s="27">
        <v>2210</v>
      </c>
      <c r="L1622" s="193">
        <f t="shared" si="176"/>
        <v>0.8176100628930818</v>
      </c>
      <c r="M1622" s="225"/>
      <c r="N1622" s="27">
        <v>959</v>
      </c>
      <c r="O1622" s="214">
        <f t="shared" si="177"/>
        <v>0.2618787547788094</v>
      </c>
      <c r="P1622" s="177">
        <f t="shared" si="178"/>
        <v>3560</v>
      </c>
      <c r="Q1622" s="178">
        <f t="shared" si="179"/>
        <v>2703</v>
      </c>
      <c r="R1622" s="178">
        <f t="shared" si="180"/>
        <v>959</v>
      </c>
      <c r="S1622" s="202">
        <f t="shared" si="181"/>
        <v>0.2618787547788094</v>
      </c>
    </row>
    <row r="1623" spans="1:19" x14ac:dyDescent="0.2">
      <c r="A1623" s="201" t="s">
        <v>444</v>
      </c>
      <c r="B1623" s="188" t="s">
        <v>209</v>
      </c>
      <c r="C1623" s="189" t="s">
        <v>502</v>
      </c>
      <c r="D1623" s="175"/>
      <c r="E1623" s="176"/>
      <c r="F1623" s="176"/>
      <c r="G1623" s="176"/>
      <c r="H1623" s="210" t="str">
        <f t="shared" si="175"/>
        <v/>
      </c>
      <c r="I1623" s="221">
        <v>23</v>
      </c>
      <c r="J1623" s="27">
        <v>24</v>
      </c>
      <c r="K1623" s="27">
        <v>14</v>
      </c>
      <c r="L1623" s="193">
        <f t="shared" si="176"/>
        <v>0.58333333333333337</v>
      </c>
      <c r="M1623" s="225"/>
      <c r="N1623" s="27">
        <v>5</v>
      </c>
      <c r="O1623" s="214">
        <f t="shared" si="177"/>
        <v>0.17241379310344829</v>
      </c>
      <c r="P1623" s="177">
        <f t="shared" si="178"/>
        <v>23</v>
      </c>
      <c r="Q1623" s="178">
        <f t="shared" si="179"/>
        <v>24</v>
      </c>
      <c r="R1623" s="178">
        <f t="shared" si="180"/>
        <v>5</v>
      </c>
      <c r="S1623" s="202">
        <f t="shared" si="181"/>
        <v>0.17241379310344829</v>
      </c>
    </row>
    <row r="1624" spans="1:19" ht="29" x14ac:dyDescent="0.2">
      <c r="A1624" s="201" t="s">
        <v>444</v>
      </c>
      <c r="B1624" s="188" t="s">
        <v>212</v>
      </c>
      <c r="C1624" s="189" t="s">
        <v>213</v>
      </c>
      <c r="D1624" s="175"/>
      <c r="E1624" s="176"/>
      <c r="F1624" s="176"/>
      <c r="G1624" s="176"/>
      <c r="H1624" s="210" t="str">
        <f t="shared" si="175"/>
        <v/>
      </c>
      <c r="I1624" s="221">
        <v>624</v>
      </c>
      <c r="J1624" s="27">
        <v>469</v>
      </c>
      <c r="K1624" s="27">
        <v>268</v>
      </c>
      <c r="L1624" s="193">
        <f t="shared" si="176"/>
        <v>0.5714285714285714</v>
      </c>
      <c r="M1624" s="225">
        <v>3</v>
      </c>
      <c r="N1624" s="27">
        <v>170</v>
      </c>
      <c r="O1624" s="214">
        <f t="shared" si="177"/>
        <v>0.26479750778816197</v>
      </c>
      <c r="P1624" s="177">
        <f t="shared" si="178"/>
        <v>624</v>
      </c>
      <c r="Q1624" s="178">
        <f t="shared" si="179"/>
        <v>472</v>
      </c>
      <c r="R1624" s="178">
        <f t="shared" si="180"/>
        <v>170</v>
      </c>
      <c r="S1624" s="202">
        <f t="shared" si="181"/>
        <v>0.26479750778816197</v>
      </c>
    </row>
    <row r="1625" spans="1:19" x14ac:dyDescent="0.2">
      <c r="A1625" s="201" t="s">
        <v>444</v>
      </c>
      <c r="B1625" s="188" t="s">
        <v>215</v>
      </c>
      <c r="C1625" s="189" t="s">
        <v>217</v>
      </c>
      <c r="D1625" s="175"/>
      <c r="E1625" s="176"/>
      <c r="F1625" s="176"/>
      <c r="G1625" s="176"/>
      <c r="H1625" s="210" t="str">
        <f t="shared" si="175"/>
        <v/>
      </c>
      <c r="I1625" s="221">
        <v>1659</v>
      </c>
      <c r="J1625" s="27">
        <v>1609</v>
      </c>
      <c r="K1625" s="27">
        <v>1211</v>
      </c>
      <c r="L1625" s="193">
        <f t="shared" si="176"/>
        <v>0.75264139216904913</v>
      </c>
      <c r="M1625" s="225">
        <v>31</v>
      </c>
      <c r="N1625" s="27">
        <v>20</v>
      </c>
      <c r="O1625" s="214">
        <f t="shared" si="177"/>
        <v>1.2048192771084338E-2</v>
      </c>
      <c r="P1625" s="177">
        <f t="shared" si="178"/>
        <v>1659</v>
      </c>
      <c r="Q1625" s="178">
        <f t="shared" si="179"/>
        <v>1640</v>
      </c>
      <c r="R1625" s="178">
        <f t="shared" si="180"/>
        <v>20</v>
      </c>
      <c r="S1625" s="202">
        <f t="shared" si="181"/>
        <v>1.2048192771084338E-2</v>
      </c>
    </row>
    <row r="1626" spans="1:19" x14ac:dyDescent="0.2">
      <c r="A1626" s="201" t="s">
        <v>444</v>
      </c>
      <c r="B1626" s="188" t="s">
        <v>220</v>
      </c>
      <c r="C1626" s="189" t="s">
        <v>226</v>
      </c>
      <c r="D1626" s="175"/>
      <c r="E1626" s="176"/>
      <c r="F1626" s="176"/>
      <c r="G1626" s="176"/>
      <c r="H1626" s="210" t="str">
        <f t="shared" si="175"/>
        <v/>
      </c>
      <c r="I1626" s="221">
        <v>535</v>
      </c>
      <c r="J1626" s="27">
        <v>501</v>
      </c>
      <c r="K1626" s="27">
        <v>159</v>
      </c>
      <c r="L1626" s="193">
        <f t="shared" si="176"/>
        <v>0.31736526946107785</v>
      </c>
      <c r="M1626" s="225"/>
      <c r="N1626" s="27">
        <v>48</v>
      </c>
      <c r="O1626" s="214">
        <f t="shared" si="177"/>
        <v>8.7431693989071038E-2</v>
      </c>
      <c r="P1626" s="177">
        <f t="shared" si="178"/>
        <v>535</v>
      </c>
      <c r="Q1626" s="178">
        <f t="shared" si="179"/>
        <v>501</v>
      </c>
      <c r="R1626" s="178">
        <f t="shared" si="180"/>
        <v>48</v>
      </c>
      <c r="S1626" s="202">
        <f t="shared" si="181"/>
        <v>8.7431693989071038E-2</v>
      </c>
    </row>
    <row r="1627" spans="1:19" x14ac:dyDescent="0.2">
      <c r="A1627" s="201" t="s">
        <v>444</v>
      </c>
      <c r="B1627" s="188" t="s">
        <v>233</v>
      </c>
      <c r="C1627" s="189" t="s">
        <v>254</v>
      </c>
      <c r="D1627" s="175"/>
      <c r="E1627" s="176"/>
      <c r="F1627" s="176"/>
      <c r="G1627" s="176"/>
      <c r="H1627" s="210" t="str">
        <f t="shared" si="175"/>
        <v/>
      </c>
      <c r="I1627" s="221">
        <v>567</v>
      </c>
      <c r="J1627" s="27">
        <v>476</v>
      </c>
      <c r="K1627" s="27">
        <v>80</v>
      </c>
      <c r="L1627" s="193">
        <f t="shared" si="176"/>
        <v>0.16806722689075632</v>
      </c>
      <c r="M1627" s="225"/>
      <c r="N1627" s="27">
        <v>69</v>
      </c>
      <c r="O1627" s="214">
        <f t="shared" si="177"/>
        <v>0.12660550458715597</v>
      </c>
      <c r="P1627" s="177">
        <f t="shared" si="178"/>
        <v>567</v>
      </c>
      <c r="Q1627" s="178">
        <f t="shared" si="179"/>
        <v>476</v>
      </c>
      <c r="R1627" s="178">
        <f t="shared" si="180"/>
        <v>69</v>
      </c>
      <c r="S1627" s="202">
        <f t="shared" si="181"/>
        <v>0.12660550458715597</v>
      </c>
    </row>
    <row r="1628" spans="1:19" x14ac:dyDescent="0.2">
      <c r="A1628" s="201" t="s">
        <v>403</v>
      </c>
      <c r="B1628" s="188" t="s">
        <v>4</v>
      </c>
      <c r="C1628" s="189" t="s">
        <v>5</v>
      </c>
      <c r="D1628" s="175">
        <v>0</v>
      </c>
      <c r="E1628" s="176">
        <v>0</v>
      </c>
      <c r="F1628" s="176">
        <v>0</v>
      </c>
      <c r="G1628" s="176">
        <v>0</v>
      </c>
      <c r="H1628" s="210" t="str">
        <f t="shared" si="175"/>
        <v/>
      </c>
      <c r="I1628" s="221">
        <v>669</v>
      </c>
      <c r="J1628" s="27">
        <v>418</v>
      </c>
      <c r="K1628" s="27">
        <v>209</v>
      </c>
      <c r="L1628" s="193">
        <f t="shared" si="176"/>
        <v>0.5</v>
      </c>
      <c r="M1628" s="225">
        <v>11</v>
      </c>
      <c r="N1628" s="27">
        <v>240</v>
      </c>
      <c r="O1628" s="214">
        <f t="shared" si="177"/>
        <v>0.35874439461883406</v>
      </c>
      <c r="P1628" s="177">
        <f t="shared" si="178"/>
        <v>669</v>
      </c>
      <c r="Q1628" s="178">
        <f t="shared" si="179"/>
        <v>429</v>
      </c>
      <c r="R1628" s="178">
        <f t="shared" si="180"/>
        <v>240</v>
      </c>
      <c r="S1628" s="202">
        <f t="shared" si="181"/>
        <v>0.35874439461883406</v>
      </c>
    </row>
    <row r="1629" spans="1:19" x14ac:dyDescent="0.2">
      <c r="A1629" s="201" t="s">
        <v>403</v>
      </c>
      <c r="B1629" s="188" t="s">
        <v>8</v>
      </c>
      <c r="C1629" s="189" t="s">
        <v>9</v>
      </c>
      <c r="D1629" s="175">
        <v>0</v>
      </c>
      <c r="E1629" s="176">
        <v>0</v>
      </c>
      <c r="F1629" s="176">
        <v>0</v>
      </c>
      <c r="G1629" s="176">
        <v>0</v>
      </c>
      <c r="H1629" s="210" t="str">
        <f t="shared" si="175"/>
        <v/>
      </c>
      <c r="I1629" s="221">
        <v>10</v>
      </c>
      <c r="J1629" s="27">
        <v>10</v>
      </c>
      <c r="K1629" s="27">
        <v>9</v>
      </c>
      <c r="L1629" s="193">
        <f t="shared" si="176"/>
        <v>0.9</v>
      </c>
      <c r="M1629" s="225">
        <v>0</v>
      </c>
      <c r="N1629" s="27">
        <v>0</v>
      </c>
      <c r="O1629" s="214">
        <f t="shared" si="177"/>
        <v>0</v>
      </c>
      <c r="P1629" s="177">
        <f t="shared" si="178"/>
        <v>10</v>
      </c>
      <c r="Q1629" s="178">
        <f t="shared" si="179"/>
        <v>10</v>
      </c>
      <c r="R1629" s="178" t="str">
        <f t="shared" si="180"/>
        <v/>
      </c>
      <c r="S1629" s="202" t="str">
        <f t="shared" si="181"/>
        <v/>
      </c>
    </row>
    <row r="1630" spans="1:19" x14ac:dyDescent="0.2">
      <c r="A1630" s="201" t="s">
        <v>403</v>
      </c>
      <c r="B1630" s="188" t="s">
        <v>10</v>
      </c>
      <c r="C1630" s="189" t="s">
        <v>12</v>
      </c>
      <c r="D1630" s="175">
        <v>0</v>
      </c>
      <c r="E1630" s="176">
        <v>0</v>
      </c>
      <c r="F1630" s="176">
        <v>0</v>
      </c>
      <c r="G1630" s="176">
        <v>0</v>
      </c>
      <c r="H1630" s="210" t="str">
        <f t="shared" si="175"/>
        <v/>
      </c>
      <c r="I1630" s="221">
        <v>172</v>
      </c>
      <c r="J1630" s="27">
        <v>170</v>
      </c>
      <c r="K1630" s="27">
        <v>53</v>
      </c>
      <c r="L1630" s="193">
        <f t="shared" si="176"/>
        <v>0.31176470588235294</v>
      </c>
      <c r="M1630" s="225">
        <v>0</v>
      </c>
      <c r="N1630" s="27">
        <v>2</v>
      </c>
      <c r="O1630" s="214">
        <f t="shared" si="177"/>
        <v>1.1627906976744186E-2</v>
      </c>
      <c r="P1630" s="177">
        <f t="shared" si="178"/>
        <v>172</v>
      </c>
      <c r="Q1630" s="178">
        <f t="shared" si="179"/>
        <v>170</v>
      </c>
      <c r="R1630" s="178">
        <f t="shared" si="180"/>
        <v>2</v>
      </c>
      <c r="S1630" s="202">
        <f t="shared" si="181"/>
        <v>1.1627906976744186E-2</v>
      </c>
    </row>
    <row r="1631" spans="1:19" x14ac:dyDescent="0.2">
      <c r="A1631" s="201" t="s">
        <v>403</v>
      </c>
      <c r="B1631" s="188" t="s">
        <v>13</v>
      </c>
      <c r="C1631" s="189" t="s">
        <v>14</v>
      </c>
      <c r="D1631" s="175">
        <v>0</v>
      </c>
      <c r="E1631" s="176">
        <v>0</v>
      </c>
      <c r="F1631" s="176">
        <v>0</v>
      </c>
      <c r="G1631" s="176">
        <v>0</v>
      </c>
      <c r="H1631" s="210" t="str">
        <f t="shared" si="175"/>
        <v/>
      </c>
      <c r="I1631" s="221">
        <v>259</v>
      </c>
      <c r="J1631" s="27">
        <v>256</v>
      </c>
      <c r="K1631" s="27">
        <v>255</v>
      </c>
      <c r="L1631" s="193">
        <f t="shared" si="176"/>
        <v>0.99609375</v>
      </c>
      <c r="M1631" s="225">
        <v>3</v>
      </c>
      <c r="N1631" s="27">
        <v>0</v>
      </c>
      <c r="O1631" s="214">
        <f t="shared" si="177"/>
        <v>0</v>
      </c>
      <c r="P1631" s="177">
        <f t="shared" si="178"/>
        <v>259</v>
      </c>
      <c r="Q1631" s="178">
        <f t="shared" si="179"/>
        <v>259</v>
      </c>
      <c r="R1631" s="178" t="str">
        <f t="shared" si="180"/>
        <v/>
      </c>
      <c r="S1631" s="202" t="str">
        <f t="shared" si="181"/>
        <v/>
      </c>
    </row>
    <row r="1632" spans="1:19" x14ac:dyDescent="0.2">
      <c r="A1632" s="201" t="s">
        <v>403</v>
      </c>
      <c r="B1632" s="188" t="s">
        <v>15</v>
      </c>
      <c r="C1632" s="189" t="s">
        <v>16</v>
      </c>
      <c r="D1632" s="175">
        <v>0</v>
      </c>
      <c r="E1632" s="176">
        <v>0</v>
      </c>
      <c r="F1632" s="176">
        <v>0</v>
      </c>
      <c r="G1632" s="176">
        <v>0</v>
      </c>
      <c r="H1632" s="210" t="str">
        <f t="shared" si="175"/>
        <v/>
      </c>
      <c r="I1632" s="221">
        <v>271</v>
      </c>
      <c r="J1632" s="27">
        <v>243</v>
      </c>
      <c r="K1632" s="27">
        <v>140</v>
      </c>
      <c r="L1632" s="193">
        <f t="shared" si="176"/>
        <v>0.5761316872427984</v>
      </c>
      <c r="M1632" s="225">
        <v>4</v>
      </c>
      <c r="N1632" s="27">
        <v>24</v>
      </c>
      <c r="O1632" s="214">
        <f t="shared" si="177"/>
        <v>8.8560885608856083E-2</v>
      </c>
      <c r="P1632" s="177">
        <f t="shared" si="178"/>
        <v>271</v>
      </c>
      <c r="Q1632" s="178">
        <f t="shared" si="179"/>
        <v>247</v>
      </c>
      <c r="R1632" s="178">
        <f t="shared" si="180"/>
        <v>24</v>
      </c>
      <c r="S1632" s="202">
        <f t="shared" si="181"/>
        <v>8.8560885608856083E-2</v>
      </c>
    </row>
    <row r="1633" spans="1:19" x14ac:dyDescent="0.2">
      <c r="A1633" s="201" t="s">
        <v>403</v>
      </c>
      <c r="B1633" s="188" t="s">
        <v>17</v>
      </c>
      <c r="C1633" s="189" t="s">
        <v>18</v>
      </c>
      <c r="D1633" s="175">
        <v>0</v>
      </c>
      <c r="E1633" s="176">
        <v>0</v>
      </c>
      <c r="F1633" s="176">
        <v>0</v>
      </c>
      <c r="G1633" s="176">
        <v>0</v>
      </c>
      <c r="H1633" s="210" t="str">
        <f t="shared" si="175"/>
        <v/>
      </c>
      <c r="I1633" s="221">
        <v>305</v>
      </c>
      <c r="J1633" s="27">
        <v>203</v>
      </c>
      <c r="K1633" s="27">
        <v>53</v>
      </c>
      <c r="L1633" s="193">
        <f t="shared" si="176"/>
        <v>0.26108374384236455</v>
      </c>
      <c r="M1633" s="225">
        <v>5</v>
      </c>
      <c r="N1633" s="27">
        <v>97</v>
      </c>
      <c r="O1633" s="214">
        <f t="shared" si="177"/>
        <v>0.31803278688524589</v>
      </c>
      <c r="P1633" s="177">
        <f t="shared" si="178"/>
        <v>305</v>
      </c>
      <c r="Q1633" s="178">
        <f t="shared" si="179"/>
        <v>208</v>
      </c>
      <c r="R1633" s="178">
        <f t="shared" si="180"/>
        <v>97</v>
      </c>
      <c r="S1633" s="202">
        <f t="shared" si="181"/>
        <v>0.31803278688524589</v>
      </c>
    </row>
    <row r="1634" spans="1:19" x14ac:dyDescent="0.2">
      <c r="A1634" s="201" t="s">
        <v>403</v>
      </c>
      <c r="B1634" s="188" t="s">
        <v>28</v>
      </c>
      <c r="C1634" s="189" t="s">
        <v>30</v>
      </c>
      <c r="D1634" s="175">
        <v>0</v>
      </c>
      <c r="E1634" s="176">
        <v>0</v>
      </c>
      <c r="F1634" s="176">
        <v>0</v>
      </c>
      <c r="G1634" s="176">
        <v>0</v>
      </c>
      <c r="H1634" s="210" t="str">
        <f t="shared" si="175"/>
        <v/>
      </c>
      <c r="I1634" s="221">
        <v>7</v>
      </c>
      <c r="J1634" s="27">
        <v>6</v>
      </c>
      <c r="K1634" s="27">
        <v>6</v>
      </c>
      <c r="L1634" s="193">
        <f t="shared" si="176"/>
        <v>1</v>
      </c>
      <c r="M1634" s="225">
        <v>0</v>
      </c>
      <c r="N1634" s="27">
        <v>1</v>
      </c>
      <c r="O1634" s="214">
        <f t="shared" si="177"/>
        <v>0.14285714285714285</v>
      </c>
      <c r="P1634" s="177">
        <f t="shared" si="178"/>
        <v>7</v>
      </c>
      <c r="Q1634" s="178">
        <f t="shared" si="179"/>
        <v>6</v>
      </c>
      <c r="R1634" s="178">
        <f t="shared" si="180"/>
        <v>1</v>
      </c>
      <c r="S1634" s="202">
        <f t="shared" si="181"/>
        <v>0.14285714285714285</v>
      </c>
    </row>
    <row r="1635" spans="1:19" x14ac:dyDescent="0.2">
      <c r="A1635" s="201" t="s">
        <v>403</v>
      </c>
      <c r="B1635" s="188" t="s">
        <v>28</v>
      </c>
      <c r="C1635" s="189" t="s">
        <v>31</v>
      </c>
      <c r="D1635" s="175">
        <v>0</v>
      </c>
      <c r="E1635" s="176">
        <v>0</v>
      </c>
      <c r="F1635" s="176">
        <v>0</v>
      </c>
      <c r="G1635" s="176">
        <v>0</v>
      </c>
      <c r="H1635" s="210" t="str">
        <f t="shared" si="175"/>
        <v/>
      </c>
      <c r="I1635" s="221">
        <v>18</v>
      </c>
      <c r="J1635" s="27">
        <v>15</v>
      </c>
      <c r="K1635" s="27">
        <v>13</v>
      </c>
      <c r="L1635" s="193">
        <f t="shared" si="176"/>
        <v>0.8666666666666667</v>
      </c>
      <c r="M1635" s="225">
        <v>0</v>
      </c>
      <c r="N1635" s="27">
        <v>3</v>
      </c>
      <c r="O1635" s="214">
        <f t="shared" si="177"/>
        <v>0.16666666666666666</v>
      </c>
      <c r="P1635" s="177">
        <f t="shared" si="178"/>
        <v>18</v>
      </c>
      <c r="Q1635" s="178">
        <f t="shared" si="179"/>
        <v>15</v>
      </c>
      <c r="R1635" s="178">
        <f t="shared" si="180"/>
        <v>3</v>
      </c>
      <c r="S1635" s="202">
        <f t="shared" si="181"/>
        <v>0.16666666666666666</v>
      </c>
    </row>
    <row r="1636" spans="1:19" x14ac:dyDescent="0.2">
      <c r="A1636" s="201" t="s">
        <v>403</v>
      </c>
      <c r="B1636" s="188" t="s">
        <v>34</v>
      </c>
      <c r="C1636" s="189" t="s">
        <v>266</v>
      </c>
      <c r="D1636" s="175">
        <v>0</v>
      </c>
      <c r="E1636" s="176">
        <v>0</v>
      </c>
      <c r="F1636" s="176">
        <v>0</v>
      </c>
      <c r="G1636" s="176">
        <v>0</v>
      </c>
      <c r="H1636" s="210" t="str">
        <f t="shared" si="175"/>
        <v/>
      </c>
      <c r="I1636" s="221">
        <v>272</v>
      </c>
      <c r="J1636" s="27">
        <v>142</v>
      </c>
      <c r="K1636" s="27">
        <v>60</v>
      </c>
      <c r="L1636" s="193">
        <f t="shared" si="176"/>
        <v>0.42253521126760563</v>
      </c>
      <c r="M1636" s="225">
        <v>0</v>
      </c>
      <c r="N1636" s="27">
        <v>130</v>
      </c>
      <c r="O1636" s="214">
        <f t="shared" si="177"/>
        <v>0.47794117647058826</v>
      </c>
      <c r="P1636" s="177">
        <f t="shared" si="178"/>
        <v>272</v>
      </c>
      <c r="Q1636" s="178">
        <f t="shared" si="179"/>
        <v>142</v>
      </c>
      <c r="R1636" s="178">
        <f t="shared" si="180"/>
        <v>130</v>
      </c>
      <c r="S1636" s="202">
        <f t="shared" si="181"/>
        <v>0.47794117647058826</v>
      </c>
    </row>
    <row r="1637" spans="1:19" x14ac:dyDescent="0.2">
      <c r="A1637" s="201" t="s">
        <v>403</v>
      </c>
      <c r="B1637" s="188" t="s">
        <v>35</v>
      </c>
      <c r="C1637" s="189" t="s">
        <v>267</v>
      </c>
      <c r="D1637" s="175">
        <v>0</v>
      </c>
      <c r="E1637" s="176">
        <v>0</v>
      </c>
      <c r="F1637" s="176">
        <v>0</v>
      </c>
      <c r="G1637" s="176">
        <v>0</v>
      </c>
      <c r="H1637" s="210" t="str">
        <f t="shared" si="175"/>
        <v/>
      </c>
      <c r="I1637" s="221">
        <v>264</v>
      </c>
      <c r="J1637" s="27">
        <v>252</v>
      </c>
      <c r="K1637" s="27">
        <v>251</v>
      </c>
      <c r="L1637" s="193">
        <f t="shared" si="176"/>
        <v>0.99603174603174605</v>
      </c>
      <c r="M1637" s="225">
        <v>3</v>
      </c>
      <c r="N1637" s="27">
        <v>9</v>
      </c>
      <c r="O1637" s="214">
        <f t="shared" si="177"/>
        <v>3.4090909090909088E-2</v>
      </c>
      <c r="P1637" s="177">
        <f t="shared" si="178"/>
        <v>264</v>
      </c>
      <c r="Q1637" s="178">
        <f t="shared" si="179"/>
        <v>255</v>
      </c>
      <c r="R1637" s="178">
        <f t="shared" si="180"/>
        <v>9</v>
      </c>
      <c r="S1637" s="202">
        <f t="shared" si="181"/>
        <v>3.4090909090909088E-2</v>
      </c>
    </row>
    <row r="1638" spans="1:19" x14ac:dyDescent="0.2">
      <c r="A1638" s="201" t="s">
        <v>403</v>
      </c>
      <c r="B1638" s="188" t="s">
        <v>35</v>
      </c>
      <c r="C1638" s="189" t="s">
        <v>36</v>
      </c>
      <c r="D1638" s="175">
        <v>0</v>
      </c>
      <c r="E1638" s="176">
        <v>0</v>
      </c>
      <c r="F1638" s="176">
        <v>0</v>
      </c>
      <c r="G1638" s="176">
        <v>0</v>
      </c>
      <c r="H1638" s="210" t="str">
        <f t="shared" si="175"/>
        <v/>
      </c>
      <c r="I1638" s="221">
        <v>3</v>
      </c>
      <c r="J1638" s="27">
        <v>3</v>
      </c>
      <c r="K1638" s="27">
        <v>3</v>
      </c>
      <c r="L1638" s="193">
        <f t="shared" si="176"/>
        <v>1</v>
      </c>
      <c r="M1638" s="225">
        <v>0</v>
      </c>
      <c r="N1638" s="27">
        <v>0</v>
      </c>
      <c r="O1638" s="214">
        <f t="shared" si="177"/>
        <v>0</v>
      </c>
      <c r="P1638" s="177">
        <f t="shared" si="178"/>
        <v>3</v>
      </c>
      <c r="Q1638" s="178">
        <f t="shared" si="179"/>
        <v>3</v>
      </c>
      <c r="R1638" s="178" t="str">
        <f t="shared" si="180"/>
        <v/>
      </c>
      <c r="S1638" s="202" t="str">
        <f t="shared" si="181"/>
        <v/>
      </c>
    </row>
    <row r="1639" spans="1:19" x14ac:dyDescent="0.2">
      <c r="A1639" s="201" t="s">
        <v>403</v>
      </c>
      <c r="B1639" s="188" t="s">
        <v>35</v>
      </c>
      <c r="C1639" s="189" t="s">
        <v>38</v>
      </c>
      <c r="D1639" s="175">
        <v>1</v>
      </c>
      <c r="E1639" s="176">
        <v>1</v>
      </c>
      <c r="F1639" s="176">
        <v>0</v>
      </c>
      <c r="G1639" s="176">
        <v>0</v>
      </c>
      <c r="H1639" s="210">
        <f t="shared" si="175"/>
        <v>0</v>
      </c>
      <c r="I1639" s="221">
        <v>447</v>
      </c>
      <c r="J1639" s="27">
        <v>439</v>
      </c>
      <c r="K1639" s="27">
        <v>253</v>
      </c>
      <c r="L1639" s="193">
        <f t="shared" si="176"/>
        <v>0.57630979498861046</v>
      </c>
      <c r="M1639" s="225">
        <v>1</v>
      </c>
      <c r="N1639" s="27">
        <v>7</v>
      </c>
      <c r="O1639" s="214">
        <f t="shared" si="177"/>
        <v>1.5659955257270694E-2</v>
      </c>
      <c r="P1639" s="177">
        <f t="shared" si="178"/>
        <v>448</v>
      </c>
      <c r="Q1639" s="178">
        <f t="shared" si="179"/>
        <v>441</v>
      </c>
      <c r="R1639" s="178">
        <f t="shared" si="180"/>
        <v>7</v>
      </c>
      <c r="S1639" s="202">
        <f t="shared" si="181"/>
        <v>1.5625E-2</v>
      </c>
    </row>
    <row r="1640" spans="1:19" ht="29" x14ac:dyDescent="0.2">
      <c r="A1640" s="201" t="s">
        <v>403</v>
      </c>
      <c r="B1640" s="188" t="s">
        <v>40</v>
      </c>
      <c r="C1640" s="189" t="s">
        <v>41</v>
      </c>
      <c r="D1640" s="175">
        <v>0</v>
      </c>
      <c r="E1640" s="176">
        <v>0</v>
      </c>
      <c r="F1640" s="176">
        <v>0</v>
      </c>
      <c r="G1640" s="176">
        <v>0</v>
      </c>
      <c r="H1640" s="210" t="str">
        <f t="shared" si="175"/>
        <v/>
      </c>
      <c r="I1640" s="221">
        <v>7</v>
      </c>
      <c r="J1640" s="27">
        <v>7</v>
      </c>
      <c r="K1640" s="27">
        <v>6</v>
      </c>
      <c r="L1640" s="193">
        <f t="shared" si="176"/>
        <v>0.8571428571428571</v>
      </c>
      <c r="M1640" s="225">
        <v>0</v>
      </c>
      <c r="N1640" s="27">
        <v>0</v>
      </c>
      <c r="O1640" s="214">
        <f t="shared" si="177"/>
        <v>0</v>
      </c>
      <c r="P1640" s="177">
        <f t="shared" si="178"/>
        <v>7</v>
      </c>
      <c r="Q1640" s="178">
        <f t="shared" si="179"/>
        <v>7</v>
      </c>
      <c r="R1640" s="178" t="str">
        <f t="shared" si="180"/>
        <v/>
      </c>
      <c r="S1640" s="202" t="str">
        <f t="shared" si="181"/>
        <v/>
      </c>
    </row>
    <row r="1641" spans="1:19" x14ac:dyDescent="0.2">
      <c r="A1641" s="201" t="s">
        <v>403</v>
      </c>
      <c r="B1641" s="188" t="s">
        <v>42</v>
      </c>
      <c r="C1641" s="189" t="s">
        <v>43</v>
      </c>
      <c r="D1641" s="175">
        <v>0</v>
      </c>
      <c r="E1641" s="176">
        <v>0</v>
      </c>
      <c r="F1641" s="176">
        <v>0</v>
      </c>
      <c r="G1641" s="176">
        <v>0</v>
      </c>
      <c r="H1641" s="210" t="str">
        <f t="shared" si="175"/>
        <v/>
      </c>
      <c r="I1641" s="221">
        <v>2435</v>
      </c>
      <c r="J1641" s="27">
        <v>2300</v>
      </c>
      <c r="K1641" s="27">
        <v>841</v>
      </c>
      <c r="L1641" s="193">
        <f t="shared" si="176"/>
        <v>0.3656521739130435</v>
      </c>
      <c r="M1641" s="225">
        <v>1</v>
      </c>
      <c r="N1641" s="27">
        <v>134</v>
      </c>
      <c r="O1641" s="214">
        <f t="shared" si="177"/>
        <v>5.5030800821355239E-2</v>
      </c>
      <c r="P1641" s="177">
        <f t="shared" si="178"/>
        <v>2435</v>
      </c>
      <c r="Q1641" s="178">
        <f t="shared" si="179"/>
        <v>2301</v>
      </c>
      <c r="R1641" s="178">
        <f t="shared" si="180"/>
        <v>134</v>
      </c>
      <c r="S1641" s="202">
        <f t="shared" si="181"/>
        <v>5.5030800821355239E-2</v>
      </c>
    </row>
    <row r="1642" spans="1:19" ht="29" x14ac:dyDescent="0.2">
      <c r="A1642" s="201" t="s">
        <v>403</v>
      </c>
      <c r="B1642" s="188" t="s">
        <v>42</v>
      </c>
      <c r="C1642" s="189" t="s">
        <v>45</v>
      </c>
      <c r="D1642" s="175">
        <v>0</v>
      </c>
      <c r="E1642" s="176">
        <v>0</v>
      </c>
      <c r="F1642" s="176">
        <v>0</v>
      </c>
      <c r="G1642" s="176">
        <v>0</v>
      </c>
      <c r="H1642" s="210" t="str">
        <f t="shared" si="175"/>
        <v/>
      </c>
      <c r="I1642" s="221">
        <v>1054</v>
      </c>
      <c r="J1642" s="27">
        <v>1026</v>
      </c>
      <c r="K1642" s="27">
        <v>572</v>
      </c>
      <c r="L1642" s="193">
        <f t="shared" si="176"/>
        <v>0.55750487329434695</v>
      </c>
      <c r="M1642" s="225">
        <v>1</v>
      </c>
      <c r="N1642" s="27">
        <v>27</v>
      </c>
      <c r="O1642" s="214">
        <f t="shared" si="177"/>
        <v>2.5616698292220113E-2</v>
      </c>
      <c r="P1642" s="177">
        <f t="shared" si="178"/>
        <v>1054</v>
      </c>
      <c r="Q1642" s="178">
        <f t="shared" si="179"/>
        <v>1027</v>
      </c>
      <c r="R1642" s="178">
        <f t="shared" si="180"/>
        <v>27</v>
      </c>
      <c r="S1642" s="202">
        <f t="shared" si="181"/>
        <v>2.5616698292220113E-2</v>
      </c>
    </row>
    <row r="1643" spans="1:19" x14ac:dyDescent="0.2">
      <c r="A1643" s="201" t="s">
        <v>403</v>
      </c>
      <c r="B1643" s="188" t="s">
        <v>42</v>
      </c>
      <c r="C1643" s="189" t="s">
        <v>46</v>
      </c>
      <c r="D1643" s="175">
        <v>0</v>
      </c>
      <c r="E1643" s="176">
        <v>0</v>
      </c>
      <c r="F1643" s="176">
        <v>0</v>
      </c>
      <c r="G1643" s="176">
        <v>0</v>
      </c>
      <c r="H1643" s="210" t="str">
        <f t="shared" si="175"/>
        <v/>
      </c>
      <c r="I1643" s="221">
        <v>2645</v>
      </c>
      <c r="J1643" s="27">
        <v>2614</v>
      </c>
      <c r="K1643" s="27">
        <v>816</v>
      </c>
      <c r="L1643" s="193">
        <f t="shared" si="176"/>
        <v>0.31216526396327465</v>
      </c>
      <c r="M1643" s="225">
        <v>2</v>
      </c>
      <c r="N1643" s="27">
        <v>29</v>
      </c>
      <c r="O1643" s="214">
        <f t="shared" si="177"/>
        <v>1.0964083175803403E-2</v>
      </c>
      <c r="P1643" s="177">
        <f t="shared" si="178"/>
        <v>2645</v>
      </c>
      <c r="Q1643" s="178">
        <f t="shared" si="179"/>
        <v>2616</v>
      </c>
      <c r="R1643" s="178">
        <f t="shared" si="180"/>
        <v>29</v>
      </c>
      <c r="S1643" s="202">
        <f t="shared" si="181"/>
        <v>1.0964083175803403E-2</v>
      </c>
    </row>
    <row r="1644" spans="1:19" x14ac:dyDescent="0.2">
      <c r="A1644" s="201" t="s">
        <v>403</v>
      </c>
      <c r="B1644" s="188" t="s">
        <v>47</v>
      </c>
      <c r="C1644" s="189" t="s">
        <v>48</v>
      </c>
      <c r="D1644" s="175">
        <v>0</v>
      </c>
      <c r="E1644" s="176">
        <v>0</v>
      </c>
      <c r="F1644" s="176">
        <v>0</v>
      </c>
      <c r="G1644" s="176">
        <v>0</v>
      </c>
      <c r="H1644" s="210" t="str">
        <f t="shared" si="175"/>
        <v/>
      </c>
      <c r="I1644" s="221">
        <v>12</v>
      </c>
      <c r="J1644" s="27">
        <v>12</v>
      </c>
      <c r="K1644" s="27">
        <v>11</v>
      </c>
      <c r="L1644" s="193">
        <f t="shared" si="176"/>
        <v>0.91666666666666663</v>
      </c>
      <c r="M1644" s="225">
        <v>0</v>
      </c>
      <c r="N1644" s="27">
        <v>0</v>
      </c>
      <c r="O1644" s="214">
        <f t="shared" si="177"/>
        <v>0</v>
      </c>
      <c r="P1644" s="177">
        <f t="shared" si="178"/>
        <v>12</v>
      </c>
      <c r="Q1644" s="178">
        <f t="shared" si="179"/>
        <v>12</v>
      </c>
      <c r="R1644" s="178" t="str">
        <f t="shared" si="180"/>
        <v/>
      </c>
      <c r="S1644" s="202" t="str">
        <f t="shared" si="181"/>
        <v/>
      </c>
    </row>
    <row r="1645" spans="1:19" ht="43" x14ac:dyDescent="0.2">
      <c r="A1645" s="201" t="s">
        <v>403</v>
      </c>
      <c r="B1645" s="188" t="s">
        <v>559</v>
      </c>
      <c r="C1645" s="189" t="s">
        <v>49</v>
      </c>
      <c r="D1645" s="175">
        <v>0</v>
      </c>
      <c r="E1645" s="176">
        <v>0</v>
      </c>
      <c r="F1645" s="176">
        <v>0</v>
      </c>
      <c r="G1645" s="176">
        <v>0</v>
      </c>
      <c r="H1645" s="210" t="str">
        <f t="shared" si="175"/>
        <v/>
      </c>
      <c r="I1645" s="221">
        <v>229</v>
      </c>
      <c r="J1645" s="27">
        <v>149</v>
      </c>
      <c r="K1645" s="27">
        <v>38</v>
      </c>
      <c r="L1645" s="193">
        <f t="shared" si="176"/>
        <v>0.25503355704697989</v>
      </c>
      <c r="M1645" s="225">
        <v>8</v>
      </c>
      <c r="N1645" s="27">
        <v>72</v>
      </c>
      <c r="O1645" s="214">
        <f t="shared" si="177"/>
        <v>0.31441048034934499</v>
      </c>
      <c r="P1645" s="177">
        <f t="shared" si="178"/>
        <v>229</v>
      </c>
      <c r="Q1645" s="178">
        <f t="shared" si="179"/>
        <v>157</v>
      </c>
      <c r="R1645" s="178">
        <f t="shared" si="180"/>
        <v>72</v>
      </c>
      <c r="S1645" s="202">
        <f t="shared" si="181"/>
        <v>0.31441048034934499</v>
      </c>
    </row>
    <row r="1646" spans="1:19" x14ac:dyDescent="0.2">
      <c r="A1646" s="201" t="s">
        <v>403</v>
      </c>
      <c r="B1646" s="188" t="s">
        <v>50</v>
      </c>
      <c r="C1646" s="189" t="s">
        <v>51</v>
      </c>
      <c r="D1646" s="175">
        <v>0</v>
      </c>
      <c r="E1646" s="176">
        <v>0</v>
      </c>
      <c r="F1646" s="176">
        <v>0</v>
      </c>
      <c r="G1646" s="176">
        <v>0</v>
      </c>
      <c r="H1646" s="210" t="str">
        <f t="shared" si="175"/>
        <v/>
      </c>
      <c r="I1646" s="221">
        <v>6</v>
      </c>
      <c r="J1646" s="27">
        <v>6</v>
      </c>
      <c r="K1646" s="27">
        <v>5</v>
      </c>
      <c r="L1646" s="193">
        <f t="shared" si="176"/>
        <v>0.83333333333333337</v>
      </c>
      <c r="M1646" s="225">
        <v>0</v>
      </c>
      <c r="N1646" s="27">
        <v>0</v>
      </c>
      <c r="O1646" s="214">
        <f t="shared" si="177"/>
        <v>0</v>
      </c>
      <c r="P1646" s="177">
        <f t="shared" si="178"/>
        <v>6</v>
      </c>
      <c r="Q1646" s="178">
        <f t="shared" si="179"/>
        <v>6</v>
      </c>
      <c r="R1646" s="178" t="str">
        <f t="shared" si="180"/>
        <v/>
      </c>
      <c r="S1646" s="202" t="str">
        <f t="shared" si="181"/>
        <v/>
      </c>
    </row>
    <row r="1647" spans="1:19" x14ac:dyDescent="0.2">
      <c r="A1647" s="201" t="s">
        <v>403</v>
      </c>
      <c r="B1647" s="188" t="s">
        <v>52</v>
      </c>
      <c r="C1647" s="189" t="s">
        <v>404</v>
      </c>
      <c r="D1647" s="175">
        <v>0</v>
      </c>
      <c r="E1647" s="176">
        <v>0</v>
      </c>
      <c r="F1647" s="176">
        <v>0</v>
      </c>
      <c r="G1647" s="176">
        <v>0</v>
      </c>
      <c r="H1647" s="210" t="str">
        <f t="shared" si="175"/>
        <v/>
      </c>
      <c r="I1647" s="221">
        <v>392</v>
      </c>
      <c r="J1647" s="27">
        <v>304</v>
      </c>
      <c r="K1647" s="27">
        <v>175</v>
      </c>
      <c r="L1647" s="193">
        <f t="shared" si="176"/>
        <v>0.57565789473684215</v>
      </c>
      <c r="M1647" s="225">
        <v>10</v>
      </c>
      <c r="N1647" s="27">
        <v>78</v>
      </c>
      <c r="O1647" s="214">
        <f t="shared" si="177"/>
        <v>0.19897959183673469</v>
      </c>
      <c r="P1647" s="177">
        <f t="shared" si="178"/>
        <v>392</v>
      </c>
      <c r="Q1647" s="178">
        <f t="shared" si="179"/>
        <v>314</v>
      </c>
      <c r="R1647" s="178">
        <f t="shared" si="180"/>
        <v>78</v>
      </c>
      <c r="S1647" s="202">
        <f t="shared" si="181"/>
        <v>0.19897959183673469</v>
      </c>
    </row>
    <row r="1648" spans="1:19" x14ac:dyDescent="0.2">
      <c r="A1648" s="201" t="s">
        <v>403</v>
      </c>
      <c r="B1648" s="188" t="s">
        <v>55</v>
      </c>
      <c r="C1648" s="189" t="s">
        <v>56</v>
      </c>
      <c r="D1648" s="175">
        <v>0</v>
      </c>
      <c r="E1648" s="176">
        <v>0</v>
      </c>
      <c r="F1648" s="176">
        <v>0</v>
      </c>
      <c r="G1648" s="176">
        <v>0</v>
      </c>
      <c r="H1648" s="210" t="str">
        <f t="shared" si="175"/>
        <v/>
      </c>
      <c r="I1648" s="221">
        <v>173</v>
      </c>
      <c r="J1648" s="27">
        <v>118</v>
      </c>
      <c r="K1648" s="27">
        <v>52</v>
      </c>
      <c r="L1648" s="193">
        <f t="shared" si="176"/>
        <v>0.44067796610169491</v>
      </c>
      <c r="M1648" s="225">
        <v>0</v>
      </c>
      <c r="N1648" s="27">
        <v>55</v>
      </c>
      <c r="O1648" s="214">
        <f t="shared" si="177"/>
        <v>0.31791907514450868</v>
      </c>
      <c r="P1648" s="177">
        <f t="shared" si="178"/>
        <v>173</v>
      </c>
      <c r="Q1648" s="178">
        <f t="shared" si="179"/>
        <v>118</v>
      </c>
      <c r="R1648" s="178">
        <f t="shared" si="180"/>
        <v>55</v>
      </c>
      <c r="S1648" s="202">
        <f t="shared" si="181"/>
        <v>0.31791907514450868</v>
      </c>
    </row>
    <row r="1649" spans="1:19" ht="29" x14ac:dyDescent="0.2">
      <c r="A1649" s="201" t="s">
        <v>403</v>
      </c>
      <c r="B1649" s="188" t="s">
        <v>62</v>
      </c>
      <c r="C1649" s="189" t="s">
        <v>63</v>
      </c>
      <c r="D1649" s="175">
        <v>0</v>
      </c>
      <c r="E1649" s="176">
        <v>0</v>
      </c>
      <c r="F1649" s="176">
        <v>0</v>
      </c>
      <c r="G1649" s="176">
        <v>0</v>
      </c>
      <c r="H1649" s="210" t="str">
        <f t="shared" si="175"/>
        <v/>
      </c>
      <c r="I1649" s="221">
        <v>295</v>
      </c>
      <c r="J1649" s="27">
        <v>194</v>
      </c>
      <c r="K1649" s="27">
        <v>138</v>
      </c>
      <c r="L1649" s="193">
        <f t="shared" si="176"/>
        <v>0.71134020618556704</v>
      </c>
      <c r="M1649" s="225">
        <v>2</v>
      </c>
      <c r="N1649" s="27">
        <v>99</v>
      </c>
      <c r="O1649" s="214">
        <f t="shared" si="177"/>
        <v>0.33559322033898303</v>
      </c>
      <c r="P1649" s="177">
        <f t="shared" si="178"/>
        <v>295</v>
      </c>
      <c r="Q1649" s="178">
        <f t="shared" si="179"/>
        <v>196</v>
      </c>
      <c r="R1649" s="178">
        <f t="shared" si="180"/>
        <v>99</v>
      </c>
      <c r="S1649" s="202">
        <f t="shared" si="181"/>
        <v>0.33559322033898303</v>
      </c>
    </row>
    <row r="1650" spans="1:19" x14ac:dyDescent="0.2">
      <c r="A1650" s="201" t="s">
        <v>403</v>
      </c>
      <c r="B1650" s="188" t="s">
        <v>64</v>
      </c>
      <c r="C1650" s="189" t="s">
        <v>270</v>
      </c>
      <c r="D1650" s="175">
        <v>0</v>
      </c>
      <c r="E1650" s="176">
        <v>0</v>
      </c>
      <c r="F1650" s="176">
        <v>0</v>
      </c>
      <c r="G1650" s="176">
        <v>0</v>
      </c>
      <c r="H1650" s="210" t="str">
        <f t="shared" si="175"/>
        <v/>
      </c>
      <c r="I1650" s="221">
        <v>344</v>
      </c>
      <c r="J1650" s="27">
        <v>326</v>
      </c>
      <c r="K1650" s="27">
        <v>326</v>
      </c>
      <c r="L1650" s="193">
        <f t="shared" si="176"/>
        <v>1</v>
      </c>
      <c r="M1650" s="225">
        <v>0</v>
      </c>
      <c r="N1650" s="27">
        <v>18</v>
      </c>
      <c r="O1650" s="214">
        <f t="shared" si="177"/>
        <v>5.232558139534884E-2</v>
      </c>
      <c r="P1650" s="177">
        <f t="shared" si="178"/>
        <v>344</v>
      </c>
      <c r="Q1650" s="178">
        <f t="shared" si="179"/>
        <v>326</v>
      </c>
      <c r="R1650" s="178">
        <f t="shared" si="180"/>
        <v>18</v>
      </c>
      <c r="S1650" s="202">
        <f t="shared" si="181"/>
        <v>5.232558139534884E-2</v>
      </c>
    </row>
    <row r="1651" spans="1:19" x14ac:dyDescent="0.2">
      <c r="A1651" s="201" t="s">
        <v>403</v>
      </c>
      <c r="B1651" s="188" t="s">
        <v>65</v>
      </c>
      <c r="C1651" s="189" t="s">
        <v>66</v>
      </c>
      <c r="D1651" s="175">
        <v>0</v>
      </c>
      <c r="E1651" s="176">
        <v>0</v>
      </c>
      <c r="F1651" s="176">
        <v>0</v>
      </c>
      <c r="G1651" s="176">
        <v>0</v>
      </c>
      <c r="H1651" s="210" t="str">
        <f t="shared" si="175"/>
        <v/>
      </c>
      <c r="I1651" s="221">
        <v>1048</v>
      </c>
      <c r="J1651" s="27">
        <v>903</v>
      </c>
      <c r="K1651" s="27">
        <v>420</v>
      </c>
      <c r="L1651" s="193">
        <f t="shared" si="176"/>
        <v>0.46511627906976744</v>
      </c>
      <c r="M1651" s="225">
        <v>29</v>
      </c>
      <c r="N1651" s="27">
        <v>116</v>
      </c>
      <c r="O1651" s="214">
        <f t="shared" si="177"/>
        <v>0.11068702290076336</v>
      </c>
      <c r="P1651" s="177">
        <f t="shared" si="178"/>
        <v>1048</v>
      </c>
      <c r="Q1651" s="178">
        <f t="shared" si="179"/>
        <v>932</v>
      </c>
      <c r="R1651" s="178">
        <f t="shared" si="180"/>
        <v>116</v>
      </c>
      <c r="S1651" s="202">
        <f t="shared" si="181"/>
        <v>0.11068702290076336</v>
      </c>
    </row>
    <row r="1652" spans="1:19" x14ac:dyDescent="0.2">
      <c r="A1652" s="201" t="s">
        <v>403</v>
      </c>
      <c r="B1652" s="188" t="s">
        <v>69</v>
      </c>
      <c r="C1652" s="189" t="s">
        <v>70</v>
      </c>
      <c r="D1652" s="175">
        <v>0</v>
      </c>
      <c r="E1652" s="176">
        <v>0</v>
      </c>
      <c r="F1652" s="176">
        <v>0</v>
      </c>
      <c r="G1652" s="176">
        <v>0</v>
      </c>
      <c r="H1652" s="210" t="str">
        <f t="shared" si="175"/>
        <v/>
      </c>
      <c r="I1652" s="221">
        <v>233</v>
      </c>
      <c r="J1652" s="27">
        <v>203</v>
      </c>
      <c r="K1652" s="27">
        <v>51</v>
      </c>
      <c r="L1652" s="193">
        <f t="shared" si="176"/>
        <v>0.25123152709359609</v>
      </c>
      <c r="M1652" s="225">
        <v>14</v>
      </c>
      <c r="N1652" s="27">
        <v>16</v>
      </c>
      <c r="O1652" s="214">
        <f t="shared" si="177"/>
        <v>6.8669527896995708E-2</v>
      </c>
      <c r="P1652" s="177">
        <f t="shared" si="178"/>
        <v>233</v>
      </c>
      <c r="Q1652" s="178">
        <f t="shared" si="179"/>
        <v>217</v>
      </c>
      <c r="R1652" s="178">
        <f t="shared" si="180"/>
        <v>16</v>
      </c>
      <c r="S1652" s="202">
        <f t="shared" si="181"/>
        <v>6.8669527896995708E-2</v>
      </c>
    </row>
    <row r="1653" spans="1:19" x14ac:dyDescent="0.2">
      <c r="A1653" s="201" t="s">
        <v>403</v>
      </c>
      <c r="B1653" s="188" t="s">
        <v>76</v>
      </c>
      <c r="C1653" s="189" t="s">
        <v>77</v>
      </c>
      <c r="D1653" s="175">
        <v>0</v>
      </c>
      <c r="E1653" s="176">
        <v>0</v>
      </c>
      <c r="F1653" s="176">
        <v>0</v>
      </c>
      <c r="G1653" s="176">
        <v>0</v>
      </c>
      <c r="H1653" s="210" t="str">
        <f t="shared" si="175"/>
        <v/>
      </c>
      <c r="I1653" s="221">
        <v>29</v>
      </c>
      <c r="J1653" s="27">
        <v>26</v>
      </c>
      <c r="K1653" s="27">
        <v>12</v>
      </c>
      <c r="L1653" s="193">
        <f t="shared" si="176"/>
        <v>0.46153846153846156</v>
      </c>
      <c r="M1653" s="225">
        <v>0</v>
      </c>
      <c r="N1653" s="27">
        <v>3</v>
      </c>
      <c r="O1653" s="214">
        <f t="shared" si="177"/>
        <v>0.10344827586206896</v>
      </c>
      <c r="P1653" s="177">
        <f t="shared" si="178"/>
        <v>29</v>
      </c>
      <c r="Q1653" s="178">
        <f t="shared" si="179"/>
        <v>26</v>
      </c>
      <c r="R1653" s="178">
        <f t="shared" si="180"/>
        <v>3</v>
      </c>
      <c r="S1653" s="202">
        <f t="shared" si="181"/>
        <v>0.10344827586206896</v>
      </c>
    </row>
    <row r="1654" spans="1:19" x14ac:dyDescent="0.2">
      <c r="A1654" s="201" t="s">
        <v>403</v>
      </c>
      <c r="B1654" s="188" t="s">
        <v>78</v>
      </c>
      <c r="C1654" s="189" t="s">
        <v>279</v>
      </c>
      <c r="D1654" s="175">
        <v>0</v>
      </c>
      <c r="E1654" s="176">
        <v>0</v>
      </c>
      <c r="F1654" s="176">
        <v>0</v>
      </c>
      <c r="G1654" s="176">
        <v>0</v>
      </c>
      <c r="H1654" s="210" t="str">
        <f t="shared" si="175"/>
        <v/>
      </c>
      <c r="I1654" s="221">
        <v>2</v>
      </c>
      <c r="J1654" s="27">
        <v>2</v>
      </c>
      <c r="K1654" s="27">
        <v>2</v>
      </c>
      <c r="L1654" s="193">
        <f t="shared" si="176"/>
        <v>1</v>
      </c>
      <c r="M1654" s="225">
        <v>0</v>
      </c>
      <c r="N1654" s="27">
        <v>0</v>
      </c>
      <c r="O1654" s="214">
        <f t="shared" si="177"/>
        <v>0</v>
      </c>
      <c r="P1654" s="177">
        <f t="shared" si="178"/>
        <v>2</v>
      </c>
      <c r="Q1654" s="178">
        <f t="shared" si="179"/>
        <v>2</v>
      </c>
      <c r="R1654" s="178" t="str">
        <f t="shared" si="180"/>
        <v/>
      </c>
      <c r="S1654" s="202" t="str">
        <f t="shared" si="181"/>
        <v/>
      </c>
    </row>
    <row r="1655" spans="1:19" x14ac:dyDescent="0.2">
      <c r="A1655" s="201" t="s">
        <v>403</v>
      </c>
      <c r="B1655" s="188" t="s">
        <v>78</v>
      </c>
      <c r="C1655" s="189" t="s">
        <v>405</v>
      </c>
      <c r="D1655" s="175">
        <v>0</v>
      </c>
      <c r="E1655" s="176">
        <v>0</v>
      </c>
      <c r="F1655" s="176">
        <v>0</v>
      </c>
      <c r="G1655" s="176">
        <v>0</v>
      </c>
      <c r="H1655" s="210" t="str">
        <f t="shared" si="175"/>
        <v/>
      </c>
      <c r="I1655" s="221">
        <v>6</v>
      </c>
      <c r="J1655" s="27">
        <v>5</v>
      </c>
      <c r="K1655" s="27">
        <v>5</v>
      </c>
      <c r="L1655" s="193">
        <f t="shared" si="176"/>
        <v>1</v>
      </c>
      <c r="M1655" s="225">
        <v>1</v>
      </c>
      <c r="N1655" s="27">
        <v>0</v>
      </c>
      <c r="O1655" s="214">
        <f t="shared" si="177"/>
        <v>0</v>
      </c>
      <c r="P1655" s="177">
        <f t="shared" si="178"/>
        <v>6</v>
      </c>
      <c r="Q1655" s="178">
        <f t="shared" si="179"/>
        <v>6</v>
      </c>
      <c r="R1655" s="178" t="str">
        <f t="shared" si="180"/>
        <v/>
      </c>
      <c r="S1655" s="202" t="str">
        <f t="shared" si="181"/>
        <v/>
      </c>
    </row>
    <row r="1656" spans="1:19" x14ac:dyDescent="0.2">
      <c r="A1656" s="201" t="s">
        <v>403</v>
      </c>
      <c r="B1656" s="188" t="s">
        <v>81</v>
      </c>
      <c r="C1656" s="189" t="s">
        <v>82</v>
      </c>
      <c r="D1656" s="175">
        <v>0</v>
      </c>
      <c r="E1656" s="176">
        <v>0</v>
      </c>
      <c r="F1656" s="176">
        <v>0</v>
      </c>
      <c r="G1656" s="176">
        <v>0</v>
      </c>
      <c r="H1656" s="210" t="str">
        <f t="shared" si="175"/>
        <v/>
      </c>
      <c r="I1656" s="221">
        <v>710</v>
      </c>
      <c r="J1656" s="27">
        <v>404</v>
      </c>
      <c r="K1656" s="27">
        <v>202</v>
      </c>
      <c r="L1656" s="193">
        <f t="shared" si="176"/>
        <v>0.5</v>
      </c>
      <c r="M1656" s="225">
        <v>0</v>
      </c>
      <c r="N1656" s="27">
        <v>306</v>
      </c>
      <c r="O1656" s="214">
        <f t="shared" si="177"/>
        <v>0.43098591549295773</v>
      </c>
      <c r="P1656" s="177">
        <f t="shared" si="178"/>
        <v>710</v>
      </c>
      <c r="Q1656" s="178">
        <f t="shared" si="179"/>
        <v>404</v>
      </c>
      <c r="R1656" s="178">
        <f t="shared" si="180"/>
        <v>306</v>
      </c>
      <c r="S1656" s="202">
        <f t="shared" si="181"/>
        <v>0.43098591549295773</v>
      </c>
    </row>
    <row r="1657" spans="1:19" x14ac:dyDescent="0.2">
      <c r="A1657" s="201" t="s">
        <v>403</v>
      </c>
      <c r="B1657" s="188" t="s">
        <v>83</v>
      </c>
      <c r="C1657" s="189" t="s">
        <v>84</v>
      </c>
      <c r="D1657" s="175">
        <v>0</v>
      </c>
      <c r="E1657" s="176">
        <v>0</v>
      </c>
      <c r="F1657" s="176">
        <v>0</v>
      </c>
      <c r="G1657" s="176">
        <v>0</v>
      </c>
      <c r="H1657" s="210" t="str">
        <f t="shared" si="175"/>
        <v/>
      </c>
      <c r="I1657" s="221">
        <v>3</v>
      </c>
      <c r="J1657" s="27">
        <v>0</v>
      </c>
      <c r="K1657" s="27">
        <v>0</v>
      </c>
      <c r="L1657" s="193" t="str">
        <f t="shared" si="176"/>
        <v/>
      </c>
      <c r="M1657" s="225">
        <v>2</v>
      </c>
      <c r="N1657" s="27">
        <v>1</v>
      </c>
      <c r="O1657" s="214">
        <f t="shared" si="177"/>
        <v>0.33333333333333331</v>
      </c>
      <c r="P1657" s="177">
        <f t="shared" si="178"/>
        <v>3</v>
      </c>
      <c r="Q1657" s="178">
        <f t="shared" si="179"/>
        <v>2</v>
      </c>
      <c r="R1657" s="178">
        <f t="shared" si="180"/>
        <v>1</v>
      </c>
      <c r="S1657" s="202">
        <f t="shared" si="181"/>
        <v>0.33333333333333331</v>
      </c>
    </row>
    <row r="1658" spans="1:19" x14ac:dyDescent="0.2">
      <c r="A1658" s="201" t="s">
        <v>403</v>
      </c>
      <c r="B1658" s="262" t="s">
        <v>556</v>
      </c>
      <c r="C1658" s="189" t="s">
        <v>89</v>
      </c>
      <c r="D1658" s="175">
        <v>0</v>
      </c>
      <c r="E1658" s="176">
        <v>0</v>
      </c>
      <c r="F1658" s="176">
        <v>0</v>
      </c>
      <c r="G1658" s="176">
        <v>0</v>
      </c>
      <c r="H1658" s="210" t="str">
        <f t="shared" si="175"/>
        <v/>
      </c>
      <c r="I1658" s="221">
        <v>158</v>
      </c>
      <c r="J1658" s="27">
        <v>154</v>
      </c>
      <c r="K1658" s="27">
        <v>54</v>
      </c>
      <c r="L1658" s="193">
        <f t="shared" si="176"/>
        <v>0.35064935064935066</v>
      </c>
      <c r="M1658" s="225">
        <v>0</v>
      </c>
      <c r="N1658" s="27">
        <v>4</v>
      </c>
      <c r="O1658" s="214">
        <f t="shared" si="177"/>
        <v>2.5316455696202531E-2</v>
      </c>
      <c r="P1658" s="177">
        <f t="shared" si="178"/>
        <v>158</v>
      </c>
      <c r="Q1658" s="178">
        <f t="shared" si="179"/>
        <v>154</v>
      </c>
      <c r="R1658" s="178">
        <f t="shared" si="180"/>
        <v>4</v>
      </c>
      <c r="S1658" s="202">
        <f t="shared" si="181"/>
        <v>2.5316455696202531E-2</v>
      </c>
    </row>
    <row r="1659" spans="1:19" x14ac:dyDescent="0.2">
      <c r="A1659" s="201" t="s">
        <v>403</v>
      </c>
      <c r="B1659" s="188" t="s">
        <v>92</v>
      </c>
      <c r="C1659" s="189" t="s">
        <v>93</v>
      </c>
      <c r="D1659" s="175">
        <v>0</v>
      </c>
      <c r="E1659" s="176">
        <v>0</v>
      </c>
      <c r="F1659" s="176">
        <v>0</v>
      </c>
      <c r="G1659" s="176">
        <v>0</v>
      </c>
      <c r="H1659" s="210" t="str">
        <f t="shared" si="175"/>
        <v/>
      </c>
      <c r="I1659" s="221">
        <v>21825</v>
      </c>
      <c r="J1659" s="27">
        <v>20069</v>
      </c>
      <c r="K1659" s="27">
        <v>17495</v>
      </c>
      <c r="L1659" s="193">
        <f t="shared" si="176"/>
        <v>0.87174248841496838</v>
      </c>
      <c r="M1659" s="225">
        <v>19</v>
      </c>
      <c r="N1659" s="27">
        <v>1737</v>
      </c>
      <c r="O1659" s="214">
        <f t="shared" si="177"/>
        <v>7.9587628865979379E-2</v>
      </c>
      <c r="P1659" s="177">
        <f t="shared" si="178"/>
        <v>21825</v>
      </c>
      <c r="Q1659" s="178">
        <f t="shared" si="179"/>
        <v>20088</v>
      </c>
      <c r="R1659" s="178">
        <f t="shared" si="180"/>
        <v>1737</v>
      </c>
      <c r="S1659" s="202">
        <f t="shared" si="181"/>
        <v>7.9587628865979379E-2</v>
      </c>
    </row>
    <row r="1660" spans="1:19" x14ac:dyDescent="0.2">
      <c r="A1660" s="201" t="s">
        <v>403</v>
      </c>
      <c r="B1660" s="188" t="s">
        <v>98</v>
      </c>
      <c r="C1660" s="189" t="s">
        <v>99</v>
      </c>
      <c r="D1660" s="175">
        <v>0</v>
      </c>
      <c r="E1660" s="176">
        <v>0</v>
      </c>
      <c r="F1660" s="176">
        <v>0</v>
      </c>
      <c r="G1660" s="176">
        <v>0</v>
      </c>
      <c r="H1660" s="210" t="str">
        <f t="shared" si="175"/>
        <v/>
      </c>
      <c r="I1660" s="221">
        <v>2199</v>
      </c>
      <c r="J1660" s="27">
        <v>2164</v>
      </c>
      <c r="K1660" s="27">
        <v>471</v>
      </c>
      <c r="L1660" s="193">
        <f t="shared" si="176"/>
        <v>0.21765249537892792</v>
      </c>
      <c r="M1660" s="225">
        <v>1</v>
      </c>
      <c r="N1660" s="27">
        <v>34</v>
      </c>
      <c r="O1660" s="214">
        <f t="shared" si="177"/>
        <v>1.5461573442473852E-2</v>
      </c>
      <c r="P1660" s="177">
        <f t="shared" si="178"/>
        <v>2199</v>
      </c>
      <c r="Q1660" s="178">
        <f t="shared" si="179"/>
        <v>2165</v>
      </c>
      <c r="R1660" s="178">
        <f t="shared" si="180"/>
        <v>34</v>
      </c>
      <c r="S1660" s="202">
        <f t="shared" si="181"/>
        <v>1.5461573442473852E-2</v>
      </c>
    </row>
    <row r="1661" spans="1:19" x14ac:dyDescent="0.2">
      <c r="A1661" s="201" t="s">
        <v>403</v>
      </c>
      <c r="B1661" s="188" t="s">
        <v>558</v>
      </c>
      <c r="C1661" s="189" t="s">
        <v>100</v>
      </c>
      <c r="D1661" s="175">
        <v>0</v>
      </c>
      <c r="E1661" s="176">
        <v>0</v>
      </c>
      <c r="F1661" s="176">
        <v>0</v>
      </c>
      <c r="G1661" s="176">
        <v>0</v>
      </c>
      <c r="H1661" s="210" t="str">
        <f t="shared" si="175"/>
        <v/>
      </c>
      <c r="I1661" s="221">
        <v>1835</v>
      </c>
      <c r="J1661" s="27">
        <v>1416</v>
      </c>
      <c r="K1661" s="27">
        <v>422</v>
      </c>
      <c r="L1661" s="193">
        <f t="shared" si="176"/>
        <v>0.2980225988700565</v>
      </c>
      <c r="M1661" s="225">
        <v>14</v>
      </c>
      <c r="N1661" s="27">
        <v>405</v>
      </c>
      <c r="O1661" s="214">
        <f t="shared" si="177"/>
        <v>0.22070844686648503</v>
      </c>
      <c r="P1661" s="177">
        <f t="shared" si="178"/>
        <v>1835</v>
      </c>
      <c r="Q1661" s="178">
        <f t="shared" si="179"/>
        <v>1430</v>
      </c>
      <c r="R1661" s="178">
        <f t="shared" si="180"/>
        <v>405</v>
      </c>
      <c r="S1661" s="202">
        <f t="shared" si="181"/>
        <v>0.22070844686648503</v>
      </c>
    </row>
    <row r="1662" spans="1:19" x14ac:dyDescent="0.2">
      <c r="A1662" s="201" t="s">
        <v>403</v>
      </c>
      <c r="B1662" s="188" t="s">
        <v>105</v>
      </c>
      <c r="C1662" s="189" t="s">
        <v>106</v>
      </c>
      <c r="D1662" s="175">
        <v>0</v>
      </c>
      <c r="E1662" s="176">
        <v>0</v>
      </c>
      <c r="F1662" s="176">
        <v>0</v>
      </c>
      <c r="G1662" s="176">
        <v>0</v>
      </c>
      <c r="H1662" s="210" t="str">
        <f t="shared" si="175"/>
        <v/>
      </c>
      <c r="I1662" s="221">
        <v>32</v>
      </c>
      <c r="J1662" s="27">
        <v>32</v>
      </c>
      <c r="K1662" s="27">
        <v>22</v>
      </c>
      <c r="L1662" s="193">
        <f t="shared" si="176"/>
        <v>0.6875</v>
      </c>
      <c r="M1662" s="225">
        <v>0</v>
      </c>
      <c r="N1662" s="27">
        <v>0</v>
      </c>
      <c r="O1662" s="214">
        <f t="shared" si="177"/>
        <v>0</v>
      </c>
      <c r="P1662" s="177">
        <f t="shared" si="178"/>
        <v>32</v>
      </c>
      <c r="Q1662" s="178">
        <f t="shared" si="179"/>
        <v>32</v>
      </c>
      <c r="R1662" s="178" t="str">
        <f t="shared" si="180"/>
        <v/>
      </c>
      <c r="S1662" s="202" t="str">
        <f t="shared" si="181"/>
        <v/>
      </c>
    </row>
    <row r="1663" spans="1:19" x14ac:dyDescent="0.2">
      <c r="A1663" s="201" t="s">
        <v>403</v>
      </c>
      <c r="B1663" s="188" t="s">
        <v>107</v>
      </c>
      <c r="C1663" s="189" t="s">
        <v>288</v>
      </c>
      <c r="D1663" s="175">
        <v>0</v>
      </c>
      <c r="E1663" s="176">
        <v>0</v>
      </c>
      <c r="F1663" s="176">
        <v>0</v>
      </c>
      <c r="G1663" s="176">
        <v>0</v>
      </c>
      <c r="H1663" s="210" t="str">
        <f t="shared" si="175"/>
        <v/>
      </c>
      <c r="I1663" s="221">
        <v>3</v>
      </c>
      <c r="J1663" s="27">
        <v>3</v>
      </c>
      <c r="K1663" s="27">
        <v>2</v>
      </c>
      <c r="L1663" s="193">
        <f t="shared" si="176"/>
        <v>0.66666666666666663</v>
      </c>
      <c r="M1663" s="225">
        <v>0</v>
      </c>
      <c r="N1663" s="27">
        <v>0</v>
      </c>
      <c r="O1663" s="214">
        <f t="shared" si="177"/>
        <v>0</v>
      </c>
      <c r="P1663" s="177">
        <f t="shared" si="178"/>
        <v>3</v>
      </c>
      <c r="Q1663" s="178">
        <f t="shared" si="179"/>
        <v>3</v>
      </c>
      <c r="R1663" s="178" t="str">
        <f t="shared" si="180"/>
        <v/>
      </c>
      <c r="S1663" s="202" t="str">
        <f t="shared" si="181"/>
        <v/>
      </c>
    </row>
    <row r="1664" spans="1:19" x14ac:dyDescent="0.2">
      <c r="A1664" s="201" t="s">
        <v>403</v>
      </c>
      <c r="B1664" s="188" t="s">
        <v>110</v>
      </c>
      <c r="C1664" s="189" t="s">
        <v>111</v>
      </c>
      <c r="D1664" s="175">
        <v>0</v>
      </c>
      <c r="E1664" s="176">
        <v>0</v>
      </c>
      <c r="F1664" s="176">
        <v>0</v>
      </c>
      <c r="G1664" s="176">
        <v>0</v>
      </c>
      <c r="H1664" s="210" t="str">
        <f t="shared" si="175"/>
        <v/>
      </c>
      <c r="I1664" s="221">
        <v>142</v>
      </c>
      <c r="J1664" s="27">
        <v>139</v>
      </c>
      <c r="K1664" s="27">
        <v>139</v>
      </c>
      <c r="L1664" s="193">
        <f t="shared" si="176"/>
        <v>1</v>
      </c>
      <c r="M1664" s="225">
        <v>0</v>
      </c>
      <c r="N1664" s="27">
        <v>3</v>
      </c>
      <c r="O1664" s="214">
        <f t="shared" si="177"/>
        <v>2.1126760563380281E-2</v>
      </c>
      <c r="P1664" s="177">
        <f t="shared" si="178"/>
        <v>142</v>
      </c>
      <c r="Q1664" s="178">
        <f t="shared" si="179"/>
        <v>139</v>
      </c>
      <c r="R1664" s="178">
        <f t="shared" si="180"/>
        <v>3</v>
      </c>
      <c r="S1664" s="202">
        <f t="shared" si="181"/>
        <v>2.1126760563380281E-2</v>
      </c>
    </row>
    <row r="1665" spans="1:19" x14ac:dyDescent="0.2">
      <c r="A1665" s="201" t="s">
        <v>403</v>
      </c>
      <c r="B1665" s="188" t="s">
        <v>112</v>
      </c>
      <c r="C1665" s="189" t="s">
        <v>113</v>
      </c>
      <c r="D1665" s="175">
        <v>0</v>
      </c>
      <c r="E1665" s="176">
        <v>0</v>
      </c>
      <c r="F1665" s="176">
        <v>0</v>
      </c>
      <c r="G1665" s="176">
        <v>0</v>
      </c>
      <c r="H1665" s="210" t="str">
        <f t="shared" si="175"/>
        <v/>
      </c>
      <c r="I1665" s="221">
        <v>453</v>
      </c>
      <c r="J1665" s="27">
        <v>411</v>
      </c>
      <c r="K1665" s="27">
        <v>266</v>
      </c>
      <c r="L1665" s="193">
        <f t="shared" si="176"/>
        <v>0.64720194647201945</v>
      </c>
      <c r="M1665" s="225">
        <v>25</v>
      </c>
      <c r="N1665" s="27">
        <v>17</v>
      </c>
      <c r="O1665" s="214">
        <f t="shared" si="177"/>
        <v>3.7527593818984545E-2</v>
      </c>
      <c r="P1665" s="177">
        <f t="shared" si="178"/>
        <v>453</v>
      </c>
      <c r="Q1665" s="178">
        <f t="shared" si="179"/>
        <v>436</v>
      </c>
      <c r="R1665" s="178">
        <f t="shared" si="180"/>
        <v>17</v>
      </c>
      <c r="S1665" s="202">
        <f t="shared" si="181"/>
        <v>3.7527593818984545E-2</v>
      </c>
    </row>
    <row r="1666" spans="1:19" x14ac:dyDescent="0.2">
      <c r="A1666" s="201" t="s">
        <v>403</v>
      </c>
      <c r="B1666" s="188" t="s">
        <v>114</v>
      </c>
      <c r="C1666" s="189" t="s">
        <v>542</v>
      </c>
      <c r="D1666" s="175">
        <v>0</v>
      </c>
      <c r="E1666" s="176">
        <v>0</v>
      </c>
      <c r="F1666" s="176">
        <v>0</v>
      </c>
      <c r="G1666" s="176">
        <v>0</v>
      </c>
      <c r="H1666" s="210" t="str">
        <f t="shared" ref="H1666:H1706" si="182">IF((E1666+G1666)&lt;&gt;0,G1666/(E1666+G1666),"")</f>
        <v/>
      </c>
      <c r="I1666" s="221">
        <v>654</v>
      </c>
      <c r="J1666" s="27">
        <v>596</v>
      </c>
      <c r="K1666" s="27">
        <v>395</v>
      </c>
      <c r="L1666" s="193">
        <f t="shared" ref="L1666:L1708" si="183">IF(J1666&lt;&gt;0,K1666/J1666,"")</f>
        <v>0.66275167785234901</v>
      </c>
      <c r="M1666" s="225">
        <v>17</v>
      </c>
      <c r="N1666" s="27">
        <v>41</v>
      </c>
      <c r="O1666" s="214">
        <f t="shared" ref="O1666:O1706" si="184">IF((J1666+M1666+N1666)&lt;&gt;0,N1666/(J1666+M1666+N1666),"")</f>
        <v>6.2691131498470942E-2</v>
      </c>
      <c r="P1666" s="177">
        <f t="shared" ref="P1666:P1706" si="185">IF(SUM(D1666,I1666)&gt;0,SUM(D1666,I1666),"")</f>
        <v>654</v>
      </c>
      <c r="Q1666" s="178">
        <f t="shared" ref="Q1666:Q1706" si="186">IF(SUM(E1666,J1666, M1666)&gt;0,SUM(E1666,J1666, M1666),"")</f>
        <v>613</v>
      </c>
      <c r="R1666" s="178">
        <f t="shared" ref="R1666:R1706" si="187">IF(SUM(G1666,N1666)&gt;0,SUM(G1666,N1666),"")</f>
        <v>41</v>
      </c>
      <c r="S1666" s="202">
        <f t="shared" ref="S1666:S1706" si="188">IFERROR(IF((Q1666+R1666)&lt;&gt;0,R1666/(Q1666+R1666),""),"")</f>
        <v>6.2691131498470942E-2</v>
      </c>
    </row>
    <row r="1667" spans="1:19" x14ac:dyDescent="0.2">
      <c r="A1667" s="201" t="s">
        <v>403</v>
      </c>
      <c r="B1667" s="188" t="s">
        <v>116</v>
      </c>
      <c r="C1667" s="189" t="s">
        <v>117</v>
      </c>
      <c r="D1667" s="175">
        <v>0</v>
      </c>
      <c r="E1667" s="176">
        <v>0</v>
      </c>
      <c r="F1667" s="176">
        <v>0</v>
      </c>
      <c r="G1667" s="176">
        <v>0</v>
      </c>
      <c r="H1667" s="210" t="str">
        <f t="shared" si="182"/>
        <v/>
      </c>
      <c r="I1667" s="221">
        <v>718</v>
      </c>
      <c r="J1667" s="27">
        <v>615</v>
      </c>
      <c r="K1667" s="27">
        <v>303</v>
      </c>
      <c r="L1667" s="193">
        <f t="shared" si="183"/>
        <v>0.49268292682926829</v>
      </c>
      <c r="M1667" s="225">
        <v>19</v>
      </c>
      <c r="N1667" s="27">
        <v>84</v>
      </c>
      <c r="O1667" s="214">
        <f t="shared" si="184"/>
        <v>0.11699164345403899</v>
      </c>
      <c r="P1667" s="177">
        <f t="shared" si="185"/>
        <v>718</v>
      </c>
      <c r="Q1667" s="178">
        <f t="shared" si="186"/>
        <v>634</v>
      </c>
      <c r="R1667" s="178">
        <f t="shared" si="187"/>
        <v>84</v>
      </c>
      <c r="S1667" s="202">
        <f t="shared" si="188"/>
        <v>0.11699164345403899</v>
      </c>
    </row>
    <row r="1668" spans="1:19" x14ac:dyDescent="0.2">
      <c r="A1668" s="201" t="s">
        <v>403</v>
      </c>
      <c r="B1668" s="188" t="s">
        <v>119</v>
      </c>
      <c r="C1668" s="189" t="s">
        <v>120</v>
      </c>
      <c r="D1668" s="175">
        <v>0</v>
      </c>
      <c r="E1668" s="176">
        <v>0</v>
      </c>
      <c r="F1668" s="176">
        <v>0</v>
      </c>
      <c r="G1668" s="176">
        <v>0</v>
      </c>
      <c r="H1668" s="210" t="str">
        <f t="shared" si="182"/>
        <v/>
      </c>
      <c r="I1668" s="221">
        <v>9732</v>
      </c>
      <c r="J1668" s="27">
        <v>172</v>
      </c>
      <c r="K1668" s="27">
        <v>171</v>
      </c>
      <c r="L1668" s="193">
        <f t="shared" si="183"/>
        <v>0.9941860465116279</v>
      </c>
      <c r="M1668" s="225">
        <v>7012</v>
      </c>
      <c r="N1668" s="27">
        <v>2548</v>
      </c>
      <c r="O1668" s="214">
        <f t="shared" si="184"/>
        <v>0.26181668721742707</v>
      </c>
      <c r="P1668" s="177">
        <f t="shared" si="185"/>
        <v>9732</v>
      </c>
      <c r="Q1668" s="178">
        <f t="shared" si="186"/>
        <v>7184</v>
      </c>
      <c r="R1668" s="178">
        <f t="shared" si="187"/>
        <v>2548</v>
      </c>
      <c r="S1668" s="202">
        <f t="shared" si="188"/>
        <v>0.26181668721742707</v>
      </c>
    </row>
    <row r="1669" spans="1:19" x14ac:dyDescent="0.2">
      <c r="A1669" s="201" t="s">
        <v>403</v>
      </c>
      <c r="B1669" s="188" t="s">
        <v>382</v>
      </c>
      <c r="C1669" s="189" t="s">
        <v>383</v>
      </c>
      <c r="D1669" s="175">
        <v>0</v>
      </c>
      <c r="E1669" s="176">
        <v>0</v>
      </c>
      <c r="F1669" s="176">
        <v>0</v>
      </c>
      <c r="G1669" s="176">
        <v>0</v>
      </c>
      <c r="H1669" s="210" t="str">
        <f t="shared" si="182"/>
        <v/>
      </c>
      <c r="I1669" s="221">
        <v>883</v>
      </c>
      <c r="J1669" s="27">
        <v>775</v>
      </c>
      <c r="K1669" s="27">
        <v>245</v>
      </c>
      <c r="L1669" s="193">
        <f t="shared" si="183"/>
        <v>0.31612903225806449</v>
      </c>
      <c r="M1669" s="225">
        <v>0</v>
      </c>
      <c r="N1669" s="27">
        <v>108</v>
      </c>
      <c r="O1669" s="214">
        <f t="shared" si="184"/>
        <v>0.12231030577576443</v>
      </c>
      <c r="P1669" s="177">
        <f t="shared" si="185"/>
        <v>883</v>
      </c>
      <c r="Q1669" s="178">
        <f t="shared" si="186"/>
        <v>775</v>
      </c>
      <c r="R1669" s="178">
        <f t="shared" si="187"/>
        <v>108</v>
      </c>
      <c r="S1669" s="202">
        <f t="shared" si="188"/>
        <v>0.12231030577576443</v>
      </c>
    </row>
    <row r="1670" spans="1:19" x14ac:dyDescent="0.2">
      <c r="A1670" s="201" t="s">
        <v>403</v>
      </c>
      <c r="B1670" s="188" t="s">
        <v>122</v>
      </c>
      <c r="C1670" s="189" t="s">
        <v>123</v>
      </c>
      <c r="D1670" s="175">
        <v>0</v>
      </c>
      <c r="E1670" s="176">
        <v>0</v>
      </c>
      <c r="F1670" s="176">
        <v>0</v>
      </c>
      <c r="G1670" s="176">
        <v>0</v>
      </c>
      <c r="H1670" s="210" t="str">
        <f t="shared" si="182"/>
        <v/>
      </c>
      <c r="I1670" s="221">
        <v>830</v>
      </c>
      <c r="J1670" s="27">
        <v>720</v>
      </c>
      <c r="K1670" s="27">
        <v>583</v>
      </c>
      <c r="L1670" s="193">
        <f t="shared" si="183"/>
        <v>0.80972222222222223</v>
      </c>
      <c r="M1670" s="225">
        <v>30</v>
      </c>
      <c r="N1670" s="27">
        <v>80</v>
      </c>
      <c r="O1670" s="214">
        <f t="shared" si="184"/>
        <v>9.6385542168674704E-2</v>
      </c>
      <c r="P1670" s="177">
        <f t="shared" si="185"/>
        <v>830</v>
      </c>
      <c r="Q1670" s="178">
        <f t="shared" si="186"/>
        <v>750</v>
      </c>
      <c r="R1670" s="178">
        <f t="shared" si="187"/>
        <v>80</v>
      </c>
      <c r="S1670" s="202">
        <f t="shared" si="188"/>
        <v>9.6385542168674704E-2</v>
      </c>
    </row>
    <row r="1671" spans="1:19" x14ac:dyDescent="0.2">
      <c r="A1671" s="201" t="s">
        <v>403</v>
      </c>
      <c r="B1671" s="188" t="s">
        <v>339</v>
      </c>
      <c r="C1671" s="189" t="s">
        <v>340</v>
      </c>
      <c r="D1671" s="175">
        <v>1</v>
      </c>
      <c r="E1671" s="176">
        <v>1</v>
      </c>
      <c r="F1671" s="176">
        <v>1</v>
      </c>
      <c r="G1671" s="176">
        <v>0</v>
      </c>
      <c r="H1671" s="210">
        <f t="shared" si="182"/>
        <v>0</v>
      </c>
      <c r="I1671" s="221">
        <v>109</v>
      </c>
      <c r="J1671" s="27">
        <v>88</v>
      </c>
      <c r="K1671" s="27">
        <v>18</v>
      </c>
      <c r="L1671" s="193">
        <f t="shared" si="183"/>
        <v>0.20454545454545456</v>
      </c>
      <c r="M1671" s="225">
        <v>0</v>
      </c>
      <c r="N1671" s="27">
        <v>21</v>
      </c>
      <c r="O1671" s="214">
        <f t="shared" si="184"/>
        <v>0.19266055045871561</v>
      </c>
      <c r="P1671" s="177">
        <f t="shared" si="185"/>
        <v>110</v>
      </c>
      <c r="Q1671" s="178">
        <f t="shared" si="186"/>
        <v>89</v>
      </c>
      <c r="R1671" s="178">
        <f t="shared" si="187"/>
        <v>21</v>
      </c>
      <c r="S1671" s="202">
        <f t="shared" si="188"/>
        <v>0.19090909090909092</v>
      </c>
    </row>
    <row r="1672" spans="1:19" x14ac:dyDescent="0.2">
      <c r="A1672" s="201" t="s">
        <v>403</v>
      </c>
      <c r="B1672" s="188" t="s">
        <v>130</v>
      </c>
      <c r="C1672" s="189" t="s">
        <v>131</v>
      </c>
      <c r="D1672" s="175">
        <v>0</v>
      </c>
      <c r="E1672" s="176">
        <v>0</v>
      </c>
      <c r="F1672" s="176">
        <v>0</v>
      </c>
      <c r="G1672" s="176">
        <v>0</v>
      </c>
      <c r="H1672" s="210" t="str">
        <f t="shared" si="182"/>
        <v/>
      </c>
      <c r="I1672" s="221">
        <v>11</v>
      </c>
      <c r="J1672" s="27">
        <v>10</v>
      </c>
      <c r="K1672" s="27">
        <v>4</v>
      </c>
      <c r="L1672" s="193">
        <f t="shared" si="183"/>
        <v>0.4</v>
      </c>
      <c r="M1672" s="225">
        <v>0</v>
      </c>
      <c r="N1672" s="27">
        <v>1</v>
      </c>
      <c r="O1672" s="214">
        <f t="shared" si="184"/>
        <v>9.0909090909090912E-2</v>
      </c>
      <c r="P1672" s="177">
        <f t="shared" si="185"/>
        <v>11</v>
      </c>
      <c r="Q1672" s="178">
        <f t="shared" si="186"/>
        <v>10</v>
      </c>
      <c r="R1672" s="178">
        <f t="shared" si="187"/>
        <v>1</v>
      </c>
      <c r="S1672" s="202">
        <f t="shared" si="188"/>
        <v>9.0909090909090912E-2</v>
      </c>
    </row>
    <row r="1673" spans="1:19" x14ac:dyDescent="0.2">
      <c r="A1673" s="201" t="s">
        <v>403</v>
      </c>
      <c r="B1673" s="188" t="s">
        <v>133</v>
      </c>
      <c r="C1673" s="189" t="s">
        <v>134</v>
      </c>
      <c r="D1673" s="175">
        <v>0</v>
      </c>
      <c r="E1673" s="176">
        <v>0</v>
      </c>
      <c r="F1673" s="176">
        <v>0</v>
      </c>
      <c r="G1673" s="176">
        <v>0</v>
      </c>
      <c r="H1673" s="210" t="str">
        <f t="shared" si="182"/>
        <v/>
      </c>
      <c r="I1673" s="221">
        <v>957</v>
      </c>
      <c r="J1673" s="27">
        <v>660</v>
      </c>
      <c r="K1673" s="27">
        <v>463</v>
      </c>
      <c r="L1673" s="193">
        <f t="shared" si="183"/>
        <v>0.70151515151515154</v>
      </c>
      <c r="M1673" s="225">
        <v>1</v>
      </c>
      <c r="N1673" s="27">
        <v>296</v>
      </c>
      <c r="O1673" s="214">
        <f t="shared" si="184"/>
        <v>0.30929989550679204</v>
      </c>
      <c r="P1673" s="177">
        <f t="shared" si="185"/>
        <v>957</v>
      </c>
      <c r="Q1673" s="178">
        <f t="shared" si="186"/>
        <v>661</v>
      </c>
      <c r="R1673" s="178">
        <f t="shared" si="187"/>
        <v>296</v>
      </c>
      <c r="S1673" s="202">
        <f t="shared" si="188"/>
        <v>0.30929989550679204</v>
      </c>
    </row>
    <row r="1674" spans="1:19" x14ac:dyDescent="0.2">
      <c r="A1674" s="201" t="s">
        <v>403</v>
      </c>
      <c r="B1674" s="188" t="s">
        <v>138</v>
      </c>
      <c r="C1674" s="189" t="s">
        <v>139</v>
      </c>
      <c r="D1674" s="175">
        <v>0</v>
      </c>
      <c r="E1674" s="176">
        <v>0</v>
      </c>
      <c r="F1674" s="176">
        <v>0</v>
      </c>
      <c r="G1674" s="176">
        <v>0</v>
      </c>
      <c r="H1674" s="210" t="str">
        <f t="shared" si="182"/>
        <v/>
      </c>
      <c r="I1674" s="221">
        <v>402</v>
      </c>
      <c r="J1674" s="27">
        <v>274</v>
      </c>
      <c r="K1674" s="27">
        <v>39</v>
      </c>
      <c r="L1674" s="193">
        <f t="shared" si="183"/>
        <v>0.14233576642335766</v>
      </c>
      <c r="M1674" s="225">
        <v>0</v>
      </c>
      <c r="N1674" s="27">
        <v>128</v>
      </c>
      <c r="O1674" s="214">
        <f t="shared" si="184"/>
        <v>0.31840796019900497</v>
      </c>
      <c r="P1674" s="177">
        <f t="shared" si="185"/>
        <v>402</v>
      </c>
      <c r="Q1674" s="178">
        <f t="shared" si="186"/>
        <v>274</v>
      </c>
      <c r="R1674" s="178">
        <f t="shared" si="187"/>
        <v>128</v>
      </c>
      <c r="S1674" s="202">
        <f t="shared" si="188"/>
        <v>0.31840796019900497</v>
      </c>
    </row>
    <row r="1675" spans="1:19" x14ac:dyDescent="0.2">
      <c r="A1675" s="201" t="s">
        <v>403</v>
      </c>
      <c r="B1675" s="188" t="s">
        <v>144</v>
      </c>
      <c r="C1675" s="189" t="s">
        <v>145</v>
      </c>
      <c r="D1675" s="175">
        <v>0</v>
      </c>
      <c r="E1675" s="176">
        <v>0</v>
      </c>
      <c r="F1675" s="176">
        <v>0</v>
      </c>
      <c r="G1675" s="176">
        <v>0</v>
      </c>
      <c r="H1675" s="210" t="str">
        <f t="shared" si="182"/>
        <v/>
      </c>
      <c r="I1675" s="221">
        <v>34</v>
      </c>
      <c r="J1675" s="27">
        <v>31</v>
      </c>
      <c r="K1675" s="27">
        <v>28</v>
      </c>
      <c r="L1675" s="193">
        <f t="shared" si="183"/>
        <v>0.90322580645161288</v>
      </c>
      <c r="M1675" s="225">
        <v>0</v>
      </c>
      <c r="N1675" s="27">
        <v>3</v>
      </c>
      <c r="O1675" s="214">
        <f t="shared" si="184"/>
        <v>8.8235294117647065E-2</v>
      </c>
      <c r="P1675" s="177">
        <f t="shared" si="185"/>
        <v>34</v>
      </c>
      <c r="Q1675" s="178">
        <f t="shared" si="186"/>
        <v>31</v>
      </c>
      <c r="R1675" s="178">
        <f t="shared" si="187"/>
        <v>3</v>
      </c>
      <c r="S1675" s="202">
        <f t="shared" si="188"/>
        <v>8.8235294117647065E-2</v>
      </c>
    </row>
    <row r="1676" spans="1:19" x14ac:dyDescent="0.2">
      <c r="A1676" s="201" t="s">
        <v>403</v>
      </c>
      <c r="B1676" s="188" t="s">
        <v>147</v>
      </c>
      <c r="C1676" s="189" t="s">
        <v>148</v>
      </c>
      <c r="D1676" s="175">
        <v>0</v>
      </c>
      <c r="E1676" s="176">
        <v>0</v>
      </c>
      <c r="F1676" s="176">
        <v>0</v>
      </c>
      <c r="G1676" s="176">
        <v>0</v>
      </c>
      <c r="H1676" s="210" t="str">
        <f t="shared" si="182"/>
        <v/>
      </c>
      <c r="I1676" s="221">
        <v>546</v>
      </c>
      <c r="J1676" s="27">
        <v>390</v>
      </c>
      <c r="K1676" s="27">
        <v>221</v>
      </c>
      <c r="L1676" s="193">
        <f t="shared" si="183"/>
        <v>0.56666666666666665</v>
      </c>
      <c r="M1676" s="225">
        <v>13</v>
      </c>
      <c r="N1676" s="27">
        <v>143</v>
      </c>
      <c r="O1676" s="214">
        <f t="shared" si="184"/>
        <v>0.26190476190476192</v>
      </c>
      <c r="P1676" s="177">
        <f t="shared" si="185"/>
        <v>546</v>
      </c>
      <c r="Q1676" s="178">
        <f t="shared" si="186"/>
        <v>403</v>
      </c>
      <c r="R1676" s="178">
        <f t="shared" si="187"/>
        <v>143</v>
      </c>
      <c r="S1676" s="202">
        <f t="shared" si="188"/>
        <v>0.26190476190476192</v>
      </c>
    </row>
    <row r="1677" spans="1:19" x14ac:dyDescent="0.2">
      <c r="A1677" s="201" t="s">
        <v>403</v>
      </c>
      <c r="B1677" s="188" t="s">
        <v>153</v>
      </c>
      <c r="C1677" s="189" t="s">
        <v>154</v>
      </c>
      <c r="D1677" s="175">
        <v>0</v>
      </c>
      <c r="E1677" s="176">
        <v>0</v>
      </c>
      <c r="F1677" s="176">
        <v>0</v>
      </c>
      <c r="G1677" s="176">
        <v>0</v>
      </c>
      <c r="H1677" s="210" t="str">
        <f t="shared" si="182"/>
        <v/>
      </c>
      <c r="I1677" s="221">
        <v>723</v>
      </c>
      <c r="J1677" s="27">
        <v>387</v>
      </c>
      <c r="K1677" s="27">
        <v>96</v>
      </c>
      <c r="L1677" s="193">
        <f t="shared" si="183"/>
        <v>0.24806201550387597</v>
      </c>
      <c r="M1677" s="225">
        <v>67</v>
      </c>
      <c r="N1677" s="27">
        <v>269</v>
      </c>
      <c r="O1677" s="214">
        <f t="shared" si="184"/>
        <v>0.37206085753803597</v>
      </c>
      <c r="P1677" s="177">
        <f t="shared" si="185"/>
        <v>723</v>
      </c>
      <c r="Q1677" s="178">
        <f t="shared" si="186"/>
        <v>454</v>
      </c>
      <c r="R1677" s="178">
        <f t="shared" si="187"/>
        <v>269</v>
      </c>
      <c r="S1677" s="202">
        <f t="shared" si="188"/>
        <v>0.37206085753803597</v>
      </c>
    </row>
    <row r="1678" spans="1:19" ht="29" x14ac:dyDescent="0.2">
      <c r="A1678" s="201" t="s">
        <v>403</v>
      </c>
      <c r="B1678" s="188" t="s">
        <v>561</v>
      </c>
      <c r="C1678" s="189" t="s">
        <v>155</v>
      </c>
      <c r="D1678" s="175">
        <v>0</v>
      </c>
      <c r="E1678" s="176">
        <v>0</v>
      </c>
      <c r="F1678" s="176">
        <v>0</v>
      </c>
      <c r="G1678" s="176">
        <v>0</v>
      </c>
      <c r="H1678" s="210" t="str">
        <f t="shared" si="182"/>
        <v/>
      </c>
      <c r="I1678" s="221">
        <v>107</v>
      </c>
      <c r="J1678" s="27">
        <v>103</v>
      </c>
      <c r="K1678" s="27">
        <v>58</v>
      </c>
      <c r="L1678" s="193">
        <f t="shared" si="183"/>
        <v>0.56310679611650483</v>
      </c>
      <c r="M1678" s="225">
        <v>2</v>
      </c>
      <c r="N1678" s="27">
        <v>2</v>
      </c>
      <c r="O1678" s="214">
        <f t="shared" si="184"/>
        <v>1.8691588785046728E-2</v>
      </c>
      <c r="P1678" s="177">
        <f t="shared" si="185"/>
        <v>107</v>
      </c>
      <c r="Q1678" s="178">
        <f t="shared" si="186"/>
        <v>105</v>
      </c>
      <c r="R1678" s="178">
        <f t="shared" si="187"/>
        <v>2</v>
      </c>
      <c r="S1678" s="202">
        <f t="shared" si="188"/>
        <v>1.8691588785046728E-2</v>
      </c>
    </row>
    <row r="1679" spans="1:19" x14ac:dyDescent="0.2">
      <c r="A1679" s="201" t="s">
        <v>403</v>
      </c>
      <c r="B1679" s="188" t="s">
        <v>158</v>
      </c>
      <c r="C1679" s="189" t="s">
        <v>159</v>
      </c>
      <c r="D1679" s="175">
        <v>0</v>
      </c>
      <c r="E1679" s="176">
        <v>0</v>
      </c>
      <c r="F1679" s="176">
        <v>0</v>
      </c>
      <c r="G1679" s="176">
        <v>0</v>
      </c>
      <c r="H1679" s="210" t="str">
        <f t="shared" si="182"/>
        <v/>
      </c>
      <c r="I1679" s="221">
        <v>16</v>
      </c>
      <c r="J1679" s="27">
        <v>16</v>
      </c>
      <c r="K1679" s="27">
        <v>10</v>
      </c>
      <c r="L1679" s="193">
        <f t="shared" si="183"/>
        <v>0.625</v>
      </c>
      <c r="M1679" s="225">
        <v>0</v>
      </c>
      <c r="N1679" s="27">
        <v>0</v>
      </c>
      <c r="O1679" s="214">
        <f t="shared" si="184"/>
        <v>0</v>
      </c>
      <c r="P1679" s="177">
        <f t="shared" si="185"/>
        <v>16</v>
      </c>
      <c r="Q1679" s="178">
        <f t="shared" si="186"/>
        <v>16</v>
      </c>
      <c r="R1679" s="178" t="str">
        <f t="shared" si="187"/>
        <v/>
      </c>
      <c r="S1679" s="202" t="str">
        <f t="shared" si="188"/>
        <v/>
      </c>
    </row>
    <row r="1680" spans="1:19" x14ac:dyDescent="0.2">
      <c r="A1680" s="201" t="s">
        <v>403</v>
      </c>
      <c r="B1680" s="188" t="s">
        <v>160</v>
      </c>
      <c r="C1680" s="189" t="s">
        <v>161</v>
      </c>
      <c r="D1680" s="175">
        <v>0</v>
      </c>
      <c r="E1680" s="176">
        <v>0</v>
      </c>
      <c r="F1680" s="176">
        <v>0</v>
      </c>
      <c r="G1680" s="176">
        <v>0</v>
      </c>
      <c r="H1680" s="210" t="str">
        <f t="shared" si="182"/>
        <v/>
      </c>
      <c r="I1680" s="221">
        <v>1446</v>
      </c>
      <c r="J1680" s="27">
        <v>1350</v>
      </c>
      <c r="K1680" s="27">
        <v>406</v>
      </c>
      <c r="L1680" s="193">
        <f t="shared" si="183"/>
        <v>0.30074074074074075</v>
      </c>
      <c r="M1680" s="225">
        <v>2</v>
      </c>
      <c r="N1680" s="27">
        <v>94</v>
      </c>
      <c r="O1680" s="214">
        <f t="shared" si="184"/>
        <v>6.5006915629322273E-2</v>
      </c>
      <c r="P1680" s="177">
        <f t="shared" si="185"/>
        <v>1446</v>
      </c>
      <c r="Q1680" s="178">
        <f t="shared" si="186"/>
        <v>1352</v>
      </c>
      <c r="R1680" s="178">
        <f t="shared" si="187"/>
        <v>94</v>
      </c>
      <c r="S1680" s="202">
        <f t="shared" si="188"/>
        <v>6.5006915629322273E-2</v>
      </c>
    </row>
    <row r="1681" spans="1:19" x14ac:dyDescent="0.2">
      <c r="A1681" s="201" t="s">
        <v>403</v>
      </c>
      <c r="B1681" s="188" t="s">
        <v>164</v>
      </c>
      <c r="C1681" s="189" t="s">
        <v>165</v>
      </c>
      <c r="D1681" s="175">
        <v>0</v>
      </c>
      <c r="E1681" s="176">
        <v>0</v>
      </c>
      <c r="F1681" s="176">
        <v>0</v>
      </c>
      <c r="G1681" s="176">
        <v>0</v>
      </c>
      <c r="H1681" s="210" t="str">
        <f t="shared" si="182"/>
        <v/>
      </c>
      <c r="I1681" s="221">
        <v>1336</v>
      </c>
      <c r="J1681" s="27">
        <v>1236</v>
      </c>
      <c r="K1681" s="27">
        <v>1159</v>
      </c>
      <c r="L1681" s="193">
        <f t="shared" si="183"/>
        <v>0.93770226537216828</v>
      </c>
      <c r="M1681" s="225">
        <v>21</v>
      </c>
      <c r="N1681" s="27">
        <v>79</v>
      </c>
      <c r="O1681" s="214">
        <f t="shared" si="184"/>
        <v>5.9131736526946109E-2</v>
      </c>
      <c r="P1681" s="177">
        <f t="shared" si="185"/>
        <v>1336</v>
      </c>
      <c r="Q1681" s="178">
        <f t="shared" si="186"/>
        <v>1257</v>
      </c>
      <c r="R1681" s="178">
        <f t="shared" si="187"/>
        <v>79</v>
      </c>
      <c r="S1681" s="202">
        <f t="shared" si="188"/>
        <v>5.9131736526946109E-2</v>
      </c>
    </row>
    <row r="1682" spans="1:19" x14ac:dyDescent="0.2">
      <c r="A1682" s="201" t="s">
        <v>403</v>
      </c>
      <c r="B1682" s="188" t="s">
        <v>166</v>
      </c>
      <c r="C1682" s="189" t="s">
        <v>167</v>
      </c>
      <c r="D1682" s="175">
        <v>0</v>
      </c>
      <c r="E1682" s="176">
        <v>0</v>
      </c>
      <c r="F1682" s="176">
        <v>0</v>
      </c>
      <c r="G1682" s="176">
        <v>0</v>
      </c>
      <c r="H1682" s="210" t="str">
        <f t="shared" si="182"/>
        <v/>
      </c>
      <c r="I1682" s="221">
        <v>56</v>
      </c>
      <c r="J1682" s="27">
        <v>56</v>
      </c>
      <c r="K1682" s="27">
        <v>49</v>
      </c>
      <c r="L1682" s="193">
        <f t="shared" si="183"/>
        <v>0.875</v>
      </c>
      <c r="M1682" s="225">
        <v>0</v>
      </c>
      <c r="N1682" s="27">
        <v>0</v>
      </c>
      <c r="O1682" s="214">
        <f t="shared" si="184"/>
        <v>0</v>
      </c>
      <c r="P1682" s="177">
        <f t="shared" si="185"/>
        <v>56</v>
      </c>
      <c r="Q1682" s="178">
        <f t="shared" si="186"/>
        <v>56</v>
      </c>
      <c r="R1682" s="178" t="str">
        <f t="shared" si="187"/>
        <v/>
      </c>
      <c r="S1682" s="202" t="str">
        <f t="shared" si="188"/>
        <v/>
      </c>
    </row>
    <row r="1683" spans="1:19" ht="29" x14ac:dyDescent="0.2">
      <c r="A1683" s="201" t="s">
        <v>403</v>
      </c>
      <c r="B1683" s="188" t="s">
        <v>168</v>
      </c>
      <c r="C1683" s="189" t="s">
        <v>170</v>
      </c>
      <c r="D1683" s="175">
        <v>0</v>
      </c>
      <c r="E1683" s="176">
        <v>0</v>
      </c>
      <c r="F1683" s="176">
        <v>0</v>
      </c>
      <c r="G1683" s="176">
        <v>0</v>
      </c>
      <c r="H1683" s="210" t="str">
        <f t="shared" si="182"/>
        <v/>
      </c>
      <c r="I1683" s="221">
        <v>4888</v>
      </c>
      <c r="J1683" s="27">
        <v>4752</v>
      </c>
      <c r="K1683" s="27">
        <v>4192</v>
      </c>
      <c r="L1683" s="193">
        <f t="shared" si="183"/>
        <v>0.88215488215488214</v>
      </c>
      <c r="M1683" s="225">
        <v>36</v>
      </c>
      <c r="N1683" s="27">
        <v>100</v>
      </c>
      <c r="O1683" s="214">
        <f t="shared" si="184"/>
        <v>2.0458265139116204E-2</v>
      </c>
      <c r="P1683" s="177">
        <f t="shared" si="185"/>
        <v>4888</v>
      </c>
      <c r="Q1683" s="178">
        <f t="shared" si="186"/>
        <v>4788</v>
      </c>
      <c r="R1683" s="178">
        <f t="shared" si="187"/>
        <v>100</v>
      </c>
      <c r="S1683" s="202">
        <f t="shared" si="188"/>
        <v>2.0458265139116204E-2</v>
      </c>
    </row>
    <row r="1684" spans="1:19" x14ac:dyDescent="0.2">
      <c r="A1684" s="201" t="s">
        <v>403</v>
      </c>
      <c r="B1684" s="188" t="s">
        <v>174</v>
      </c>
      <c r="C1684" s="189" t="s">
        <v>175</v>
      </c>
      <c r="D1684" s="175">
        <v>0</v>
      </c>
      <c r="E1684" s="176">
        <v>0</v>
      </c>
      <c r="F1684" s="176">
        <v>0</v>
      </c>
      <c r="G1684" s="176">
        <v>0</v>
      </c>
      <c r="H1684" s="210" t="str">
        <f t="shared" si="182"/>
        <v/>
      </c>
      <c r="I1684" s="221">
        <v>1896</v>
      </c>
      <c r="J1684" s="27">
        <v>1781</v>
      </c>
      <c r="K1684" s="27">
        <v>1514</v>
      </c>
      <c r="L1684" s="193">
        <f t="shared" si="183"/>
        <v>0.8500842223469961</v>
      </c>
      <c r="M1684" s="225">
        <v>24</v>
      </c>
      <c r="N1684" s="27">
        <v>91</v>
      </c>
      <c r="O1684" s="214">
        <f t="shared" si="184"/>
        <v>4.7995780590717296E-2</v>
      </c>
      <c r="P1684" s="177">
        <f t="shared" si="185"/>
        <v>1896</v>
      </c>
      <c r="Q1684" s="178">
        <f t="shared" si="186"/>
        <v>1805</v>
      </c>
      <c r="R1684" s="178">
        <f t="shared" si="187"/>
        <v>91</v>
      </c>
      <c r="S1684" s="202">
        <f t="shared" si="188"/>
        <v>4.7995780590717296E-2</v>
      </c>
    </row>
    <row r="1685" spans="1:19" x14ac:dyDescent="0.2">
      <c r="A1685" s="201" t="s">
        <v>403</v>
      </c>
      <c r="B1685" s="188" t="s">
        <v>176</v>
      </c>
      <c r="C1685" s="189" t="s">
        <v>177</v>
      </c>
      <c r="D1685" s="175">
        <v>0</v>
      </c>
      <c r="E1685" s="176">
        <v>0</v>
      </c>
      <c r="F1685" s="176">
        <v>0</v>
      </c>
      <c r="G1685" s="176">
        <v>0</v>
      </c>
      <c r="H1685" s="210" t="str">
        <f t="shared" si="182"/>
        <v/>
      </c>
      <c r="I1685" s="221">
        <v>336</v>
      </c>
      <c r="J1685" s="27">
        <v>256</v>
      </c>
      <c r="K1685" s="27">
        <v>154</v>
      </c>
      <c r="L1685" s="193">
        <f t="shared" si="183"/>
        <v>0.6015625</v>
      </c>
      <c r="M1685" s="225">
        <v>6</v>
      </c>
      <c r="N1685" s="27">
        <v>74</v>
      </c>
      <c r="O1685" s="214">
        <f t="shared" si="184"/>
        <v>0.22023809523809523</v>
      </c>
      <c r="P1685" s="177">
        <f t="shared" si="185"/>
        <v>336</v>
      </c>
      <c r="Q1685" s="178">
        <f t="shared" si="186"/>
        <v>262</v>
      </c>
      <c r="R1685" s="178">
        <f t="shared" si="187"/>
        <v>74</v>
      </c>
      <c r="S1685" s="202">
        <f t="shared" si="188"/>
        <v>0.22023809523809523</v>
      </c>
    </row>
    <row r="1686" spans="1:19" x14ac:dyDescent="0.2">
      <c r="A1686" s="201" t="s">
        <v>403</v>
      </c>
      <c r="B1686" s="188" t="s">
        <v>178</v>
      </c>
      <c r="C1686" s="189" t="s">
        <v>506</v>
      </c>
      <c r="D1686" s="175">
        <v>0</v>
      </c>
      <c r="E1686" s="176">
        <v>0</v>
      </c>
      <c r="F1686" s="176">
        <v>0</v>
      </c>
      <c r="G1686" s="176">
        <v>0</v>
      </c>
      <c r="H1686" s="210" t="str">
        <f t="shared" si="182"/>
        <v/>
      </c>
      <c r="I1686" s="221">
        <v>771</v>
      </c>
      <c r="J1686" s="27">
        <v>730</v>
      </c>
      <c r="K1686" s="27">
        <v>585</v>
      </c>
      <c r="L1686" s="193">
        <f t="shared" si="183"/>
        <v>0.80136986301369861</v>
      </c>
      <c r="M1686" s="225">
        <v>0</v>
      </c>
      <c r="N1686" s="27">
        <v>41</v>
      </c>
      <c r="O1686" s="214">
        <f t="shared" si="184"/>
        <v>5.3177691309987028E-2</v>
      </c>
      <c r="P1686" s="177">
        <f t="shared" si="185"/>
        <v>771</v>
      </c>
      <c r="Q1686" s="178">
        <f t="shared" si="186"/>
        <v>730</v>
      </c>
      <c r="R1686" s="178">
        <f t="shared" si="187"/>
        <v>41</v>
      </c>
      <c r="S1686" s="202">
        <f t="shared" si="188"/>
        <v>5.3177691309987028E-2</v>
      </c>
    </row>
    <row r="1687" spans="1:19" x14ac:dyDescent="0.2">
      <c r="A1687" s="201" t="s">
        <v>403</v>
      </c>
      <c r="B1687" s="188" t="s">
        <v>180</v>
      </c>
      <c r="C1687" s="189" t="s">
        <v>180</v>
      </c>
      <c r="D1687" s="175">
        <v>0</v>
      </c>
      <c r="E1687" s="176">
        <v>0</v>
      </c>
      <c r="F1687" s="176">
        <v>0</v>
      </c>
      <c r="G1687" s="176">
        <v>0</v>
      </c>
      <c r="H1687" s="210" t="str">
        <f t="shared" si="182"/>
        <v/>
      </c>
      <c r="I1687" s="221">
        <v>486</v>
      </c>
      <c r="J1687" s="27">
        <v>477</v>
      </c>
      <c r="K1687" s="27">
        <v>457</v>
      </c>
      <c r="L1687" s="193">
        <f t="shared" si="183"/>
        <v>0.95807127882599585</v>
      </c>
      <c r="M1687" s="225">
        <v>5</v>
      </c>
      <c r="N1687" s="27">
        <v>4</v>
      </c>
      <c r="O1687" s="214">
        <f t="shared" si="184"/>
        <v>8.23045267489712E-3</v>
      </c>
      <c r="P1687" s="177">
        <f t="shared" si="185"/>
        <v>486</v>
      </c>
      <c r="Q1687" s="178">
        <f t="shared" si="186"/>
        <v>482</v>
      </c>
      <c r="R1687" s="178">
        <f t="shared" si="187"/>
        <v>4</v>
      </c>
      <c r="S1687" s="202">
        <f t="shared" si="188"/>
        <v>8.23045267489712E-3</v>
      </c>
    </row>
    <row r="1688" spans="1:19" x14ac:dyDescent="0.2">
      <c r="A1688" s="201" t="s">
        <v>403</v>
      </c>
      <c r="B1688" s="188" t="s">
        <v>182</v>
      </c>
      <c r="C1688" s="189" t="s">
        <v>184</v>
      </c>
      <c r="D1688" s="175">
        <v>0</v>
      </c>
      <c r="E1688" s="176">
        <v>0</v>
      </c>
      <c r="F1688" s="176">
        <v>0</v>
      </c>
      <c r="G1688" s="176">
        <v>0</v>
      </c>
      <c r="H1688" s="210" t="str">
        <f t="shared" si="182"/>
        <v/>
      </c>
      <c r="I1688" s="221">
        <v>1246</v>
      </c>
      <c r="J1688" s="27">
        <v>1219</v>
      </c>
      <c r="K1688" s="27">
        <v>524</v>
      </c>
      <c r="L1688" s="193">
        <f t="shared" si="183"/>
        <v>0.42986054142739949</v>
      </c>
      <c r="M1688" s="225">
        <v>4</v>
      </c>
      <c r="N1688" s="27">
        <v>23</v>
      </c>
      <c r="O1688" s="214">
        <f t="shared" si="184"/>
        <v>1.8459069020866775E-2</v>
      </c>
      <c r="P1688" s="177">
        <f t="shared" si="185"/>
        <v>1246</v>
      </c>
      <c r="Q1688" s="178">
        <f t="shared" si="186"/>
        <v>1223</v>
      </c>
      <c r="R1688" s="178">
        <f t="shared" si="187"/>
        <v>23</v>
      </c>
      <c r="S1688" s="202">
        <f t="shared" si="188"/>
        <v>1.8459069020866775E-2</v>
      </c>
    </row>
    <row r="1689" spans="1:19" x14ac:dyDescent="0.2">
      <c r="A1689" s="201" t="s">
        <v>403</v>
      </c>
      <c r="B1689" s="188" t="s">
        <v>562</v>
      </c>
      <c r="C1689" s="189" t="s">
        <v>118</v>
      </c>
      <c r="D1689" s="175">
        <v>0</v>
      </c>
      <c r="E1689" s="176">
        <v>0</v>
      </c>
      <c r="F1689" s="176">
        <v>0</v>
      </c>
      <c r="G1689" s="176">
        <v>0</v>
      </c>
      <c r="H1689" s="210" t="str">
        <f t="shared" si="182"/>
        <v/>
      </c>
      <c r="I1689" s="221">
        <v>56</v>
      </c>
      <c r="J1689" s="27">
        <v>49</v>
      </c>
      <c r="K1689" s="27">
        <v>15</v>
      </c>
      <c r="L1689" s="193">
        <f t="shared" si="183"/>
        <v>0.30612244897959184</v>
      </c>
      <c r="M1689" s="225">
        <v>2</v>
      </c>
      <c r="N1689" s="27">
        <v>5</v>
      </c>
      <c r="O1689" s="214">
        <f t="shared" si="184"/>
        <v>8.9285714285714288E-2</v>
      </c>
      <c r="P1689" s="177">
        <f t="shared" si="185"/>
        <v>56</v>
      </c>
      <c r="Q1689" s="178">
        <f t="shared" si="186"/>
        <v>51</v>
      </c>
      <c r="R1689" s="178">
        <f t="shared" si="187"/>
        <v>5</v>
      </c>
      <c r="S1689" s="202">
        <f t="shared" si="188"/>
        <v>8.9285714285714288E-2</v>
      </c>
    </row>
    <row r="1690" spans="1:19" x14ac:dyDescent="0.2">
      <c r="A1690" s="201" t="s">
        <v>403</v>
      </c>
      <c r="B1690" s="188" t="s">
        <v>185</v>
      </c>
      <c r="C1690" s="189" t="s">
        <v>406</v>
      </c>
      <c r="D1690" s="175">
        <v>0</v>
      </c>
      <c r="E1690" s="176">
        <v>0</v>
      </c>
      <c r="F1690" s="176">
        <v>0</v>
      </c>
      <c r="G1690" s="176">
        <v>0</v>
      </c>
      <c r="H1690" s="210" t="str">
        <f t="shared" si="182"/>
        <v/>
      </c>
      <c r="I1690" s="221">
        <v>4</v>
      </c>
      <c r="J1690" s="27">
        <v>2</v>
      </c>
      <c r="K1690" s="27">
        <v>2</v>
      </c>
      <c r="L1690" s="193">
        <f t="shared" si="183"/>
        <v>1</v>
      </c>
      <c r="M1690" s="225">
        <v>2</v>
      </c>
      <c r="N1690" s="27">
        <v>0</v>
      </c>
      <c r="O1690" s="214">
        <f t="shared" si="184"/>
        <v>0</v>
      </c>
      <c r="P1690" s="177">
        <f t="shared" si="185"/>
        <v>4</v>
      </c>
      <c r="Q1690" s="178">
        <f t="shared" si="186"/>
        <v>4</v>
      </c>
      <c r="R1690" s="178" t="str">
        <f t="shared" si="187"/>
        <v/>
      </c>
      <c r="S1690" s="202" t="str">
        <f t="shared" si="188"/>
        <v/>
      </c>
    </row>
    <row r="1691" spans="1:19" x14ac:dyDescent="0.2">
      <c r="A1691" s="201" t="s">
        <v>403</v>
      </c>
      <c r="B1691" s="188" t="s">
        <v>187</v>
      </c>
      <c r="C1691" s="189" t="s">
        <v>188</v>
      </c>
      <c r="D1691" s="175">
        <v>12</v>
      </c>
      <c r="E1691" s="176">
        <v>9</v>
      </c>
      <c r="F1691" s="176">
        <v>9</v>
      </c>
      <c r="G1691" s="176">
        <v>3</v>
      </c>
      <c r="H1691" s="210">
        <f t="shared" si="182"/>
        <v>0.25</v>
      </c>
      <c r="I1691" s="221">
        <v>1350</v>
      </c>
      <c r="J1691" s="27">
        <v>1006</v>
      </c>
      <c r="K1691" s="27">
        <v>305</v>
      </c>
      <c r="L1691" s="193">
        <f t="shared" si="183"/>
        <v>0.30318091451292245</v>
      </c>
      <c r="M1691" s="225">
        <v>33</v>
      </c>
      <c r="N1691" s="27">
        <v>311</v>
      </c>
      <c r="O1691" s="214">
        <f t="shared" si="184"/>
        <v>0.23037037037037036</v>
      </c>
      <c r="P1691" s="177">
        <f t="shared" si="185"/>
        <v>1362</v>
      </c>
      <c r="Q1691" s="178">
        <f t="shared" si="186"/>
        <v>1048</v>
      </c>
      <c r="R1691" s="178">
        <f t="shared" si="187"/>
        <v>314</v>
      </c>
      <c r="S1691" s="202">
        <f t="shared" si="188"/>
        <v>0.23054331864904551</v>
      </c>
    </row>
    <row r="1692" spans="1:19" x14ac:dyDescent="0.2">
      <c r="A1692" s="201" t="s">
        <v>403</v>
      </c>
      <c r="B1692" s="188" t="s">
        <v>189</v>
      </c>
      <c r="C1692" s="189" t="s">
        <v>190</v>
      </c>
      <c r="D1692" s="175">
        <v>0</v>
      </c>
      <c r="E1692" s="176">
        <v>0</v>
      </c>
      <c r="F1692" s="176">
        <v>0</v>
      </c>
      <c r="G1692" s="176">
        <v>0</v>
      </c>
      <c r="H1692" s="210" t="str">
        <f t="shared" si="182"/>
        <v/>
      </c>
      <c r="I1692" s="221">
        <v>129</v>
      </c>
      <c r="J1692" s="27">
        <v>88</v>
      </c>
      <c r="K1692" s="27">
        <v>34</v>
      </c>
      <c r="L1692" s="193">
        <f t="shared" si="183"/>
        <v>0.38636363636363635</v>
      </c>
      <c r="M1692" s="225">
        <v>30</v>
      </c>
      <c r="N1692" s="27">
        <v>11</v>
      </c>
      <c r="O1692" s="214">
        <f t="shared" si="184"/>
        <v>8.5271317829457363E-2</v>
      </c>
      <c r="P1692" s="177">
        <f t="shared" si="185"/>
        <v>129</v>
      </c>
      <c r="Q1692" s="178">
        <f t="shared" si="186"/>
        <v>118</v>
      </c>
      <c r="R1692" s="178">
        <f t="shared" si="187"/>
        <v>11</v>
      </c>
      <c r="S1692" s="202">
        <f t="shared" si="188"/>
        <v>8.5271317829457363E-2</v>
      </c>
    </row>
    <row r="1693" spans="1:19" x14ac:dyDescent="0.2">
      <c r="A1693" s="201" t="s">
        <v>403</v>
      </c>
      <c r="B1693" s="188" t="s">
        <v>565</v>
      </c>
      <c r="C1693" s="189" t="s">
        <v>196</v>
      </c>
      <c r="D1693" s="175">
        <v>0</v>
      </c>
      <c r="E1693" s="176">
        <v>0</v>
      </c>
      <c r="F1693" s="176">
        <v>0</v>
      </c>
      <c r="G1693" s="176">
        <v>0</v>
      </c>
      <c r="H1693" s="210" t="str">
        <f t="shared" si="182"/>
        <v/>
      </c>
      <c r="I1693" s="221">
        <v>125</v>
      </c>
      <c r="J1693" s="27">
        <v>125</v>
      </c>
      <c r="K1693" s="27">
        <v>119</v>
      </c>
      <c r="L1693" s="193">
        <f t="shared" si="183"/>
        <v>0.95199999999999996</v>
      </c>
      <c r="M1693" s="225">
        <v>0</v>
      </c>
      <c r="N1693" s="27">
        <v>0</v>
      </c>
      <c r="O1693" s="214">
        <f t="shared" si="184"/>
        <v>0</v>
      </c>
      <c r="P1693" s="177">
        <f t="shared" si="185"/>
        <v>125</v>
      </c>
      <c r="Q1693" s="178">
        <f t="shared" si="186"/>
        <v>125</v>
      </c>
      <c r="R1693" s="178" t="str">
        <f t="shared" si="187"/>
        <v/>
      </c>
      <c r="S1693" s="202" t="str">
        <f t="shared" si="188"/>
        <v/>
      </c>
    </row>
    <row r="1694" spans="1:19" x14ac:dyDescent="0.2">
      <c r="A1694" s="201" t="s">
        <v>403</v>
      </c>
      <c r="B1694" s="188" t="s">
        <v>497</v>
      </c>
      <c r="C1694" s="189" t="s">
        <v>197</v>
      </c>
      <c r="D1694" s="175">
        <v>0</v>
      </c>
      <c r="E1694" s="176">
        <v>0</v>
      </c>
      <c r="F1694" s="176">
        <v>0</v>
      </c>
      <c r="G1694" s="176">
        <v>0</v>
      </c>
      <c r="H1694" s="210" t="str">
        <f t="shared" si="182"/>
        <v/>
      </c>
      <c r="I1694" s="221">
        <v>196</v>
      </c>
      <c r="J1694" s="27">
        <v>177</v>
      </c>
      <c r="K1694" s="27">
        <v>54</v>
      </c>
      <c r="L1694" s="193">
        <f t="shared" si="183"/>
        <v>0.30508474576271188</v>
      </c>
      <c r="M1694" s="225">
        <v>0</v>
      </c>
      <c r="N1694" s="27">
        <v>19</v>
      </c>
      <c r="O1694" s="214">
        <f t="shared" si="184"/>
        <v>9.6938775510204078E-2</v>
      </c>
      <c r="P1694" s="177">
        <f t="shared" si="185"/>
        <v>196</v>
      </c>
      <c r="Q1694" s="178">
        <f t="shared" si="186"/>
        <v>177</v>
      </c>
      <c r="R1694" s="178">
        <f t="shared" si="187"/>
        <v>19</v>
      </c>
      <c r="S1694" s="202">
        <f t="shared" si="188"/>
        <v>9.6938775510204078E-2</v>
      </c>
    </row>
    <row r="1695" spans="1:19" x14ac:dyDescent="0.2">
      <c r="A1695" s="201" t="s">
        <v>403</v>
      </c>
      <c r="B1695" s="188" t="s">
        <v>198</v>
      </c>
      <c r="C1695" s="189" t="s">
        <v>199</v>
      </c>
      <c r="D1695" s="175">
        <v>0</v>
      </c>
      <c r="E1695" s="176">
        <v>0</v>
      </c>
      <c r="F1695" s="176">
        <v>0</v>
      </c>
      <c r="G1695" s="176">
        <v>0</v>
      </c>
      <c r="H1695" s="210" t="str">
        <f t="shared" si="182"/>
        <v/>
      </c>
      <c r="I1695" s="221">
        <v>9650</v>
      </c>
      <c r="J1695" s="27">
        <v>9278</v>
      </c>
      <c r="K1695" s="27">
        <v>8794</v>
      </c>
      <c r="L1695" s="193">
        <f t="shared" si="183"/>
        <v>0.94783358482431557</v>
      </c>
      <c r="M1695" s="225">
        <v>7</v>
      </c>
      <c r="N1695" s="27">
        <v>365</v>
      </c>
      <c r="O1695" s="214">
        <f t="shared" si="184"/>
        <v>3.7823834196891191E-2</v>
      </c>
      <c r="P1695" s="177">
        <f t="shared" si="185"/>
        <v>9650</v>
      </c>
      <c r="Q1695" s="178">
        <f t="shared" si="186"/>
        <v>9285</v>
      </c>
      <c r="R1695" s="178">
        <f t="shared" si="187"/>
        <v>365</v>
      </c>
      <c r="S1695" s="202">
        <f t="shared" si="188"/>
        <v>3.7823834196891191E-2</v>
      </c>
    </row>
    <row r="1696" spans="1:19" x14ac:dyDescent="0.2">
      <c r="A1696" s="201" t="s">
        <v>403</v>
      </c>
      <c r="B1696" s="188" t="s">
        <v>202</v>
      </c>
      <c r="C1696" s="189" t="s">
        <v>203</v>
      </c>
      <c r="D1696" s="175">
        <v>0</v>
      </c>
      <c r="E1696" s="176">
        <v>0</v>
      </c>
      <c r="F1696" s="176">
        <v>0</v>
      </c>
      <c r="G1696" s="176">
        <v>0</v>
      </c>
      <c r="H1696" s="210" t="str">
        <f t="shared" si="182"/>
        <v/>
      </c>
      <c r="I1696" s="221">
        <v>1058</v>
      </c>
      <c r="J1696" s="27">
        <v>755</v>
      </c>
      <c r="K1696" s="27">
        <v>614</v>
      </c>
      <c r="L1696" s="193">
        <f t="shared" si="183"/>
        <v>0.81324503311258278</v>
      </c>
      <c r="M1696" s="225">
        <v>61</v>
      </c>
      <c r="N1696" s="27">
        <v>242</v>
      </c>
      <c r="O1696" s="214">
        <f t="shared" si="184"/>
        <v>0.22873345935727787</v>
      </c>
      <c r="P1696" s="177">
        <f t="shared" si="185"/>
        <v>1058</v>
      </c>
      <c r="Q1696" s="178">
        <f t="shared" si="186"/>
        <v>816</v>
      </c>
      <c r="R1696" s="178">
        <f t="shared" si="187"/>
        <v>242</v>
      </c>
      <c r="S1696" s="202">
        <f t="shared" si="188"/>
        <v>0.22873345935727787</v>
      </c>
    </row>
    <row r="1697" spans="1:19" x14ac:dyDescent="0.2">
      <c r="A1697" s="201" t="s">
        <v>403</v>
      </c>
      <c r="B1697" s="188" t="s">
        <v>204</v>
      </c>
      <c r="C1697" s="189" t="s">
        <v>206</v>
      </c>
      <c r="D1697" s="175">
        <v>0</v>
      </c>
      <c r="E1697" s="176">
        <v>0</v>
      </c>
      <c r="F1697" s="176">
        <v>0</v>
      </c>
      <c r="G1697" s="176">
        <v>0</v>
      </c>
      <c r="H1697" s="210" t="str">
        <f t="shared" si="182"/>
        <v/>
      </c>
      <c r="I1697" s="221">
        <v>4275</v>
      </c>
      <c r="J1697" s="27">
        <v>3683</v>
      </c>
      <c r="K1697" s="27">
        <v>2790</v>
      </c>
      <c r="L1697" s="193">
        <f t="shared" si="183"/>
        <v>0.75753461851751291</v>
      </c>
      <c r="M1697" s="225">
        <v>93</v>
      </c>
      <c r="N1697" s="27">
        <v>499</v>
      </c>
      <c r="O1697" s="214">
        <f t="shared" si="184"/>
        <v>0.11672514619883041</v>
      </c>
      <c r="P1697" s="177">
        <f t="shared" si="185"/>
        <v>4275</v>
      </c>
      <c r="Q1697" s="178">
        <f t="shared" si="186"/>
        <v>3776</v>
      </c>
      <c r="R1697" s="178">
        <f t="shared" si="187"/>
        <v>499</v>
      </c>
      <c r="S1697" s="202">
        <f t="shared" si="188"/>
        <v>0.11672514619883041</v>
      </c>
    </row>
    <row r="1698" spans="1:19" x14ac:dyDescent="0.2">
      <c r="A1698" s="201" t="s">
        <v>403</v>
      </c>
      <c r="B1698" s="188" t="s">
        <v>209</v>
      </c>
      <c r="C1698" s="189" t="s">
        <v>502</v>
      </c>
      <c r="D1698" s="175">
        <v>0</v>
      </c>
      <c r="E1698" s="176">
        <v>0</v>
      </c>
      <c r="F1698" s="176">
        <v>0</v>
      </c>
      <c r="G1698" s="176">
        <v>0</v>
      </c>
      <c r="H1698" s="210" t="str">
        <f t="shared" si="182"/>
        <v/>
      </c>
      <c r="I1698" s="221">
        <v>168</v>
      </c>
      <c r="J1698" s="27">
        <v>157</v>
      </c>
      <c r="K1698" s="27">
        <v>108</v>
      </c>
      <c r="L1698" s="193">
        <f t="shared" si="183"/>
        <v>0.68789808917197448</v>
      </c>
      <c r="M1698" s="225">
        <v>7</v>
      </c>
      <c r="N1698" s="27">
        <v>4</v>
      </c>
      <c r="O1698" s="214">
        <f t="shared" si="184"/>
        <v>2.3809523809523808E-2</v>
      </c>
      <c r="P1698" s="177">
        <f t="shared" si="185"/>
        <v>168</v>
      </c>
      <c r="Q1698" s="178">
        <f t="shared" si="186"/>
        <v>164</v>
      </c>
      <c r="R1698" s="178">
        <f t="shared" si="187"/>
        <v>4</v>
      </c>
      <c r="S1698" s="202">
        <f t="shared" si="188"/>
        <v>2.3809523809523808E-2</v>
      </c>
    </row>
    <row r="1699" spans="1:19" ht="29" x14ac:dyDescent="0.2">
      <c r="A1699" s="201" t="s">
        <v>403</v>
      </c>
      <c r="B1699" s="188" t="s">
        <v>212</v>
      </c>
      <c r="C1699" s="189" t="s">
        <v>213</v>
      </c>
      <c r="D1699" s="175">
        <v>0</v>
      </c>
      <c r="E1699" s="176">
        <v>0</v>
      </c>
      <c r="F1699" s="176">
        <v>0</v>
      </c>
      <c r="G1699" s="176">
        <v>0</v>
      </c>
      <c r="H1699" s="210" t="str">
        <f t="shared" si="182"/>
        <v/>
      </c>
      <c r="I1699" s="221">
        <v>3165</v>
      </c>
      <c r="J1699" s="27">
        <v>2727</v>
      </c>
      <c r="K1699" s="27">
        <v>1157</v>
      </c>
      <c r="L1699" s="193">
        <f t="shared" si="183"/>
        <v>0.42427576090942426</v>
      </c>
      <c r="M1699" s="225">
        <v>17</v>
      </c>
      <c r="N1699" s="27">
        <v>421</v>
      </c>
      <c r="O1699" s="214">
        <f t="shared" si="184"/>
        <v>0.1330173775671406</v>
      </c>
      <c r="P1699" s="177">
        <f t="shared" si="185"/>
        <v>3165</v>
      </c>
      <c r="Q1699" s="178">
        <f t="shared" si="186"/>
        <v>2744</v>
      </c>
      <c r="R1699" s="178">
        <f t="shared" si="187"/>
        <v>421</v>
      </c>
      <c r="S1699" s="202">
        <f t="shared" si="188"/>
        <v>0.1330173775671406</v>
      </c>
    </row>
    <row r="1700" spans="1:19" x14ac:dyDescent="0.2">
      <c r="A1700" s="201" t="s">
        <v>403</v>
      </c>
      <c r="B1700" s="188" t="s">
        <v>215</v>
      </c>
      <c r="C1700" s="189" t="s">
        <v>217</v>
      </c>
      <c r="D1700" s="175">
        <v>0</v>
      </c>
      <c r="E1700" s="176">
        <v>0</v>
      </c>
      <c r="F1700" s="176">
        <v>0</v>
      </c>
      <c r="G1700" s="176">
        <v>0</v>
      </c>
      <c r="H1700" s="210" t="str">
        <f t="shared" si="182"/>
        <v/>
      </c>
      <c r="I1700" s="221">
        <v>2463</v>
      </c>
      <c r="J1700" s="27">
        <v>2343</v>
      </c>
      <c r="K1700" s="27">
        <v>2338</v>
      </c>
      <c r="L1700" s="193">
        <f t="shared" si="183"/>
        <v>0.99786598378147673</v>
      </c>
      <c r="M1700" s="225">
        <v>32</v>
      </c>
      <c r="N1700" s="27">
        <v>88</v>
      </c>
      <c r="O1700" s="214">
        <f t="shared" si="184"/>
        <v>3.5728786033292735E-2</v>
      </c>
      <c r="P1700" s="177">
        <f t="shared" si="185"/>
        <v>2463</v>
      </c>
      <c r="Q1700" s="178">
        <f t="shared" si="186"/>
        <v>2375</v>
      </c>
      <c r="R1700" s="178">
        <f t="shared" si="187"/>
        <v>88</v>
      </c>
      <c r="S1700" s="202">
        <f t="shared" si="188"/>
        <v>3.5728786033292735E-2</v>
      </c>
    </row>
    <row r="1701" spans="1:19" x14ac:dyDescent="0.2">
      <c r="A1701" s="201" t="s">
        <v>403</v>
      </c>
      <c r="B1701" s="188" t="s">
        <v>220</v>
      </c>
      <c r="C1701" s="189" t="s">
        <v>357</v>
      </c>
      <c r="D1701" s="175">
        <v>0</v>
      </c>
      <c r="E1701" s="176">
        <v>0</v>
      </c>
      <c r="F1701" s="176">
        <v>0</v>
      </c>
      <c r="G1701" s="176">
        <v>0</v>
      </c>
      <c r="H1701" s="210" t="str">
        <f t="shared" si="182"/>
        <v/>
      </c>
      <c r="I1701" s="221">
        <v>368</v>
      </c>
      <c r="J1701" s="27">
        <v>364</v>
      </c>
      <c r="K1701" s="27">
        <v>360</v>
      </c>
      <c r="L1701" s="193">
        <f t="shared" si="183"/>
        <v>0.98901098901098905</v>
      </c>
      <c r="M1701" s="225">
        <v>0</v>
      </c>
      <c r="N1701" s="27">
        <v>4</v>
      </c>
      <c r="O1701" s="214">
        <f t="shared" si="184"/>
        <v>1.0869565217391304E-2</v>
      </c>
      <c r="P1701" s="177">
        <f t="shared" si="185"/>
        <v>368</v>
      </c>
      <c r="Q1701" s="178">
        <f t="shared" si="186"/>
        <v>364</v>
      </c>
      <c r="R1701" s="178">
        <f t="shared" si="187"/>
        <v>4</v>
      </c>
      <c r="S1701" s="202">
        <f t="shared" si="188"/>
        <v>1.0869565217391304E-2</v>
      </c>
    </row>
    <row r="1702" spans="1:19" x14ac:dyDescent="0.2">
      <c r="A1702" s="201" t="s">
        <v>403</v>
      </c>
      <c r="B1702" s="188" t="s">
        <v>220</v>
      </c>
      <c r="C1702" s="189" t="s">
        <v>224</v>
      </c>
      <c r="D1702" s="175">
        <v>0</v>
      </c>
      <c r="E1702" s="176">
        <v>0</v>
      </c>
      <c r="F1702" s="176">
        <v>0</v>
      </c>
      <c r="G1702" s="176">
        <v>0</v>
      </c>
      <c r="H1702" s="210" t="str">
        <f t="shared" si="182"/>
        <v/>
      </c>
      <c r="I1702" s="221">
        <v>782</v>
      </c>
      <c r="J1702" s="27">
        <v>746</v>
      </c>
      <c r="K1702" s="27">
        <v>742</v>
      </c>
      <c r="L1702" s="193">
        <f t="shared" si="183"/>
        <v>0.99463806970509383</v>
      </c>
      <c r="M1702" s="225">
        <v>22</v>
      </c>
      <c r="N1702" s="27">
        <v>14</v>
      </c>
      <c r="O1702" s="214">
        <f t="shared" si="184"/>
        <v>1.7902813299232736E-2</v>
      </c>
      <c r="P1702" s="177">
        <f t="shared" si="185"/>
        <v>782</v>
      </c>
      <c r="Q1702" s="178">
        <f t="shared" si="186"/>
        <v>768</v>
      </c>
      <c r="R1702" s="178">
        <f t="shared" si="187"/>
        <v>14</v>
      </c>
      <c r="S1702" s="202">
        <f t="shared" si="188"/>
        <v>1.7902813299232736E-2</v>
      </c>
    </row>
    <row r="1703" spans="1:19" ht="29" x14ac:dyDescent="0.2">
      <c r="A1703" s="201" t="s">
        <v>403</v>
      </c>
      <c r="B1703" s="188" t="s">
        <v>220</v>
      </c>
      <c r="C1703" s="189" t="s">
        <v>225</v>
      </c>
      <c r="D1703" s="175">
        <v>0</v>
      </c>
      <c r="E1703" s="176">
        <v>0</v>
      </c>
      <c r="F1703" s="176">
        <v>0</v>
      </c>
      <c r="G1703" s="176">
        <v>0</v>
      </c>
      <c r="H1703" s="210" t="str">
        <f t="shared" si="182"/>
        <v/>
      </c>
      <c r="I1703" s="221">
        <v>654</v>
      </c>
      <c r="J1703" s="27">
        <v>647</v>
      </c>
      <c r="K1703" s="27">
        <v>640</v>
      </c>
      <c r="L1703" s="193">
        <f t="shared" si="183"/>
        <v>0.98918083462132922</v>
      </c>
      <c r="M1703" s="225">
        <v>2</v>
      </c>
      <c r="N1703" s="27">
        <v>5</v>
      </c>
      <c r="O1703" s="214">
        <f t="shared" si="184"/>
        <v>7.6452599388379203E-3</v>
      </c>
      <c r="P1703" s="177">
        <f t="shared" si="185"/>
        <v>654</v>
      </c>
      <c r="Q1703" s="178">
        <f t="shared" si="186"/>
        <v>649</v>
      </c>
      <c r="R1703" s="178">
        <f t="shared" si="187"/>
        <v>5</v>
      </c>
      <c r="S1703" s="202">
        <f t="shared" si="188"/>
        <v>7.6452599388379203E-3</v>
      </c>
    </row>
    <row r="1704" spans="1:19" x14ac:dyDescent="0.2">
      <c r="A1704" s="201" t="s">
        <v>403</v>
      </c>
      <c r="B1704" s="188" t="s">
        <v>220</v>
      </c>
      <c r="C1704" s="189" t="s">
        <v>226</v>
      </c>
      <c r="D1704" s="175">
        <v>0</v>
      </c>
      <c r="E1704" s="176">
        <v>0</v>
      </c>
      <c r="F1704" s="176">
        <v>0</v>
      </c>
      <c r="G1704" s="176">
        <v>0</v>
      </c>
      <c r="H1704" s="210" t="str">
        <f t="shared" si="182"/>
        <v/>
      </c>
      <c r="I1704" s="221">
        <v>185</v>
      </c>
      <c r="J1704" s="27">
        <v>172</v>
      </c>
      <c r="K1704" s="27">
        <v>163</v>
      </c>
      <c r="L1704" s="193">
        <f t="shared" si="183"/>
        <v>0.94767441860465118</v>
      </c>
      <c r="M1704" s="225">
        <v>6</v>
      </c>
      <c r="N1704" s="27">
        <v>7</v>
      </c>
      <c r="O1704" s="214">
        <f t="shared" si="184"/>
        <v>3.783783783783784E-2</v>
      </c>
      <c r="P1704" s="177">
        <f t="shared" si="185"/>
        <v>185</v>
      </c>
      <c r="Q1704" s="178">
        <f t="shared" si="186"/>
        <v>178</v>
      </c>
      <c r="R1704" s="178">
        <f t="shared" si="187"/>
        <v>7</v>
      </c>
      <c r="S1704" s="202">
        <f t="shared" si="188"/>
        <v>3.783783783783784E-2</v>
      </c>
    </row>
    <row r="1705" spans="1:19" x14ac:dyDescent="0.2">
      <c r="A1705" s="201" t="s">
        <v>403</v>
      </c>
      <c r="B1705" s="188" t="s">
        <v>229</v>
      </c>
      <c r="C1705" s="189" t="s">
        <v>230</v>
      </c>
      <c r="D1705" s="217">
        <v>0</v>
      </c>
      <c r="E1705" s="218">
        <v>0</v>
      </c>
      <c r="F1705" s="218">
        <v>0</v>
      </c>
      <c r="G1705" s="218">
        <v>0</v>
      </c>
      <c r="H1705" s="220" t="str">
        <f t="shared" si="182"/>
        <v/>
      </c>
      <c r="I1705" s="221">
        <v>2</v>
      </c>
      <c r="J1705" s="27">
        <v>2</v>
      </c>
      <c r="K1705" s="27">
        <v>2</v>
      </c>
      <c r="L1705" s="193">
        <f t="shared" si="183"/>
        <v>1</v>
      </c>
      <c r="M1705" s="225">
        <v>0</v>
      </c>
      <c r="N1705" s="27">
        <v>0</v>
      </c>
      <c r="O1705" s="214">
        <f t="shared" si="184"/>
        <v>0</v>
      </c>
      <c r="P1705" s="177">
        <f t="shared" si="185"/>
        <v>2</v>
      </c>
      <c r="Q1705" s="178">
        <f t="shared" si="186"/>
        <v>2</v>
      </c>
      <c r="R1705" s="178" t="str">
        <f t="shared" si="187"/>
        <v/>
      </c>
      <c r="S1705" s="202" t="str">
        <f t="shared" si="188"/>
        <v/>
      </c>
    </row>
    <row r="1706" spans="1:19" ht="16" thickBot="1" x14ac:dyDescent="0.25">
      <c r="A1706" s="204" t="s">
        <v>403</v>
      </c>
      <c r="B1706" s="166" t="s">
        <v>566</v>
      </c>
      <c r="C1706" s="219" t="s">
        <v>232</v>
      </c>
      <c r="D1706" s="180">
        <v>0</v>
      </c>
      <c r="E1706" s="181">
        <v>0</v>
      </c>
      <c r="F1706" s="181">
        <v>0</v>
      </c>
      <c r="G1706" s="181">
        <v>0</v>
      </c>
      <c r="H1706" s="212" t="str">
        <f t="shared" si="182"/>
        <v/>
      </c>
      <c r="I1706" s="224">
        <v>469</v>
      </c>
      <c r="J1706" s="163">
        <v>439</v>
      </c>
      <c r="K1706" s="163">
        <v>130</v>
      </c>
      <c r="L1706" s="205">
        <f t="shared" si="183"/>
        <v>0.296127562642369</v>
      </c>
      <c r="M1706" s="227">
        <v>2</v>
      </c>
      <c r="N1706" s="163">
        <v>28</v>
      </c>
      <c r="O1706" s="216">
        <f t="shared" si="184"/>
        <v>5.9701492537313432E-2</v>
      </c>
      <c r="P1706" s="182">
        <f t="shared" si="185"/>
        <v>469</v>
      </c>
      <c r="Q1706" s="183">
        <f t="shared" si="186"/>
        <v>441</v>
      </c>
      <c r="R1706" s="183">
        <f t="shared" si="187"/>
        <v>28</v>
      </c>
      <c r="S1706" s="206">
        <f t="shared" si="188"/>
        <v>5.9701492537313432E-2</v>
      </c>
    </row>
    <row r="1707" spans="1:19" ht="15" customHeight="1" x14ac:dyDescent="0.2">
      <c r="L1707" t="str">
        <f t="shared" si="183"/>
        <v/>
      </c>
      <c r="O1707" t="str">
        <f>IF(I1707&lt;&gt;0,N1707/I1707,"")</f>
        <v/>
      </c>
      <c r="S1707" t="str">
        <f>IFERROR(IF(P1707&lt;&gt;0,R1707/P1707,""),"")</f>
        <v/>
      </c>
    </row>
    <row r="1708" spans="1:19" ht="15" customHeight="1" x14ac:dyDescent="0.2">
      <c r="L1708" t="str">
        <f t="shared" si="183"/>
        <v/>
      </c>
      <c r="O1708" t="str">
        <f>IF(I1708&lt;&gt;0,N1708/I1708,"")</f>
        <v/>
      </c>
      <c r="S1708" t="str">
        <f>IFERROR(IF(P1708&lt;&gt;0,R1708/P1708,""),"")</f>
        <v/>
      </c>
    </row>
    <row r="1710" spans="1:19" ht="16" thickBot="1" x14ac:dyDescent="0.25"/>
    <row r="1711" spans="1:19" ht="32" x14ac:dyDescent="0.2">
      <c r="C1711" s="22" t="str">
        <f>"Selection Sub total in 2020"</f>
        <v>Selection Sub total in 2020</v>
      </c>
      <c r="D1711" s="167">
        <f>SUBTOTAL(9,D2:D1706)</f>
        <v>2514</v>
      </c>
      <c r="E1711" s="167">
        <f>SUBTOTAL(9,E2:E1706)</f>
        <v>2029</v>
      </c>
      <c r="F1711" s="167">
        <f>SUBTOTAL(9,F2:F1706)</f>
        <v>318</v>
      </c>
      <c r="G1711" s="167">
        <f>SUBTOTAL(9,G2:G1706)</f>
        <v>346</v>
      </c>
      <c r="H1711" s="19">
        <f>IF((E1711+G1711)&lt;&gt;0,G1711/(E1711+G1711),"")</f>
        <v>0.14568421052631578</v>
      </c>
      <c r="I1711" s="167">
        <f>SUBTOTAL(9,I2:I1706)</f>
        <v>2924365</v>
      </c>
      <c r="J1711" s="167">
        <f>SUBTOTAL(9,J2:J1706)</f>
        <v>2489146</v>
      </c>
      <c r="K1711" s="167">
        <f>SUBTOTAL(9,K2:K1706)</f>
        <v>1533461</v>
      </c>
      <c r="L1711" s="20">
        <f>IF(J1711&lt;&gt;0,K1711/J1711,"")</f>
        <v>0.61605908211089266</v>
      </c>
      <c r="M1711" s="167">
        <f>SUBTOTAL(9,M2:M1706)</f>
        <v>30689</v>
      </c>
      <c r="N1711" s="167">
        <f>SUBTOTAL(9,N2:N1706)</f>
        <v>395266</v>
      </c>
      <c r="O1711" s="20">
        <f>IF((J1711+M1711+N1711)&lt;&gt;0,N1711/(J1711+M1711+N1711),"")</f>
        <v>0.13559255751344465</v>
      </c>
      <c r="P1711" s="167">
        <f>SUBTOTAL(9,P2:P1706)</f>
        <v>2926879</v>
      </c>
      <c r="Q1711" s="167">
        <f>SUBTOTAL(9,Q2:Q1706)</f>
        <v>2521864</v>
      </c>
      <c r="R1711" s="167">
        <f>SUBTOTAL(9,R2:R1706)</f>
        <v>395612</v>
      </c>
      <c r="S1711" s="21">
        <f>IFERROR(IF((Q1711+R1711)&lt;&gt;0,R1711/(Q1711+R1711),""),"")</f>
        <v>0.13560077272272333</v>
      </c>
    </row>
    <row r="1712" spans="1:19" ht="32" x14ac:dyDescent="0.2">
      <c r="C1712" s="1" t="s">
        <v>549</v>
      </c>
      <c r="D1712" s="168">
        <f>SUM(D2:D1706)</f>
        <v>2514</v>
      </c>
      <c r="E1712" s="168">
        <f>SUM(E2:E1706)</f>
        <v>2029</v>
      </c>
      <c r="F1712" s="168">
        <f>SUM(F2:F1706)</f>
        <v>318</v>
      </c>
      <c r="G1712" s="169">
        <f>SUM(G2:G1706)</f>
        <v>346</v>
      </c>
      <c r="H1712" s="17">
        <f>IF((E1712+G1712)&lt;&gt;0,G1712/(E1712+G1712),"")</f>
        <v>0.14568421052631578</v>
      </c>
      <c r="I1712" s="169">
        <f>SUM(I2:I1706)</f>
        <v>2924365</v>
      </c>
      <c r="J1712" s="169">
        <f>SUM(J2:J1706)</f>
        <v>2489146</v>
      </c>
      <c r="K1712" s="169">
        <f>SUM(K2:K1706)</f>
        <v>1533461</v>
      </c>
      <c r="L1712" s="2">
        <f>IF(J1712&lt;&gt;0,K1712/J1712,"")</f>
        <v>0.61605908211089266</v>
      </c>
      <c r="M1712" s="169">
        <f>SUM(M2:M1706)</f>
        <v>30689</v>
      </c>
      <c r="N1712" s="169">
        <f>SUM(N2:N1706)</f>
        <v>395266</v>
      </c>
      <c r="O1712" s="2">
        <f>IF((J1712+M1712+N1712)&lt;&gt;0,N1712/(J1712+M1712+N1712),"")</f>
        <v>0.13559255751344465</v>
      </c>
      <c r="P1712" s="169">
        <f>SUM(P2:P1706)</f>
        <v>2926879</v>
      </c>
      <c r="Q1712" s="168">
        <f>SUM(Q2:Q1706)</f>
        <v>2521864</v>
      </c>
      <c r="R1712" s="168">
        <f>SUM(R2:R1706)</f>
        <v>395612</v>
      </c>
      <c r="S1712" s="26">
        <f>IFERROR(IF((Q1712+R1712)&lt;&gt;0,R1712/(Q1712+R1712),""),"")</f>
        <v>0.13560077272272333</v>
      </c>
    </row>
    <row r="1713" spans="3:19" ht="33" thickBot="1" x14ac:dyDescent="0.25">
      <c r="C1713" s="14" t="s">
        <v>246</v>
      </c>
      <c r="D1713" s="170">
        <f>D1711/D1712</f>
        <v>1</v>
      </c>
      <c r="E1713" s="170">
        <f>E1711/E1712</f>
        <v>1</v>
      </c>
      <c r="F1713" s="170">
        <f>F1711/F1712</f>
        <v>1</v>
      </c>
      <c r="G1713" s="171">
        <f>G1711/G1712</f>
        <v>1</v>
      </c>
      <c r="H1713" s="171"/>
      <c r="I1713" s="171">
        <f>I1711/I1712</f>
        <v>1</v>
      </c>
      <c r="J1713" s="171">
        <f>J1711/J1712</f>
        <v>1</v>
      </c>
      <c r="K1713" s="171">
        <f>K1711/K1712</f>
        <v>1</v>
      </c>
      <c r="L1713" s="171"/>
      <c r="M1713" s="171">
        <f>M1711/M1712</f>
        <v>1</v>
      </c>
      <c r="N1713" s="171">
        <f>N1711/N1712</f>
        <v>1</v>
      </c>
      <c r="O1713" s="171"/>
      <c r="P1713" s="171">
        <f>P1711/P1712</f>
        <v>1</v>
      </c>
      <c r="Q1713" s="170">
        <f>Q1711/Q1712</f>
        <v>1</v>
      </c>
      <c r="R1713" s="170">
        <f>R1711/R1712</f>
        <v>1</v>
      </c>
      <c r="S1713" s="172"/>
    </row>
  </sheetData>
  <protectedRanges>
    <protectedRange password="90E5" sqref="B2:C42 B171 B531 B754 B867 B1225 B1410 B1477 B1592 B1372:B1381" name="Range1_54"/>
    <protectedRange password="90E5" sqref="B43:C170 C171 B172:C458" name="Range1_55"/>
    <protectedRange password="90E5" sqref="B459:C530 B532:C614 C531 C754 B868:C874 C867 C615:C626 B627:C753 B755:C866" name="Range1_56"/>
    <protectedRange password="90E5" sqref="B875:C881 B1226:C1290 C1225 C882 B883:C1224" name="Range1_57"/>
    <protectedRange password="90E5" sqref="B1291:C1371 B1382:C1409 B1411:C1476 C1410 B1478:C1591 C1477 C1592 C1372:C1381 B1593:C1706" name="Range1_58"/>
    <protectedRange password="90E5" sqref="B615:B626" name="Range1_1"/>
    <protectedRange password="90E5" sqref="B882" name="Range1_22_1"/>
  </protectedRanges>
  <autoFilter ref="A1:S1708" xr:uid="{00000000-0009-0000-0000-000001000000}">
    <sortState xmlns:xlrd2="http://schemas.microsoft.com/office/spreadsheetml/2017/richdata2" ref="A2:S1708">
      <sortCondition ref="A1:A1708"/>
    </sortState>
  </autoFilter>
  <sortState xmlns:xlrd2="http://schemas.microsoft.com/office/spreadsheetml/2017/richdata2" ref="A2:S1706">
    <sortCondition ref="A2:A1706"/>
    <sortCondition ref="B2:B1706"/>
    <sortCondition ref="C2:C1706"/>
  </sortState>
  <dataValidations count="1">
    <dataValidation type="whole" allowBlank="1" showInputMessage="1" showErrorMessage="1" error="Please enter a whole number" sqref="I2:K1706 M2:N1706 D2:G1706" xr:uid="{00000000-0002-0000-0100-000000000000}">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L1720"/>
  <sheetViews>
    <sheetView workbookViewId="0">
      <selection activeCell="O10" sqref="O10"/>
    </sheetView>
  </sheetViews>
  <sheetFormatPr baseColWidth="10" defaultColWidth="4" defaultRowHeight="15" x14ac:dyDescent="0.2"/>
  <cols>
    <col min="1" max="1" width="15.6640625" style="29" customWidth="1"/>
    <col min="2" max="2" width="11.5" style="29" customWidth="1"/>
    <col min="3" max="3" width="10.5" style="29" customWidth="1"/>
    <col min="4" max="4" width="12.5" style="29" customWidth="1"/>
    <col min="5" max="5" width="6.33203125" style="29" customWidth="1"/>
    <col min="6" max="6" width="8.1640625" style="29" customWidth="1"/>
    <col min="7" max="8" width="8.6640625" customWidth="1"/>
    <col min="9" max="10" width="2" customWidth="1"/>
    <col min="11" max="11" width="3" customWidth="1"/>
    <col min="12" max="12" width="6.6640625" customWidth="1"/>
    <col min="13" max="82" width="3" customWidth="1"/>
  </cols>
  <sheetData>
    <row r="1" spans="1:12" ht="16" thickBot="1" x14ac:dyDescent="0.25"/>
    <row r="2" spans="1:12" ht="49" thickBot="1" x14ac:dyDescent="0.25">
      <c r="A2" s="49" t="s">
        <v>237</v>
      </c>
      <c r="B2" s="29" t="s">
        <v>447</v>
      </c>
    </row>
    <row r="3" spans="1:12" ht="7.5" customHeight="1" x14ac:dyDescent="0.2"/>
    <row r="4" spans="1:12" ht="9" customHeight="1" thickBot="1" x14ac:dyDescent="0.25">
      <c r="A4" s="39"/>
      <c r="B4" s="39" t="s">
        <v>245</v>
      </c>
      <c r="C4" s="39"/>
      <c r="D4" s="173"/>
      <c r="E4" s="173"/>
      <c r="F4" s="39"/>
    </row>
    <row r="5" spans="1:12" s="29" customFormat="1" ht="78.75" customHeight="1" thickBot="1" x14ac:dyDescent="0.25">
      <c r="A5" s="97" t="s">
        <v>236</v>
      </c>
      <c r="B5" s="106" t="s">
        <v>485</v>
      </c>
      <c r="C5" s="45" t="s">
        <v>490</v>
      </c>
      <c r="D5" s="29" t="s">
        <v>528</v>
      </c>
      <c r="E5" s="29" t="s">
        <v>491</v>
      </c>
      <c r="F5" s="45" t="s">
        <v>483</v>
      </c>
      <c r="G5" s="231" t="s">
        <v>478</v>
      </c>
      <c r="H5" s="232" t="s">
        <v>484</v>
      </c>
    </row>
    <row r="6" spans="1:12" ht="16" x14ac:dyDescent="0.2">
      <c r="A6" s="98" t="s">
        <v>423</v>
      </c>
      <c r="B6" s="50">
        <v>45014</v>
      </c>
      <c r="C6" s="34">
        <v>41934</v>
      </c>
      <c r="D6" s="34">
        <v>25662</v>
      </c>
      <c r="E6" s="34">
        <v>568</v>
      </c>
      <c r="F6" s="35">
        <v>2512</v>
      </c>
      <c r="G6" s="233">
        <f>IF(B6&lt;&gt;0,F6/(C6+E6+F6),"")</f>
        <v>5.5804860710001333E-2</v>
      </c>
      <c r="H6" s="254">
        <f>IF(C6&lt;&gt;0,D6/C6,"")</f>
        <v>0.61196165402775793</v>
      </c>
      <c r="L6" s="261"/>
    </row>
    <row r="7" spans="1:12" ht="16" x14ac:dyDescent="0.2">
      <c r="A7" s="99" t="s">
        <v>399</v>
      </c>
      <c r="B7" s="51">
        <v>50058</v>
      </c>
      <c r="C7" s="30">
        <v>35810</v>
      </c>
      <c r="D7" s="30">
        <v>20990</v>
      </c>
      <c r="E7" s="30">
        <v>100</v>
      </c>
      <c r="F7" s="36">
        <v>11072</v>
      </c>
      <c r="G7" s="234">
        <f t="shared" ref="G7:G31" si="0">IF(B7&lt;&gt;0,F7/(C7+E7+F7),"")</f>
        <v>0.23566472265974203</v>
      </c>
      <c r="H7" s="255">
        <f t="shared" ref="H7:H31" si="1">IF(C7&lt;&gt;0,D7/C7,"")</f>
        <v>0.58614912035744204</v>
      </c>
      <c r="L7" s="261"/>
    </row>
    <row r="8" spans="1:12" ht="16" x14ac:dyDescent="0.2">
      <c r="A8" s="99" t="s">
        <v>424</v>
      </c>
      <c r="B8" s="51">
        <v>177197</v>
      </c>
      <c r="C8" s="30">
        <v>167245</v>
      </c>
      <c r="D8" s="30">
        <v>66219</v>
      </c>
      <c r="E8" s="30">
        <v>253</v>
      </c>
      <c r="F8" s="36">
        <v>9699</v>
      </c>
      <c r="G8" s="235">
        <f t="shared" si="0"/>
        <v>5.473568965614542E-2</v>
      </c>
      <c r="H8" s="256">
        <f t="shared" si="1"/>
        <v>0.39594008789500434</v>
      </c>
      <c r="L8" s="261"/>
    </row>
    <row r="9" spans="1:12" ht="16" x14ac:dyDescent="0.2">
      <c r="A9" s="99" t="s">
        <v>425</v>
      </c>
      <c r="B9" s="51">
        <v>31438</v>
      </c>
      <c r="C9" s="30">
        <v>27013</v>
      </c>
      <c r="D9" s="30">
        <v>14852</v>
      </c>
      <c r="E9" s="30">
        <v>66</v>
      </c>
      <c r="F9" s="36">
        <v>3616</v>
      </c>
      <c r="G9" s="234">
        <f t="shared" si="0"/>
        <v>0.11780420263886626</v>
      </c>
      <c r="H9" s="255">
        <f t="shared" si="1"/>
        <v>0.54980935105319662</v>
      </c>
      <c r="L9" s="261"/>
    </row>
    <row r="10" spans="1:12" ht="16" x14ac:dyDescent="0.2">
      <c r="A10" s="99" t="s">
        <v>446</v>
      </c>
      <c r="B10" s="51">
        <v>25554</v>
      </c>
      <c r="C10" s="30">
        <v>24963</v>
      </c>
      <c r="D10" s="30">
        <v>23557</v>
      </c>
      <c r="E10" s="30">
        <v>6</v>
      </c>
      <c r="F10" s="36">
        <v>370</v>
      </c>
      <c r="G10" s="235">
        <f t="shared" si="0"/>
        <v>1.4601996921741189E-2</v>
      </c>
      <c r="H10" s="256">
        <f t="shared" si="1"/>
        <v>0.9436766414293154</v>
      </c>
      <c r="L10" s="261"/>
    </row>
    <row r="11" spans="1:12" ht="16" x14ac:dyDescent="0.2">
      <c r="A11" s="99" t="s">
        <v>394</v>
      </c>
      <c r="B11" s="51">
        <v>137536</v>
      </c>
      <c r="C11" s="30">
        <v>132475</v>
      </c>
      <c r="D11" s="30">
        <v>119525</v>
      </c>
      <c r="E11" s="30">
        <v>461</v>
      </c>
      <c r="F11" s="36">
        <v>5061</v>
      </c>
      <c r="G11" s="234">
        <f t="shared" si="0"/>
        <v>3.6674710319789562E-2</v>
      </c>
      <c r="H11" s="255">
        <f t="shared" si="1"/>
        <v>0.90224570673712023</v>
      </c>
      <c r="L11" s="261"/>
    </row>
    <row r="12" spans="1:12" ht="16" x14ac:dyDescent="0.2">
      <c r="A12" s="99" t="s">
        <v>396</v>
      </c>
      <c r="B12" s="51">
        <v>658247</v>
      </c>
      <c r="C12" s="30">
        <v>552393</v>
      </c>
      <c r="D12" s="30">
        <v>184663</v>
      </c>
      <c r="E12" s="30">
        <v>1146</v>
      </c>
      <c r="F12" s="36">
        <v>125579</v>
      </c>
      <c r="G12" s="235">
        <f t="shared" si="0"/>
        <v>0.18491484543186898</v>
      </c>
      <c r="H12" s="256">
        <f t="shared" si="1"/>
        <v>0.33429641577644903</v>
      </c>
      <c r="L12" s="261"/>
    </row>
    <row r="13" spans="1:12" ht="16" x14ac:dyDescent="0.2">
      <c r="A13" s="99" t="s">
        <v>401</v>
      </c>
      <c r="B13" s="51">
        <v>411826</v>
      </c>
      <c r="C13" s="30">
        <v>343511</v>
      </c>
      <c r="D13" s="30">
        <v>310473</v>
      </c>
      <c r="E13" s="30">
        <v>10070</v>
      </c>
      <c r="F13" s="36">
        <v>58245</v>
      </c>
      <c r="G13" s="234">
        <f t="shared" si="0"/>
        <v>0.14143108982919972</v>
      </c>
      <c r="H13" s="255">
        <f t="shared" si="1"/>
        <v>0.90382258501183366</v>
      </c>
      <c r="L13" s="261"/>
    </row>
    <row r="14" spans="1:12" ht="16" x14ac:dyDescent="0.2">
      <c r="A14" s="99" t="s">
        <v>427</v>
      </c>
      <c r="B14" s="51">
        <v>111870</v>
      </c>
      <c r="C14" s="30">
        <v>96002</v>
      </c>
      <c r="D14" s="30">
        <v>78208</v>
      </c>
      <c r="E14" s="30">
        <v>2277</v>
      </c>
      <c r="F14" s="36">
        <v>8971</v>
      </c>
      <c r="G14" s="235">
        <f t="shared" si="0"/>
        <v>8.3645687645687652E-2</v>
      </c>
      <c r="H14" s="256">
        <f t="shared" si="1"/>
        <v>0.81464969479802507</v>
      </c>
      <c r="L14" s="261"/>
    </row>
    <row r="15" spans="1:12" ht="16" x14ac:dyDescent="0.2">
      <c r="A15" s="99" t="s">
        <v>400</v>
      </c>
      <c r="B15" s="51">
        <v>45198</v>
      </c>
      <c r="C15" s="30">
        <v>39914</v>
      </c>
      <c r="D15" s="30">
        <v>22934</v>
      </c>
      <c r="E15" s="30">
        <v>33</v>
      </c>
      <c r="F15" s="36">
        <v>3997</v>
      </c>
      <c r="G15" s="234">
        <f t="shared" si="0"/>
        <v>9.0956672128163121E-2</v>
      </c>
      <c r="H15" s="255">
        <f t="shared" si="1"/>
        <v>0.57458535852081971</v>
      </c>
      <c r="L15" s="261"/>
    </row>
    <row r="16" spans="1:12" ht="16" x14ac:dyDescent="0.2">
      <c r="A16" s="99" t="s">
        <v>393</v>
      </c>
      <c r="B16" s="51">
        <v>2552</v>
      </c>
      <c r="C16" s="30">
        <v>3115</v>
      </c>
      <c r="D16" s="30">
        <v>419</v>
      </c>
      <c r="E16" s="30"/>
      <c r="F16" s="36">
        <v>129</v>
      </c>
      <c r="G16" s="235">
        <f t="shared" si="0"/>
        <v>3.976572133168927E-2</v>
      </c>
      <c r="H16" s="256">
        <f t="shared" si="1"/>
        <v>0.13451043338683788</v>
      </c>
      <c r="L16" s="261"/>
    </row>
    <row r="17" spans="1:12" ht="16" x14ac:dyDescent="0.2">
      <c r="A17" s="99" t="s">
        <v>412</v>
      </c>
      <c r="B17" s="51">
        <v>293553</v>
      </c>
      <c r="C17" s="30">
        <v>259040</v>
      </c>
      <c r="D17" s="30">
        <v>198155</v>
      </c>
      <c r="E17" s="30">
        <v>829</v>
      </c>
      <c r="F17" s="36">
        <v>33684</v>
      </c>
      <c r="G17" s="234">
        <f t="shared" si="0"/>
        <v>0.11474588915800554</v>
      </c>
      <c r="H17" s="255">
        <f t="shared" si="1"/>
        <v>0.76495907967881405</v>
      </c>
      <c r="L17" s="261"/>
    </row>
    <row r="18" spans="1:12" ht="16" x14ac:dyDescent="0.2">
      <c r="A18" s="99" t="s">
        <v>431</v>
      </c>
      <c r="B18" s="51">
        <v>30134</v>
      </c>
      <c r="C18" s="30">
        <v>29593</v>
      </c>
      <c r="D18" s="30">
        <v>24454</v>
      </c>
      <c r="E18" s="30">
        <v>37</v>
      </c>
      <c r="F18" s="36">
        <v>827</v>
      </c>
      <c r="G18" s="235">
        <f t="shared" si="0"/>
        <v>2.7153035426995435E-2</v>
      </c>
      <c r="H18" s="256">
        <f t="shared" si="1"/>
        <v>0.82634406785388437</v>
      </c>
      <c r="L18" s="261"/>
    </row>
    <row r="19" spans="1:12" ht="16" x14ac:dyDescent="0.2">
      <c r="A19" s="99" t="s">
        <v>397</v>
      </c>
      <c r="B19" s="51">
        <v>66800</v>
      </c>
      <c r="C19" s="30">
        <v>65172</v>
      </c>
      <c r="D19" s="30">
        <v>58426</v>
      </c>
      <c r="E19" s="30">
        <v>44</v>
      </c>
      <c r="F19" s="36">
        <v>1411</v>
      </c>
      <c r="G19" s="234">
        <f t="shared" si="0"/>
        <v>2.1177600672400078E-2</v>
      </c>
      <c r="H19" s="255">
        <f t="shared" si="1"/>
        <v>0.89648928987908916</v>
      </c>
      <c r="L19" s="261"/>
    </row>
    <row r="20" spans="1:12" ht="16" x14ac:dyDescent="0.2">
      <c r="A20" s="99" t="s">
        <v>430</v>
      </c>
      <c r="B20" s="51">
        <v>2469</v>
      </c>
      <c r="C20" s="30">
        <v>2333</v>
      </c>
      <c r="D20" s="30">
        <v>1982</v>
      </c>
      <c r="E20" s="30">
        <v>106</v>
      </c>
      <c r="F20" s="36">
        <v>135</v>
      </c>
      <c r="G20" s="235">
        <f t="shared" si="0"/>
        <v>5.2447552447552448E-2</v>
      </c>
      <c r="H20" s="256">
        <f t="shared" si="1"/>
        <v>0.84954993570510073</v>
      </c>
      <c r="L20" s="261"/>
    </row>
    <row r="21" spans="1:12" ht="16" x14ac:dyDescent="0.2">
      <c r="A21" s="99" t="s">
        <v>434</v>
      </c>
      <c r="B21" s="51">
        <v>6472</v>
      </c>
      <c r="C21" s="30">
        <v>4654</v>
      </c>
      <c r="D21" s="30">
        <v>2074</v>
      </c>
      <c r="E21" s="30">
        <v>10</v>
      </c>
      <c r="F21" s="36">
        <v>1795</v>
      </c>
      <c r="G21" s="234">
        <f t="shared" si="0"/>
        <v>0.27790679671775814</v>
      </c>
      <c r="H21" s="255">
        <f t="shared" si="1"/>
        <v>0.44563816072195961</v>
      </c>
      <c r="L21" s="261"/>
    </row>
    <row r="22" spans="1:12" ht="16" x14ac:dyDescent="0.2">
      <c r="A22" s="99" t="s">
        <v>398</v>
      </c>
      <c r="B22" s="51">
        <v>169926</v>
      </c>
      <c r="C22" s="30">
        <v>137655</v>
      </c>
      <c r="D22" s="30">
        <v>89918</v>
      </c>
      <c r="E22" s="30">
        <v>842</v>
      </c>
      <c r="F22" s="36">
        <v>27921</v>
      </c>
      <c r="G22" s="235">
        <f t="shared" si="0"/>
        <v>0.16777632227283107</v>
      </c>
      <c r="H22" s="256">
        <f t="shared" si="1"/>
        <v>0.6532127419999274</v>
      </c>
      <c r="L22" s="261"/>
    </row>
    <row r="23" spans="1:12" ht="16" x14ac:dyDescent="0.2">
      <c r="A23" s="99" t="s">
        <v>435</v>
      </c>
      <c r="B23" s="51">
        <v>20985</v>
      </c>
      <c r="C23" s="30">
        <v>17162</v>
      </c>
      <c r="D23" s="30">
        <v>8352</v>
      </c>
      <c r="E23" s="30">
        <v>883</v>
      </c>
      <c r="F23" s="36">
        <v>3490</v>
      </c>
      <c r="G23" s="234">
        <f t="shared" si="0"/>
        <v>0.16206175992570235</v>
      </c>
      <c r="H23" s="255">
        <f t="shared" si="1"/>
        <v>0.48665656683370234</v>
      </c>
      <c r="L23" s="261"/>
    </row>
    <row r="24" spans="1:12" ht="16" x14ac:dyDescent="0.2">
      <c r="A24" s="99" t="s">
        <v>438</v>
      </c>
      <c r="B24" s="51">
        <v>103743</v>
      </c>
      <c r="C24" s="30">
        <v>98511</v>
      </c>
      <c r="D24" s="30">
        <v>83690</v>
      </c>
      <c r="E24" s="30">
        <v>380</v>
      </c>
      <c r="F24" s="36">
        <v>4995</v>
      </c>
      <c r="G24" s="235">
        <f t="shared" si="0"/>
        <v>4.8081550930828026E-2</v>
      </c>
      <c r="H24" s="256">
        <f t="shared" si="1"/>
        <v>0.84954979646942985</v>
      </c>
      <c r="L24" s="261"/>
    </row>
    <row r="25" spans="1:12" ht="16" x14ac:dyDescent="0.2">
      <c r="A25" s="99" t="s">
        <v>402</v>
      </c>
      <c r="B25" s="51">
        <v>56613</v>
      </c>
      <c r="C25" s="30">
        <v>39608</v>
      </c>
      <c r="D25" s="30">
        <v>20694</v>
      </c>
      <c r="E25" s="30">
        <v>45</v>
      </c>
      <c r="F25" s="36">
        <v>17013</v>
      </c>
      <c r="G25" s="234">
        <f t="shared" si="0"/>
        <v>0.30023294391698724</v>
      </c>
      <c r="H25" s="255">
        <f t="shared" si="1"/>
        <v>0.52247020803878008</v>
      </c>
      <c r="L25" s="261"/>
    </row>
    <row r="26" spans="1:12" ht="16" x14ac:dyDescent="0.2">
      <c r="A26" s="99" t="s">
        <v>443</v>
      </c>
      <c r="B26" s="51">
        <v>4319</v>
      </c>
      <c r="C26" s="30">
        <v>4115</v>
      </c>
      <c r="D26" s="30">
        <v>2959</v>
      </c>
      <c r="E26" s="30">
        <v>77</v>
      </c>
      <c r="F26" s="36">
        <v>174</v>
      </c>
      <c r="G26" s="235">
        <f t="shared" si="0"/>
        <v>3.9853412734768667E-2</v>
      </c>
      <c r="H26" s="256">
        <f t="shared" si="1"/>
        <v>0.71907654921020658</v>
      </c>
      <c r="L26" s="261"/>
    </row>
    <row r="27" spans="1:12" ht="16" x14ac:dyDescent="0.2">
      <c r="A27" s="99" t="s">
        <v>408</v>
      </c>
      <c r="B27" s="51">
        <v>4414</v>
      </c>
      <c r="C27" s="30">
        <v>3796</v>
      </c>
      <c r="D27" s="30">
        <v>2541</v>
      </c>
      <c r="E27" s="30">
        <v>778</v>
      </c>
      <c r="F27" s="36">
        <v>792</v>
      </c>
      <c r="G27" s="234">
        <f t="shared" si="0"/>
        <v>0.14759597465523669</v>
      </c>
      <c r="H27" s="255">
        <f t="shared" si="1"/>
        <v>0.66938883034773444</v>
      </c>
      <c r="L27" s="261"/>
    </row>
    <row r="28" spans="1:12" ht="16" x14ac:dyDescent="0.2">
      <c r="A28" s="99" t="s">
        <v>395</v>
      </c>
      <c r="B28" s="51">
        <v>340062</v>
      </c>
      <c r="C28" s="30">
        <v>263073</v>
      </c>
      <c r="D28" s="30">
        <v>107417</v>
      </c>
      <c r="E28" s="30">
        <v>2039</v>
      </c>
      <c r="F28" s="36">
        <v>55673</v>
      </c>
      <c r="G28" s="235">
        <f t="shared" si="0"/>
        <v>0.17355237931948189</v>
      </c>
      <c r="H28" s="256">
        <f t="shared" si="1"/>
        <v>0.40831632284575003</v>
      </c>
      <c r="L28" s="261"/>
    </row>
    <row r="29" spans="1:12" ht="16" x14ac:dyDescent="0.2">
      <c r="A29" s="99" t="s">
        <v>444</v>
      </c>
      <c r="B29" s="51">
        <v>36136</v>
      </c>
      <c r="C29" s="30">
        <v>25461</v>
      </c>
      <c r="D29" s="30">
        <v>11408</v>
      </c>
      <c r="E29" s="30">
        <v>1908</v>
      </c>
      <c r="F29" s="36">
        <v>8185</v>
      </c>
      <c r="G29" s="234">
        <f t="shared" si="0"/>
        <v>0.23021319682736119</v>
      </c>
      <c r="H29" s="255">
        <f t="shared" si="1"/>
        <v>0.44805781391147242</v>
      </c>
      <c r="L29" s="261"/>
    </row>
    <row r="30" spans="1:12" ht="17" thickBot="1" x14ac:dyDescent="0.25">
      <c r="A30" s="100" t="s">
        <v>403</v>
      </c>
      <c r="B30" s="53">
        <v>92249</v>
      </c>
      <c r="C30" s="40">
        <v>74598</v>
      </c>
      <c r="D30" s="40">
        <v>53889</v>
      </c>
      <c r="E30" s="40">
        <v>7731</v>
      </c>
      <c r="F30" s="41">
        <v>9920</v>
      </c>
      <c r="G30" s="236">
        <f t="shared" si="0"/>
        <v>0.10753504103025507</v>
      </c>
      <c r="H30" s="257">
        <f t="shared" si="1"/>
        <v>0.72239202123381319</v>
      </c>
      <c r="L30" s="261"/>
    </row>
    <row r="31" spans="1:12" ht="18" thickTop="1" thickBot="1" x14ac:dyDescent="0.25">
      <c r="A31" s="44" t="s">
        <v>244</v>
      </c>
      <c r="B31" s="52">
        <v>2924365</v>
      </c>
      <c r="C31" s="37">
        <v>2489146</v>
      </c>
      <c r="D31" s="37">
        <v>1533461</v>
      </c>
      <c r="E31" s="37">
        <v>30689</v>
      </c>
      <c r="F31" s="38">
        <v>395266</v>
      </c>
      <c r="G31" s="269">
        <f t="shared" si="0"/>
        <v>0.13559255751344465</v>
      </c>
      <c r="H31" s="258">
        <f t="shared" si="1"/>
        <v>0.61605908211089266</v>
      </c>
      <c r="L31" s="261"/>
    </row>
    <row r="32" spans="1:12" x14ac:dyDescent="0.2">
      <c r="A32"/>
      <c r="B32"/>
      <c r="C32"/>
      <c r="D32"/>
      <c r="E32"/>
      <c r="F32"/>
    </row>
    <row r="33" customFormat="1" x14ac:dyDescent="0.2"/>
    <row r="34" customFormat="1" ht="16.5" customHeigh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33"/>
  </sheetPr>
  <dimension ref="A1:I598"/>
  <sheetViews>
    <sheetView workbookViewId="0">
      <selection activeCell="B31" sqref="B31"/>
    </sheetView>
  </sheetViews>
  <sheetFormatPr baseColWidth="10" defaultColWidth="8.83203125" defaultRowHeight="15" x14ac:dyDescent="0.2"/>
  <cols>
    <col min="1" max="1" width="4.6640625" customWidth="1"/>
    <col min="2" max="2" width="15.6640625" style="30" customWidth="1"/>
    <col min="3" max="3" width="9.83203125" style="30" customWidth="1"/>
    <col min="4" max="4" width="10.5" style="30" customWidth="1"/>
    <col min="5" max="5" width="12.5" style="30" customWidth="1"/>
    <col min="6" max="6" width="6.33203125" style="30" customWidth="1"/>
    <col min="7" max="7" width="8.1640625" style="30" customWidth="1"/>
    <col min="8" max="8" width="8.6640625" style="30" customWidth="1"/>
    <col min="9" max="9" width="8.6640625" customWidth="1"/>
  </cols>
  <sheetData>
    <row r="1" spans="1:9" s="31" customFormat="1" ht="16" x14ac:dyDescent="0.2">
      <c r="B1" s="32"/>
      <c r="C1" s="42" t="s">
        <v>245</v>
      </c>
      <c r="D1" s="32"/>
      <c r="E1" s="32"/>
      <c r="F1" s="32"/>
      <c r="G1" s="32"/>
      <c r="H1" s="32"/>
    </row>
    <row r="2" spans="1:9" ht="75.75" customHeight="1" thickBot="1" x14ac:dyDescent="0.25">
      <c r="A2" s="228" t="s">
        <v>445</v>
      </c>
      <c r="B2" s="228" t="s">
        <v>236</v>
      </c>
      <c r="C2" s="229" t="s">
        <v>485</v>
      </c>
      <c r="D2" s="230" t="s">
        <v>496</v>
      </c>
      <c r="E2" s="250" t="s">
        <v>528</v>
      </c>
      <c r="F2" s="250" t="s">
        <v>507</v>
      </c>
      <c r="G2" s="229" t="s">
        <v>483</v>
      </c>
      <c r="H2" s="237" t="s">
        <v>478</v>
      </c>
      <c r="I2" s="238" t="s">
        <v>484</v>
      </c>
    </row>
    <row r="3" spans="1:9" ht="16" x14ac:dyDescent="0.2">
      <c r="A3" s="109">
        <v>1</v>
      </c>
      <c r="B3" s="59" t="s">
        <v>396</v>
      </c>
      <c r="C3" s="112">
        <v>658247</v>
      </c>
      <c r="D3" s="56">
        <v>552393</v>
      </c>
      <c r="E3" s="56">
        <v>184663</v>
      </c>
      <c r="F3" s="56">
        <v>1146</v>
      </c>
      <c r="G3" s="57">
        <v>125579</v>
      </c>
      <c r="H3" s="239">
        <f>IF(C3&lt;&gt;0,G3/(D3+F3+G3),"")</f>
        <v>0.18491484543186898</v>
      </c>
      <c r="I3" s="240">
        <f t="shared" ref="I3:I28" si="0">IF(D3&lt;&gt;0,E3/D3,"")</f>
        <v>0.33429641577644903</v>
      </c>
    </row>
    <row r="4" spans="1:9" ht="16" x14ac:dyDescent="0.2">
      <c r="A4" s="46">
        <v>2</v>
      </c>
      <c r="B4" s="60" t="s">
        <v>401</v>
      </c>
      <c r="C4" s="113">
        <v>411826</v>
      </c>
      <c r="D4" s="32">
        <v>343511</v>
      </c>
      <c r="E4" s="32">
        <v>310473</v>
      </c>
      <c r="F4" s="32">
        <v>10070</v>
      </c>
      <c r="G4" s="58">
        <v>58245</v>
      </c>
      <c r="H4" s="239">
        <f t="shared" ref="H4:H28" si="1">IF(C4&lt;&gt;0,G4/(D4+F4+G4),"")</f>
        <v>0.14143108982919972</v>
      </c>
      <c r="I4" s="241">
        <f t="shared" si="0"/>
        <v>0.90382258501183366</v>
      </c>
    </row>
    <row r="5" spans="1:9" ht="16" x14ac:dyDescent="0.2">
      <c r="A5" s="46">
        <v>3</v>
      </c>
      <c r="B5" s="60" t="s">
        <v>395</v>
      </c>
      <c r="C5" s="113">
        <v>340062</v>
      </c>
      <c r="D5" s="32">
        <v>263073</v>
      </c>
      <c r="E5" s="32">
        <v>107417</v>
      </c>
      <c r="F5" s="32">
        <v>2039</v>
      </c>
      <c r="G5" s="58">
        <v>55673</v>
      </c>
      <c r="H5" s="239">
        <f t="shared" si="1"/>
        <v>0.17355237931948189</v>
      </c>
      <c r="I5" s="241">
        <f t="shared" si="0"/>
        <v>0.40831632284575003</v>
      </c>
    </row>
    <row r="6" spans="1:9" ht="16" x14ac:dyDescent="0.2">
      <c r="A6" s="46">
        <v>4</v>
      </c>
      <c r="B6" s="60" t="s">
        <v>412</v>
      </c>
      <c r="C6" s="113">
        <v>293553</v>
      </c>
      <c r="D6" s="32">
        <v>259040</v>
      </c>
      <c r="E6" s="32">
        <v>198155</v>
      </c>
      <c r="F6" s="32">
        <v>829</v>
      </c>
      <c r="G6" s="58">
        <v>33684</v>
      </c>
      <c r="H6" s="239">
        <f t="shared" si="1"/>
        <v>0.11474588915800554</v>
      </c>
      <c r="I6" s="241">
        <f t="shared" si="0"/>
        <v>0.76495907967881405</v>
      </c>
    </row>
    <row r="7" spans="1:9" ht="16" x14ac:dyDescent="0.2">
      <c r="A7" s="46">
        <v>5</v>
      </c>
      <c r="B7" s="60" t="s">
        <v>424</v>
      </c>
      <c r="C7" s="113">
        <v>177197</v>
      </c>
      <c r="D7" s="32">
        <v>167245</v>
      </c>
      <c r="E7" s="32">
        <v>66219</v>
      </c>
      <c r="F7" s="32">
        <v>253</v>
      </c>
      <c r="G7" s="58">
        <v>9699</v>
      </c>
      <c r="H7" s="239">
        <f t="shared" si="1"/>
        <v>5.473568965614542E-2</v>
      </c>
      <c r="I7" s="241">
        <f t="shared" si="0"/>
        <v>0.39594008789500434</v>
      </c>
    </row>
    <row r="8" spans="1:9" ht="16" x14ac:dyDescent="0.2">
      <c r="A8" s="46">
        <v>6</v>
      </c>
      <c r="B8" s="60" t="s">
        <v>398</v>
      </c>
      <c r="C8" s="113">
        <v>169926</v>
      </c>
      <c r="D8" s="32">
        <v>137655</v>
      </c>
      <c r="E8" s="32">
        <v>89918</v>
      </c>
      <c r="F8" s="32">
        <v>842</v>
      </c>
      <c r="G8" s="58">
        <v>27921</v>
      </c>
      <c r="H8" s="239">
        <f t="shared" si="1"/>
        <v>0.16777632227283107</v>
      </c>
      <c r="I8" s="241">
        <f t="shared" si="0"/>
        <v>0.6532127419999274</v>
      </c>
    </row>
    <row r="9" spans="1:9" ht="16" x14ac:dyDescent="0.2">
      <c r="A9" s="46">
        <v>7</v>
      </c>
      <c r="B9" s="60" t="s">
        <v>394</v>
      </c>
      <c r="C9" s="113">
        <v>137536</v>
      </c>
      <c r="D9" s="32">
        <v>132475</v>
      </c>
      <c r="E9" s="32">
        <v>119525</v>
      </c>
      <c r="F9" s="32">
        <v>461</v>
      </c>
      <c r="G9" s="58">
        <v>5061</v>
      </c>
      <c r="H9" s="239">
        <f t="shared" si="1"/>
        <v>3.6674710319789562E-2</v>
      </c>
      <c r="I9" s="241">
        <f t="shared" si="0"/>
        <v>0.90224570673712023</v>
      </c>
    </row>
    <row r="10" spans="1:9" ht="16" x14ac:dyDescent="0.2">
      <c r="A10" s="46">
        <v>8</v>
      </c>
      <c r="B10" s="60" t="s">
        <v>427</v>
      </c>
      <c r="C10" s="113">
        <v>111870</v>
      </c>
      <c r="D10" s="32">
        <v>96002</v>
      </c>
      <c r="E10" s="32">
        <v>78208</v>
      </c>
      <c r="F10" s="32">
        <v>2277</v>
      </c>
      <c r="G10" s="58">
        <v>8971</v>
      </c>
      <c r="H10" s="239">
        <f t="shared" si="1"/>
        <v>8.3645687645687652E-2</v>
      </c>
      <c r="I10" s="241">
        <f t="shared" si="0"/>
        <v>0.81464969479802507</v>
      </c>
    </row>
    <row r="11" spans="1:9" ht="16" x14ac:dyDescent="0.2">
      <c r="A11" s="46">
        <v>9</v>
      </c>
      <c r="B11" s="60" t="s">
        <v>438</v>
      </c>
      <c r="C11" s="113">
        <v>103743</v>
      </c>
      <c r="D11" s="32">
        <v>98511</v>
      </c>
      <c r="E11" s="32">
        <v>83690</v>
      </c>
      <c r="F11" s="32">
        <v>380</v>
      </c>
      <c r="G11" s="58">
        <v>4995</v>
      </c>
      <c r="H11" s="239">
        <f t="shared" si="1"/>
        <v>4.8081550930828026E-2</v>
      </c>
      <c r="I11" s="241">
        <f t="shared" si="0"/>
        <v>0.84954979646942985</v>
      </c>
    </row>
    <row r="12" spans="1:9" ht="16" x14ac:dyDescent="0.2">
      <c r="A12" s="46">
        <v>10</v>
      </c>
      <c r="B12" s="60" t="s">
        <v>403</v>
      </c>
      <c r="C12" s="113">
        <v>92249</v>
      </c>
      <c r="D12" s="32">
        <v>74598</v>
      </c>
      <c r="E12" s="32">
        <v>53889</v>
      </c>
      <c r="F12" s="32">
        <v>7731</v>
      </c>
      <c r="G12" s="58">
        <v>9920</v>
      </c>
      <c r="H12" s="239">
        <f t="shared" si="1"/>
        <v>0.10753504103025507</v>
      </c>
      <c r="I12" s="241">
        <f t="shared" si="0"/>
        <v>0.72239202123381319</v>
      </c>
    </row>
    <row r="13" spans="1:9" ht="16" x14ac:dyDescent="0.2">
      <c r="A13" s="46">
        <v>11</v>
      </c>
      <c r="B13" s="60" t="s">
        <v>397</v>
      </c>
      <c r="C13" s="113">
        <v>66800</v>
      </c>
      <c r="D13" s="32">
        <v>65172</v>
      </c>
      <c r="E13" s="32">
        <v>58426</v>
      </c>
      <c r="F13" s="32">
        <v>44</v>
      </c>
      <c r="G13" s="58">
        <v>1411</v>
      </c>
      <c r="H13" s="239">
        <f t="shared" si="1"/>
        <v>2.1177600672400078E-2</v>
      </c>
      <c r="I13" s="241">
        <f t="shared" si="0"/>
        <v>0.89648928987908916</v>
      </c>
    </row>
    <row r="14" spans="1:9" ht="16" x14ac:dyDescent="0.2">
      <c r="A14" s="46">
        <v>12</v>
      </c>
      <c r="B14" s="60" t="s">
        <v>402</v>
      </c>
      <c r="C14" s="113">
        <v>56613</v>
      </c>
      <c r="D14" s="32">
        <v>39608</v>
      </c>
      <c r="E14" s="32">
        <v>20694</v>
      </c>
      <c r="F14" s="32">
        <v>45</v>
      </c>
      <c r="G14" s="58">
        <v>17013</v>
      </c>
      <c r="H14" s="239">
        <f t="shared" si="1"/>
        <v>0.30023294391698724</v>
      </c>
      <c r="I14" s="241">
        <f t="shared" si="0"/>
        <v>0.52247020803878008</v>
      </c>
    </row>
    <row r="15" spans="1:9" ht="16" x14ac:dyDescent="0.2">
      <c r="A15" s="46">
        <v>13</v>
      </c>
      <c r="B15" s="60" t="s">
        <v>399</v>
      </c>
      <c r="C15" s="113">
        <v>50058</v>
      </c>
      <c r="D15" s="32">
        <v>35810</v>
      </c>
      <c r="E15" s="32">
        <v>20990</v>
      </c>
      <c r="F15" s="32">
        <v>100</v>
      </c>
      <c r="G15" s="58">
        <v>11072</v>
      </c>
      <c r="H15" s="239">
        <f t="shared" si="1"/>
        <v>0.23566472265974203</v>
      </c>
      <c r="I15" s="241">
        <f t="shared" si="0"/>
        <v>0.58614912035744204</v>
      </c>
    </row>
    <row r="16" spans="1:9" ht="16" x14ac:dyDescent="0.2">
      <c r="A16" s="46">
        <v>14</v>
      </c>
      <c r="B16" s="60" t="s">
        <v>400</v>
      </c>
      <c r="C16" s="113">
        <v>45198</v>
      </c>
      <c r="D16" s="32">
        <v>39914</v>
      </c>
      <c r="E16" s="32">
        <v>22934</v>
      </c>
      <c r="F16" s="32">
        <v>33</v>
      </c>
      <c r="G16" s="58">
        <v>3997</v>
      </c>
      <c r="H16" s="239">
        <f t="shared" si="1"/>
        <v>9.0956672128163121E-2</v>
      </c>
      <c r="I16" s="241">
        <f t="shared" si="0"/>
        <v>0.57458535852081971</v>
      </c>
    </row>
    <row r="17" spans="1:9" ht="16" x14ac:dyDescent="0.2">
      <c r="A17" s="46">
        <v>15</v>
      </c>
      <c r="B17" s="60" t="s">
        <v>423</v>
      </c>
      <c r="C17" s="113">
        <v>45014</v>
      </c>
      <c r="D17" s="32">
        <v>41934</v>
      </c>
      <c r="E17" s="32">
        <v>25662</v>
      </c>
      <c r="F17" s="32">
        <v>568</v>
      </c>
      <c r="G17" s="58">
        <v>2512</v>
      </c>
      <c r="H17" s="239">
        <f t="shared" si="1"/>
        <v>5.5804860710001333E-2</v>
      </c>
      <c r="I17" s="241">
        <f t="shared" si="0"/>
        <v>0.61196165402775793</v>
      </c>
    </row>
    <row r="18" spans="1:9" ht="16" x14ac:dyDescent="0.2">
      <c r="A18" s="46">
        <v>16</v>
      </c>
      <c r="B18" s="60" t="s">
        <v>444</v>
      </c>
      <c r="C18" s="113">
        <v>36136</v>
      </c>
      <c r="D18" s="32">
        <v>25461</v>
      </c>
      <c r="E18" s="32">
        <v>11408</v>
      </c>
      <c r="F18" s="32">
        <v>1908</v>
      </c>
      <c r="G18" s="58">
        <v>8185</v>
      </c>
      <c r="H18" s="239">
        <f t="shared" si="1"/>
        <v>0.23021319682736119</v>
      </c>
      <c r="I18" s="241">
        <f t="shared" si="0"/>
        <v>0.44805781391147242</v>
      </c>
    </row>
    <row r="19" spans="1:9" ht="16" x14ac:dyDescent="0.2">
      <c r="A19" s="46">
        <v>17</v>
      </c>
      <c r="B19" s="60" t="s">
        <v>425</v>
      </c>
      <c r="C19" s="113">
        <v>31438</v>
      </c>
      <c r="D19" s="32">
        <v>27013</v>
      </c>
      <c r="E19" s="32">
        <v>14852</v>
      </c>
      <c r="F19" s="32">
        <v>66</v>
      </c>
      <c r="G19" s="58">
        <v>3616</v>
      </c>
      <c r="H19" s="239">
        <f t="shared" si="1"/>
        <v>0.11780420263886626</v>
      </c>
      <c r="I19" s="241">
        <f t="shared" si="0"/>
        <v>0.54980935105319662</v>
      </c>
    </row>
    <row r="20" spans="1:9" ht="16" x14ac:dyDescent="0.2">
      <c r="A20" s="46">
        <v>18</v>
      </c>
      <c r="B20" s="60" t="s">
        <v>431</v>
      </c>
      <c r="C20" s="113">
        <v>30134</v>
      </c>
      <c r="D20" s="32">
        <v>29593</v>
      </c>
      <c r="E20" s="32">
        <v>24454</v>
      </c>
      <c r="F20" s="32">
        <v>37</v>
      </c>
      <c r="G20" s="58">
        <v>827</v>
      </c>
      <c r="H20" s="239">
        <f t="shared" si="1"/>
        <v>2.7153035426995435E-2</v>
      </c>
      <c r="I20" s="241">
        <f t="shared" si="0"/>
        <v>0.82634406785388437</v>
      </c>
    </row>
    <row r="21" spans="1:9" ht="16" x14ac:dyDescent="0.2">
      <c r="A21" s="46">
        <v>19</v>
      </c>
      <c r="B21" s="60" t="s">
        <v>446</v>
      </c>
      <c r="C21" s="113">
        <v>25554</v>
      </c>
      <c r="D21" s="32">
        <v>24963</v>
      </c>
      <c r="E21" s="32">
        <v>23557</v>
      </c>
      <c r="F21" s="32">
        <v>6</v>
      </c>
      <c r="G21" s="58">
        <v>370</v>
      </c>
      <c r="H21" s="239">
        <f t="shared" si="1"/>
        <v>1.4601996921741189E-2</v>
      </c>
      <c r="I21" s="241">
        <f t="shared" si="0"/>
        <v>0.9436766414293154</v>
      </c>
    </row>
    <row r="22" spans="1:9" ht="16" x14ac:dyDescent="0.2">
      <c r="A22" s="46">
        <v>20</v>
      </c>
      <c r="B22" s="60" t="s">
        <v>435</v>
      </c>
      <c r="C22" s="113">
        <v>20985</v>
      </c>
      <c r="D22" s="32">
        <v>17162</v>
      </c>
      <c r="E22" s="32">
        <v>8352</v>
      </c>
      <c r="F22" s="32">
        <v>883</v>
      </c>
      <c r="G22" s="58">
        <v>3490</v>
      </c>
      <c r="H22" s="239">
        <f t="shared" si="1"/>
        <v>0.16206175992570235</v>
      </c>
      <c r="I22" s="241">
        <f t="shared" si="0"/>
        <v>0.48665656683370234</v>
      </c>
    </row>
    <row r="23" spans="1:9" ht="16" x14ac:dyDescent="0.2">
      <c r="A23" s="46">
        <v>21</v>
      </c>
      <c r="B23" s="60" t="s">
        <v>434</v>
      </c>
      <c r="C23" s="113">
        <v>6472</v>
      </c>
      <c r="D23" s="32">
        <v>4654</v>
      </c>
      <c r="E23" s="32">
        <v>2074</v>
      </c>
      <c r="F23" s="32">
        <v>10</v>
      </c>
      <c r="G23" s="58">
        <v>1795</v>
      </c>
      <c r="H23" s="239">
        <f t="shared" si="1"/>
        <v>0.27790679671775814</v>
      </c>
      <c r="I23" s="241">
        <f t="shared" si="0"/>
        <v>0.44563816072195961</v>
      </c>
    </row>
    <row r="24" spans="1:9" ht="16" x14ac:dyDescent="0.2">
      <c r="A24" s="46">
        <v>22</v>
      </c>
      <c r="B24" s="60" t="s">
        <v>408</v>
      </c>
      <c r="C24" s="113">
        <v>4414</v>
      </c>
      <c r="D24" s="32">
        <v>3796</v>
      </c>
      <c r="E24" s="32">
        <v>2541</v>
      </c>
      <c r="F24" s="32">
        <v>778</v>
      </c>
      <c r="G24" s="58">
        <v>792</v>
      </c>
      <c r="H24" s="239">
        <f t="shared" si="1"/>
        <v>0.14759597465523669</v>
      </c>
      <c r="I24" s="241">
        <f t="shared" si="0"/>
        <v>0.66938883034773444</v>
      </c>
    </row>
    <row r="25" spans="1:9" ht="16" x14ac:dyDescent="0.2">
      <c r="A25" s="46">
        <v>23</v>
      </c>
      <c r="B25" s="60" t="s">
        <v>443</v>
      </c>
      <c r="C25" s="113">
        <v>4319</v>
      </c>
      <c r="D25" s="32">
        <v>4115</v>
      </c>
      <c r="E25" s="32">
        <v>2959</v>
      </c>
      <c r="F25" s="32">
        <v>77</v>
      </c>
      <c r="G25" s="58">
        <v>174</v>
      </c>
      <c r="H25" s="239">
        <f t="shared" si="1"/>
        <v>3.9853412734768667E-2</v>
      </c>
      <c r="I25" s="241">
        <f t="shared" si="0"/>
        <v>0.71907654921020658</v>
      </c>
    </row>
    <row r="26" spans="1:9" ht="16" x14ac:dyDescent="0.2">
      <c r="A26" s="46">
        <v>24</v>
      </c>
      <c r="B26" s="60" t="s">
        <v>393</v>
      </c>
      <c r="C26" s="113">
        <v>2552</v>
      </c>
      <c r="D26" s="32">
        <v>3115</v>
      </c>
      <c r="E26" s="32">
        <v>419</v>
      </c>
      <c r="F26" s="32"/>
      <c r="G26" s="58">
        <v>129</v>
      </c>
      <c r="H26" s="239">
        <f t="shared" si="1"/>
        <v>3.976572133168927E-2</v>
      </c>
      <c r="I26" s="241">
        <f t="shared" si="0"/>
        <v>0.13451043338683788</v>
      </c>
    </row>
    <row r="27" spans="1:9" ht="17" thickBot="1" x14ac:dyDescent="0.25">
      <c r="A27" s="107">
        <v>25</v>
      </c>
      <c r="B27" s="265" t="s">
        <v>430</v>
      </c>
      <c r="C27" s="266">
        <v>2469</v>
      </c>
      <c r="D27" s="263">
        <v>2333</v>
      </c>
      <c r="E27" s="263">
        <v>1982</v>
      </c>
      <c r="F27" s="263">
        <v>106</v>
      </c>
      <c r="G27" s="264">
        <v>135</v>
      </c>
      <c r="H27" s="151">
        <f t="shared" si="1"/>
        <v>5.2447552447552448E-2</v>
      </c>
      <c r="I27" s="242">
        <f t="shared" si="0"/>
        <v>0.84954993570510073</v>
      </c>
    </row>
    <row r="28" spans="1:9" ht="18" thickTop="1" thickBot="1" x14ac:dyDescent="0.25">
      <c r="A28" s="47"/>
      <c r="B28" s="253" t="s">
        <v>244</v>
      </c>
      <c r="C28" s="114">
        <v>2924365</v>
      </c>
      <c r="D28" s="101">
        <v>2489146</v>
      </c>
      <c r="E28" s="101">
        <v>1533461</v>
      </c>
      <c r="F28" s="101">
        <v>30689</v>
      </c>
      <c r="G28" s="102">
        <v>395266</v>
      </c>
      <c r="H28" s="152">
        <f t="shared" si="1"/>
        <v>0.13559255751344465</v>
      </c>
      <c r="I28" s="243">
        <f t="shared" si="0"/>
        <v>0.61605908211089266</v>
      </c>
    </row>
    <row r="29" spans="1:9" x14ac:dyDescent="0.2">
      <c r="B29"/>
      <c r="C29"/>
      <c r="D29"/>
      <c r="E29"/>
      <c r="F29"/>
      <c r="G29"/>
    </row>
    <row r="30" spans="1:9" x14ac:dyDescent="0.2">
      <c r="B30"/>
      <c r="C30"/>
      <c r="D30"/>
      <c r="E30"/>
      <c r="F30"/>
      <c r="G30"/>
      <c r="H30" s="96"/>
    </row>
    <row r="31" spans="1:9" x14ac:dyDescent="0.2">
      <c r="B31"/>
      <c r="C31"/>
      <c r="D31"/>
      <c r="E31"/>
      <c r="F31"/>
      <c r="G31"/>
    </row>
    <row r="32" spans="1:9" x14ac:dyDescent="0.2">
      <c r="B32"/>
      <c r="C32"/>
      <c r="D32"/>
      <c r="E32"/>
      <c r="F32"/>
      <c r="G32"/>
      <c r="H32"/>
    </row>
    <row r="33" customFormat="1" ht="76.5" customHeigh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ht="16" thickBot="1" x14ac:dyDescent="0.25"/>
    <row r="44" customFormat="1" ht="16" thickBot="1" x14ac:dyDescent="0.25"/>
    <row r="45" customFormat="1" x14ac:dyDescent="0.2"/>
    <row r="46" customFormat="1" x14ac:dyDescent="0.2"/>
    <row r="47" customFormat="1" x14ac:dyDescent="0.2"/>
    <row r="48" customFormat="1" x14ac:dyDescent="0.2"/>
    <row r="49" spans="2:8" x14ac:dyDescent="0.2">
      <c r="B49"/>
      <c r="C49"/>
      <c r="D49"/>
      <c r="E49"/>
      <c r="F49"/>
      <c r="G49"/>
      <c r="H49"/>
    </row>
    <row r="50" spans="2:8" x14ac:dyDescent="0.2">
      <c r="B50"/>
      <c r="C50"/>
      <c r="D50"/>
      <c r="E50"/>
      <c r="F50"/>
      <c r="G50"/>
      <c r="H50"/>
    </row>
    <row r="51" spans="2:8" x14ac:dyDescent="0.2">
      <c r="B51"/>
      <c r="C51"/>
      <c r="D51"/>
      <c r="E51"/>
      <c r="F51"/>
      <c r="G51"/>
      <c r="H51"/>
    </row>
    <row r="52" spans="2:8" x14ac:dyDescent="0.2">
      <c r="B52"/>
      <c r="C52"/>
      <c r="D52"/>
      <c r="E52"/>
      <c r="F52"/>
      <c r="G52"/>
      <c r="H52"/>
    </row>
    <row r="53" spans="2:8" x14ac:dyDescent="0.2">
      <c r="B53"/>
      <c r="C53"/>
      <c r="D53"/>
      <c r="E53"/>
      <c r="F53"/>
      <c r="G53"/>
      <c r="H53"/>
    </row>
    <row r="54" spans="2:8" x14ac:dyDescent="0.2">
      <c r="B54"/>
      <c r="C54"/>
      <c r="D54"/>
      <c r="E54"/>
      <c r="F54"/>
      <c r="G54"/>
      <c r="H54"/>
    </row>
    <row r="55" spans="2:8" x14ac:dyDescent="0.2">
      <c r="B55"/>
      <c r="C55"/>
      <c r="D55"/>
      <c r="E55"/>
      <c r="F55"/>
      <c r="G55"/>
      <c r="H55"/>
    </row>
    <row r="56" spans="2:8" x14ac:dyDescent="0.2">
      <c r="B56"/>
      <c r="C56"/>
      <c r="D56"/>
      <c r="E56"/>
      <c r="F56"/>
      <c r="G56"/>
      <c r="H56"/>
    </row>
    <row r="57" spans="2:8" x14ac:dyDescent="0.2">
      <c r="B57"/>
      <c r="C57"/>
      <c r="D57"/>
      <c r="E57"/>
      <c r="F57"/>
      <c r="G57"/>
      <c r="H57"/>
    </row>
    <row r="58" spans="2:8" x14ac:dyDescent="0.2">
      <c r="B58"/>
      <c r="C58"/>
      <c r="D58"/>
      <c r="E58"/>
      <c r="F58"/>
      <c r="G58"/>
      <c r="H58"/>
    </row>
    <row r="59" spans="2:8" hidden="1" x14ac:dyDescent="0.2">
      <c r="B59"/>
      <c r="C59"/>
      <c r="D59"/>
      <c r="E59"/>
      <c r="F59"/>
      <c r="G59"/>
      <c r="H59"/>
    </row>
    <row r="60" spans="2:8" x14ac:dyDescent="0.2">
      <c r="B60"/>
      <c r="C60"/>
      <c r="D60"/>
      <c r="E60"/>
      <c r="F60"/>
      <c r="G60"/>
      <c r="H60"/>
    </row>
    <row r="61" spans="2:8" x14ac:dyDescent="0.2">
      <c r="B61"/>
      <c r="C61"/>
      <c r="D61"/>
      <c r="E61"/>
      <c r="F61"/>
      <c r="G61"/>
      <c r="H61"/>
    </row>
    <row r="62" spans="2:8" x14ac:dyDescent="0.2">
      <c r="B62"/>
      <c r="C62"/>
      <c r="D62"/>
      <c r="E62"/>
      <c r="F62"/>
      <c r="G62"/>
      <c r="H62"/>
    </row>
    <row r="63" spans="2:8" x14ac:dyDescent="0.2">
      <c r="B63"/>
      <c r="C63"/>
      <c r="D63"/>
      <c r="E63"/>
      <c r="F63"/>
      <c r="G63"/>
      <c r="H63"/>
    </row>
    <row r="64" spans="2:8" x14ac:dyDescent="0.2">
      <c r="B64"/>
      <c r="C64"/>
      <c r="D64"/>
      <c r="E64"/>
      <c r="F64"/>
      <c r="G64"/>
    </row>
    <row r="65" spans="2:7" x14ac:dyDescent="0.2">
      <c r="B65"/>
      <c r="C65"/>
      <c r="D65"/>
      <c r="E65"/>
      <c r="F65"/>
      <c r="G65"/>
    </row>
    <row r="66" spans="2:7" x14ac:dyDescent="0.2">
      <c r="B66"/>
      <c r="C66"/>
      <c r="D66"/>
      <c r="E66"/>
      <c r="F66"/>
      <c r="G66"/>
    </row>
    <row r="67" spans="2:7" x14ac:dyDescent="0.2">
      <c r="B67"/>
      <c r="C67"/>
      <c r="D67"/>
      <c r="E67"/>
      <c r="F67"/>
      <c r="G67"/>
    </row>
    <row r="68" spans="2:7" x14ac:dyDescent="0.2">
      <c r="B68"/>
      <c r="C68"/>
      <c r="D68"/>
      <c r="E68"/>
      <c r="F68"/>
      <c r="G68"/>
    </row>
    <row r="69" spans="2:7" x14ac:dyDescent="0.2">
      <c r="B69"/>
      <c r="C69"/>
      <c r="D69"/>
      <c r="E69"/>
      <c r="F69"/>
      <c r="G69"/>
    </row>
    <row r="70" spans="2:7" x14ac:dyDescent="0.2">
      <c r="B70"/>
      <c r="C70"/>
      <c r="D70"/>
      <c r="E70"/>
      <c r="F70"/>
      <c r="G70"/>
    </row>
    <row r="71" spans="2:7" x14ac:dyDescent="0.2">
      <c r="B71"/>
      <c r="C71"/>
      <c r="D71"/>
      <c r="E71"/>
      <c r="F71"/>
      <c r="G71"/>
    </row>
    <row r="72" spans="2:7" x14ac:dyDescent="0.2">
      <c r="B72"/>
      <c r="C72"/>
      <c r="D72"/>
      <c r="E72"/>
      <c r="F72"/>
      <c r="G72"/>
    </row>
    <row r="73" spans="2:7" x14ac:dyDescent="0.2">
      <c r="B73"/>
      <c r="C73"/>
      <c r="D73"/>
      <c r="E73"/>
      <c r="F73"/>
      <c r="G73"/>
    </row>
    <row r="74" spans="2:7" x14ac:dyDescent="0.2">
      <c r="B74"/>
      <c r="C74"/>
      <c r="D74"/>
      <c r="E74"/>
      <c r="F74"/>
      <c r="G74"/>
    </row>
    <row r="75" spans="2:7" x14ac:dyDescent="0.2">
      <c r="B75"/>
      <c r="C75"/>
      <c r="D75"/>
      <c r="E75"/>
      <c r="F75"/>
      <c r="G75"/>
    </row>
    <row r="76" spans="2:7" x14ac:dyDescent="0.2">
      <c r="B76"/>
      <c r="C76"/>
      <c r="D76"/>
      <c r="E76"/>
      <c r="F76"/>
      <c r="G76"/>
    </row>
    <row r="77" spans="2:7" x14ac:dyDescent="0.2">
      <c r="B77"/>
      <c r="C77"/>
      <c r="D77"/>
      <c r="E77"/>
      <c r="F77"/>
      <c r="G77"/>
    </row>
    <row r="78" spans="2:7" x14ac:dyDescent="0.2">
      <c r="B78"/>
      <c r="C78"/>
      <c r="D78"/>
      <c r="E78"/>
      <c r="F78"/>
      <c r="G78"/>
    </row>
    <row r="79" spans="2:7" x14ac:dyDescent="0.2">
      <c r="B79"/>
      <c r="C79"/>
      <c r="D79"/>
      <c r="E79"/>
      <c r="F79"/>
      <c r="G79"/>
    </row>
    <row r="80" spans="2:7" x14ac:dyDescent="0.2">
      <c r="B80"/>
      <c r="C80"/>
      <c r="D80"/>
      <c r="E80"/>
      <c r="F80"/>
      <c r="G80"/>
    </row>
    <row r="81" spans="2:7" x14ac:dyDescent="0.2">
      <c r="B81"/>
      <c r="C81"/>
      <c r="D81"/>
      <c r="E81"/>
      <c r="F81"/>
      <c r="G81"/>
    </row>
    <row r="82" spans="2:7" x14ac:dyDescent="0.2">
      <c r="B82"/>
      <c r="C82"/>
      <c r="D82"/>
      <c r="E82"/>
      <c r="F82"/>
      <c r="G82"/>
    </row>
    <row r="83" spans="2:7" x14ac:dyDescent="0.2">
      <c r="B83"/>
      <c r="C83"/>
      <c r="D83"/>
      <c r="E83"/>
      <c r="F83"/>
      <c r="G83"/>
    </row>
    <row r="84" spans="2:7" x14ac:dyDescent="0.2">
      <c r="B84"/>
      <c r="C84"/>
      <c r="D84"/>
      <c r="E84"/>
      <c r="F84"/>
      <c r="G84"/>
    </row>
    <row r="85" spans="2:7" x14ac:dyDescent="0.2">
      <c r="B85"/>
      <c r="C85"/>
      <c r="D85"/>
      <c r="E85"/>
      <c r="F85"/>
      <c r="G85"/>
    </row>
    <row r="86" spans="2:7" x14ac:dyDescent="0.2">
      <c r="B86"/>
      <c r="C86"/>
      <c r="D86"/>
      <c r="E86"/>
      <c r="F86"/>
      <c r="G86"/>
    </row>
    <row r="87" spans="2:7" x14ac:dyDescent="0.2">
      <c r="B87"/>
      <c r="C87"/>
      <c r="D87"/>
      <c r="E87"/>
      <c r="F87"/>
      <c r="G87"/>
    </row>
    <row r="88" spans="2:7" x14ac:dyDescent="0.2">
      <c r="B88"/>
      <c r="C88"/>
      <c r="D88"/>
      <c r="E88"/>
      <c r="F88"/>
      <c r="G88"/>
    </row>
    <row r="89" spans="2:7" x14ac:dyDescent="0.2">
      <c r="B89"/>
      <c r="C89"/>
      <c r="D89"/>
      <c r="E89"/>
      <c r="F89"/>
      <c r="G89"/>
    </row>
    <row r="90" spans="2:7" x14ac:dyDescent="0.2">
      <c r="B90"/>
      <c r="C90"/>
      <c r="D90"/>
      <c r="E90"/>
      <c r="F90"/>
      <c r="G90"/>
    </row>
    <row r="91" spans="2:7" x14ac:dyDescent="0.2">
      <c r="B91"/>
      <c r="C91"/>
      <c r="D91"/>
      <c r="E91"/>
      <c r="F91"/>
      <c r="G91"/>
    </row>
    <row r="92" spans="2:7" x14ac:dyDescent="0.2">
      <c r="B92"/>
      <c r="C92"/>
      <c r="D92"/>
      <c r="E92"/>
      <c r="F92"/>
      <c r="G92"/>
    </row>
    <row r="93" spans="2:7" x14ac:dyDescent="0.2">
      <c r="B93"/>
      <c r="C93"/>
      <c r="D93"/>
      <c r="E93"/>
      <c r="F93"/>
      <c r="G93"/>
    </row>
    <row r="94" spans="2:7" x14ac:dyDescent="0.2">
      <c r="B94"/>
      <c r="C94"/>
      <c r="D94"/>
      <c r="E94"/>
      <c r="F94"/>
      <c r="G94"/>
    </row>
    <row r="95" spans="2:7" x14ac:dyDescent="0.2">
      <c r="B95"/>
      <c r="C95"/>
      <c r="D95"/>
      <c r="E95"/>
      <c r="F95"/>
      <c r="G95"/>
    </row>
    <row r="96" spans="2:7" x14ac:dyDescent="0.2">
      <c r="B96"/>
      <c r="C96"/>
      <c r="D96"/>
      <c r="E96"/>
      <c r="F96"/>
      <c r="G96"/>
    </row>
    <row r="97" spans="2:7" x14ac:dyDescent="0.2">
      <c r="B97"/>
      <c r="C97"/>
      <c r="D97"/>
      <c r="E97"/>
      <c r="F97"/>
      <c r="G97"/>
    </row>
    <row r="98" spans="2:7" x14ac:dyDescent="0.2">
      <c r="B98"/>
      <c r="C98"/>
      <c r="D98"/>
      <c r="E98"/>
      <c r="F98"/>
      <c r="G98"/>
    </row>
    <row r="99" spans="2:7" x14ac:dyDescent="0.2">
      <c r="B99"/>
      <c r="C99"/>
      <c r="D99"/>
      <c r="E99"/>
      <c r="F99"/>
      <c r="G99"/>
    </row>
    <row r="100" spans="2:7" x14ac:dyDescent="0.2">
      <c r="B100"/>
      <c r="C100"/>
      <c r="D100"/>
      <c r="E100"/>
      <c r="F100"/>
      <c r="G100"/>
    </row>
    <row r="101" spans="2:7" x14ac:dyDescent="0.2">
      <c r="B101"/>
      <c r="C101"/>
      <c r="D101"/>
      <c r="E101"/>
      <c r="F101"/>
      <c r="G101"/>
    </row>
    <row r="102" spans="2:7" ht="16" thickBot="1" x14ac:dyDescent="0.25">
      <c r="B102"/>
      <c r="C102"/>
      <c r="D102"/>
      <c r="E102"/>
      <c r="F102"/>
      <c r="G102"/>
    </row>
    <row r="103" spans="2:7" ht="16" thickBot="1" x14ac:dyDescent="0.25">
      <c r="B103"/>
      <c r="C103"/>
      <c r="D103"/>
      <c r="E103"/>
      <c r="F103"/>
      <c r="G103"/>
    </row>
    <row r="104" spans="2:7" x14ac:dyDescent="0.2">
      <c r="B104"/>
      <c r="C104"/>
      <c r="D104"/>
      <c r="E104"/>
      <c r="F104"/>
      <c r="G104"/>
    </row>
    <row r="105" spans="2:7" x14ac:dyDescent="0.2">
      <c r="B105"/>
      <c r="C105"/>
      <c r="D105"/>
      <c r="E105"/>
      <c r="F105"/>
      <c r="G105"/>
    </row>
    <row r="106" spans="2:7" x14ac:dyDescent="0.2">
      <c r="B106"/>
      <c r="C106"/>
      <c r="D106"/>
      <c r="E106"/>
      <c r="F106"/>
      <c r="G106"/>
    </row>
    <row r="107" spans="2:7" x14ac:dyDescent="0.2">
      <c r="B107"/>
      <c r="C107"/>
      <c r="D107"/>
      <c r="E107"/>
      <c r="F107"/>
      <c r="G107"/>
    </row>
    <row r="108" spans="2:7" x14ac:dyDescent="0.2">
      <c r="B108"/>
      <c r="C108"/>
      <c r="D108"/>
      <c r="E108"/>
      <c r="F108"/>
      <c r="G108"/>
    </row>
    <row r="109" spans="2:7" x14ac:dyDescent="0.2">
      <c r="B109"/>
      <c r="C109"/>
      <c r="D109"/>
      <c r="E109"/>
      <c r="F109"/>
      <c r="G109"/>
    </row>
    <row r="110" spans="2:7" x14ac:dyDescent="0.2">
      <c r="B110"/>
      <c r="C110"/>
      <c r="D110"/>
      <c r="E110"/>
      <c r="F110"/>
      <c r="G110"/>
    </row>
    <row r="111" spans="2:7" x14ac:dyDescent="0.2">
      <c r="B111"/>
      <c r="C111"/>
      <c r="D111"/>
      <c r="E111"/>
      <c r="F111"/>
      <c r="G111"/>
    </row>
    <row r="112" spans="2:7" x14ac:dyDescent="0.2">
      <c r="B112"/>
      <c r="C112"/>
      <c r="D112"/>
      <c r="E112"/>
      <c r="F112"/>
      <c r="G112"/>
    </row>
    <row r="113" spans="2:7" x14ac:dyDescent="0.2">
      <c r="B113"/>
      <c r="C113"/>
      <c r="D113"/>
      <c r="E113"/>
      <c r="F113"/>
      <c r="G113"/>
    </row>
    <row r="114" spans="2:7" x14ac:dyDescent="0.2">
      <c r="B114"/>
      <c r="C114"/>
      <c r="D114"/>
      <c r="E114"/>
      <c r="F114"/>
      <c r="G114"/>
    </row>
    <row r="115" spans="2:7" x14ac:dyDescent="0.2">
      <c r="B115"/>
      <c r="C115"/>
      <c r="D115"/>
      <c r="E115"/>
      <c r="F115"/>
      <c r="G115"/>
    </row>
    <row r="116" spans="2:7" x14ac:dyDescent="0.2">
      <c r="B116"/>
      <c r="C116"/>
      <c r="D116"/>
      <c r="E116"/>
      <c r="F116"/>
      <c r="G116"/>
    </row>
    <row r="117" spans="2:7" x14ac:dyDescent="0.2">
      <c r="B117"/>
      <c r="C117"/>
      <c r="D117"/>
      <c r="E117"/>
      <c r="F117"/>
      <c r="G117"/>
    </row>
    <row r="118" spans="2:7" x14ac:dyDescent="0.2">
      <c r="B118"/>
      <c r="C118"/>
      <c r="D118"/>
      <c r="E118"/>
      <c r="F118"/>
      <c r="G118"/>
    </row>
    <row r="119" spans="2:7" x14ac:dyDescent="0.2">
      <c r="B119"/>
      <c r="C119"/>
      <c r="D119"/>
      <c r="E119"/>
      <c r="F119"/>
      <c r="G119"/>
    </row>
    <row r="120" spans="2:7" x14ac:dyDescent="0.2">
      <c r="B120"/>
      <c r="C120"/>
      <c r="D120"/>
      <c r="E120"/>
      <c r="F120"/>
      <c r="G120"/>
    </row>
    <row r="121" spans="2:7" x14ac:dyDescent="0.2">
      <c r="B121"/>
      <c r="C121"/>
      <c r="D121"/>
      <c r="E121"/>
      <c r="F121"/>
      <c r="G121"/>
    </row>
    <row r="122" spans="2:7" x14ac:dyDescent="0.2">
      <c r="B122"/>
      <c r="C122"/>
      <c r="D122"/>
      <c r="E122"/>
      <c r="F122"/>
      <c r="G122"/>
    </row>
    <row r="123" spans="2:7" x14ac:dyDescent="0.2">
      <c r="B123"/>
      <c r="C123"/>
      <c r="D123"/>
      <c r="E123"/>
      <c r="F123"/>
      <c r="G123"/>
    </row>
    <row r="124" spans="2:7" x14ac:dyDescent="0.2">
      <c r="B124"/>
      <c r="C124"/>
      <c r="D124"/>
      <c r="E124"/>
      <c r="F124"/>
      <c r="G124"/>
    </row>
    <row r="125" spans="2:7" x14ac:dyDescent="0.2">
      <c r="B125"/>
      <c r="C125"/>
      <c r="D125"/>
      <c r="E125"/>
      <c r="F125"/>
      <c r="G125"/>
    </row>
    <row r="126" spans="2:7" x14ac:dyDescent="0.2">
      <c r="B126"/>
      <c r="C126"/>
      <c r="D126"/>
      <c r="E126"/>
      <c r="F126"/>
      <c r="G126"/>
    </row>
    <row r="127" spans="2:7" x14ac:dyDescent="0.2">
      <c r="B127"/>
      <c r="C127"/>
      <c r="D127"/>
      <c r="E127"/>
      <c r="F127"/>
      <c r="G127"/>
    </row>
    <row r="128" spans="2:7" x14ac:dyDescent="0.2">
      <c r="B128"/>
      <c r="C128"/>
      <c r="D128"/>
      <c r="E128"/>
      <c r="F128"/>
      <c r="G128"/>
    </row>
    <row r="129" spans="2:7" x14ac:dyDescent="0.2">
      <c r="B129"/>
      <c r="C129"/>
      <c r="D129"/>
      <c r="E129"/>
      <c r="F129"/>
      <c r="G129"/>
    </row>
    <row r="130" spans="2:7" x14ac:dyDescent="0.2">
      <c r="B130"/>
      <c r="C130"/>
      <c r="D130"/>
      <c r="E130"/>
      <c r="F130"/>
      <c r="G130"/>
    </row>
    <row r="131" spans="2:7" x14ac:dyDescent="0.2">
      <c r="B131"/>
      <c r="C131"/>
      <c r="D131"/>
      <c r="E131"/>
      <c r="F131"/>
      <c r="G131"/>
    </row>
    <row r="132" spans="2:7" x14ac:dyDescent="0.2">
      <c r="B132"/>
      <c r="C132"/>
      <c r="D132"/>
      <c r="E132"/>
      <c r="F132"/>
      <c r="G132"/>
    </row>
    <row r="133" spans="2:7" x14ac:dyDescent="0.2">
      <c r="B133"/>
      <c r="C133"/>
      <c r="D133"/>
      <c r="E133"/>
      <c r="F133"/>
      <c r="G133"/>
    </row>
    <row r="134" spans="2:7" x14ac:dyDescent="0.2">
      <c r="B134"/>
      <c r="C134"/>
      <c r="D134"/>
      <c r="E134"/>
      <c r="F134"/>
      <c r="G134"/>
    </row>
    <row r="135" spans="2:7" x14ac:dyDescent="0.2">
      <c r="B135"/>
      <c r="C135"/>
      <c r="D135"/>
      <c r="E135"/>
      <c r="F135"/>
      <c r="G135"/>
    </row>
    <row r="136" spans="2:7" x14ac:dyDescent="0.2">
      <c r="B136"/>
      <c r="C136"/>
      <c r="D136"/>
      <c r="E136"/>
      <c r="F136"/>
      <c r="G136"/>
    </row>
    <row r="137" spans="2:7" x14ac:dyDescent="0.2">
      <c r="B137"/>
      <c r="C137"/>
      <c r="D137"/>
      <c r="E137"/>
      <c r="F137"/>
      <c r="G137"/>
    </row>
    <row r="138" spans="2:7" x14ac:dyDescent="0.2">
      <c r="B138"/>
      <c r="C138"/>
      <c r="D138"/>
      <c r="E138"/>
      <c r="F138"/>
      <c r="G138"/>
    </row>
    <row r="139" spans="2:7" x14ac:dyDescent="0.2">
      <c r="B139"/>
      <c r="C139"/>
      <c r="D139"/>
      <c r="E139"/>
      <c r="F139"/>
      <c r="G139"/>
    </row>
    <row r="140" spans="2:7" x14ac:dyDescent="0.2">
      <c r="B140"/>
      <c r="C140"/>
      <c r="D140"/>
      <c r="E140"/>
      <c r="F140"/>
      <c r="G140"/>
    </row>
    <row r="141" spans="2:7" x14ac:dyDescent="0.2">
      <c r="B141"/>
      <c r="C141"/>
      <c r="D141"/>
      <c r="E141"/>
      <c r="F141"/>
      <c r="G141"/>
    </row>
    <row r="142" spans="2:7" x14ac:dyDescent="0.2">
      <c r="B142"/>
      <c r="C142"/>
      <c r="D142"/>
      <c r="E142"/>
      <c r="F142"/>
      <c r="G142"/>
    </row>
    <row r="143" spans="2:7" x14ac:dyDescent="0.2">
      <c r="B143"/>
      <c r="C143"/>
      <c r="D143"/>
      <c r="E143"/>
      <c r="F143"/>
      <c r="G143"/>
    </row>
    <row r="144" spans="2:7" x14ac:dyDescent="0.2">
      <c r="B144"/>
      <c r="C144"/>
      <c r="D144"/>
      <c r="E144"/>
      <c r="F144"/>
      <c r="G144"/>
    </row>
    <row r="145" spans="2:7" x14ac:dyDescent="0.2">
      <c r="B145"/>
      <c r="C145"/>
      <c r="D145"/>
      <c r="E145"/>
      <c r="F145"/>
      <c r="G145"/>
    </row>
    <row r="146" spans="2:7" x14ac:dyDescent="0.2">
      <c r="B146"/>
      <c r="C146"/>
      <c r="D146"/>
      <c r="E146"/>
      <c r="F146"/>
      <c r="G146"/>
    </row>
    <row r="147" spans="2:7" x14ac:dyDescent="0.2">
      <c r="B147"/>
      <c r="C147"/>
      <c r="D147"/>
      <c r="E147"/>
      <c r="F147"/>
      <c r="G147"/>
    </row>
    <row r="148" spans="2:7" x14ac:dyDescent="0.2">
      <c r="B148"/>
      <c r="C148"/>
      <c r="D148"/>
      <c r="E148"/>
      <c r="F148"/>
      <c r="G148"/>
    </row>
    <row r="149" spans="2:7" x14ac:dyDescent="0.2">
      <c r="B149"/>
      <c r="C149"/>
      <c r="D149"/>
      <c r="E149"/>
      <c r="F149"/>
      <c r="G149"/>
    </row>
    <row r="150" spans="2:7" x14ac:dyDescent="0.2">
      <c r="B150"/>
      <c r="C150"/>
      <c r="D150"/>
      <c r="E150"/>
      <c r="F150"/>
      <c r="G150"/>
    </row>
    <row r="151" spans="2:7" x14ac:dyDescent="0.2">
      <c r="B151"/>
      <c r="C151"/>
      <c r="D151"/>
      <c r="E151"/>
      <c r="F151"/>
      <c r="G151"/>
    </row>
    <row r="152" spans="2:7" x14ac:dyDescent="0.2">
      <c r="B152"/>
      <c r="C152"/>
      <c r="D152"/>
      <c r="E152"/>
      <c r="F152"/>
      <c r="G152"/>
    </row>
    <row r="153" spans="2:7" x14ac:dyDescent="0.2">
      <c r="B153"/>
      <c r="C153"/>
      <c r="D153"/>
      <c r="E153"/>
      <c r="F153"/>
      <c r="G153"/>
    </row>
    <row r="154" spans="2:7" x14ac:dyDescent="0.2">
      <c r="B154"/>
      <c r="C154"/>
      <c r="D154"/>
      <c r="E154"/>
      <c r="F154"/>
      <c r="G154"/>
    </row>
    <row r="155" spans="2:7" x14ac:dyDescent="0.2">
      <c r="B155"/>
      <c r="C155"/>
      <c r="D155"/>
      <c r="E155"/>
      <c r="F155"/>
      <c r="G155"/>
    </row>
    <row r="156" spans="2:7" x14ac:dyDescent="0.2">
      <c r="B156"/>
      <c r="C156"/>
      <c r="D156"/>
      <c r="E156"/>
      <c r="F156"/>
      <c r="G156"/>
    </row>
    <row r="157" spans="2:7" x14ac:dyDescent="0.2">
      <c r="B157"/>
      <c r="C157"/>
      <c r="D157"/>
      <c r="E157"/>
      <c r="F157"/>
      <c r="G157"/>
    </row>
    <row r="158" spans="2:7" x14ac:dyDescent="0.2">
      <c r="B158"/>
      <c r="C158"/>
      <c r="D158"/>
      <c r="E158"/>
      <c r="F158"/>
      <c r="G158"/>
    </row>
    <row r="159" spans="2:7" x14ac:dyDescent="0.2">
      <c r="B159"/>
      <c r="C159"/>
      <c r="D159"/>
      <c r="E159"/>
      <c r="F159"/>
      <c r="G159"/>
    </row>
    <row r="160" spans="2:7" x14ac:dyDescent="0.2">
      <c r="B160"/>
      <c r="C160"/>
      <c r="D160"/>
      <c r="E160"/>
      <c r="F160"/>
      <c r="G160"/>
    </row>
    <row r="161" spans="2:7" x14ac:dyDescent="0.2">
      <c r="B161"/>
      <c r="C161"/>
      <c r="D161"/>
      <c r="E161"/>
      <c r="F161"/>
      <c r="G161"/>
    </row>
    <row r="162" spans="2:7" x14ac:dyDescent="0.2">
      <c r="B162"/>
      <c r="C162"/>
      <c r="D162"/>
      <c r="E162"/>
      <c r="F162"/>
      <c r="G162"/>
    </row>
    <row r="163" spans="2:7" ht="16" thickBot="1" x14ac:dyDescent="0.25">
      <c r="B163"/>
      <c r="C163"/>
      <c r="D163"/>
      <c r="E163"/>
      <c r="F163"/>
      <c r="G163"/>
    </row>
    <row r="164" spans="2:7" ht="16" thickBot="1" x14ac:dyDescent="0.25">
      <c r="B164"/>
      <c r="C164"/>
      <c r="D164"/>
      <c r="E164"/>
      <c r="F164"/>
      <c r="G164"/>
    </row>
    <row r="165" spans="2:7" x14ac:dyDescent="0.2">
      <c r="B165"/>
      <c r="C165"/>
      <c r="D165"/>
      <c r="E165"/>
      <c r="F165"/>
      <c r="G165"/>
    </row>
    <row r="166" spans="2:7" x14ac:dyDescent="0.2">
      <c r="B166"/>
      <c r="C166"/>
      <c r="D166"/>
      <c r="E166"/>
      <c r="F166"/>
      <c r="G166"/>
    </row>
    <row r="167" spans="2:7" x14ac:dyDescent="0.2">
      <c r="B167"/>
      <c r="C167"/>
      <c r="D167"/>
      <c r="E167"/>
      <c r="F167"/>
      <c r="G167"/>
    </row>
    <row r="168" spans="2:7" x14ac:dyDescent="0.2">
      <c r="B168"/>
      <c r="C168"/>
      <c r="D168"/>
      <c r="E168"/>
      <c r="F168"/>
      <c r="G168"/>
    </row>
    <row r="169" spans="2:7" x14ac:dyDescent="0.2">
      <c r="B169"/>
      <c r="C169"/>
      <c r="D169"/>
      <c r="E169"/>
      <c r="F169"/>
      <c r="G169"/>
    </row>
    <row r="170" spans="2:7" x14ac:dyDescent="0.2">
      <c r="B170"/>
      <c r="C170"/>
      <c r="D170"/>
      <c r="E170"/>
      <c r="F170"/>
      <c r="G170"/>
    </row>
    <row r="171" spans="2:7" x14ac:dyDescent="0.2">
      <c r="B171"/>
      <c r="C171"/>
      <c r="D171"/>
      <c r="E171"/>
      <c r="F171"/>
      <c r="G171"/>
    </row>
    <row r="172" spans="2:7" x14ac:dyDescent="0.2">
      <c r="B172"/>
      <c r="C172"/>
      <c r="D172"/>
      <c r="E172"/>
      <c r="F172"/>
      <c r="G172"/>
    </row>
    <row r="173" spans="2:7" x14ac:dyDescent="0.2">
      <c r="B173"/>
      <c r="C173"/>
      <c r="D173"/>
      <c r="E173"/>
      <c r="F173"/>
      <c r="G173"/>
    </row>
    <row r="174" spans="2:7" x14ac:dyDescent="0.2">
      <c r="B174"/>
      <c r="C174"/>
      <c r="D174"/>
      <c r="E174"/>
      <c r="F174"/>
      <c r="G174"/>
    </row>
    <row r="175" spans="2:7" x14ac:dyDescent="0.2">
      <c r="B175"/>
      <c r="C175"/>
      <c r="D175"/>
      <c r="E175"/>
      <c r="F175"/>
      <c r="G175"/>
    </row>
    <row r="176" spans="2:7" x14ac:dyDescent="0.2">
      <c r="B176"/>
      <c r="C176"/>
      <c r="D176"/>
      <c r="E176"/>
      <c r="F176"/>
      <c r="G176"/>
    </row>
    <row r="177" spans="2:7" x14ac:dyDescent="0.2">
      <c r="B177"/>
      <c r="C177"/>
      <c r="D177"/>
      <c r="E177"/>
      <c r="F177"/>
      <c r="G177"/>
    </row>
    <row r="178" spans="2:7" x14ac:dyDescent="0.2">
      <c r="B178"/>
      <c r="C178"/>
      <c r="D178"/>
      <c r="E178"/>
      <c r="F178"/>
      <c r="G178"/>
    </row>
    <row r="179" spans="2:7" x14ac:dyDescent="0.2">
      <c r="B179"/>
      <c r="C179"/>
      <c r="D179"/>
      <c r="E179"/>
      <c r="F179"/>
      <c r="G179"/>
    </row>
    <row r="180" spans="2:7" x14ac:dyDescent="0.2">
      <c r="B180"/>
      <c r="C180"/>
      <c r="D180"/>
      <c r="E180"/>
      <c r="F180"/>
      <c r="G180"/>
    </row>
    <row r="181" spans="2:7" x14ac:dyDescent="0.2">
      <c r="B181"/>
      <c r="C181"/>
      <c r="D181"/>
      <c r="E181"/>
      <c r="F181"/>
      <c r="G181"/>
    </row>
    <row r="182" spans="2:7" x14ac:dyDescent="0.2">
      <c r="B182"/>
      <c r="C182"/>
      <c r="D182"/>
      <c r="E182"/>
      <c r="F182"/>
      <c r="G182"/>
    </row>
    <row r="183" spans="2:7" x14ac:dyDescent="0.2">
      <c r="B183"/>
      <c r="C183"/>
      <c r="D183"/>
      <c r="E183"/>
      <c r="F183"/>
      <c r="G183"/>
    </row>
    <row r="184" spans="2:7" x14ac:dyDescent="0.2">
      <c r="B184"/>
      <c r="C184"/>
      <c r="D184"/>
      <c r="E184"/>
      <c r="F184"/>
      <c r="G184"/>
    </row>
    <row r="185" spans="2:7" x14ac:dyDescent="0.2">
      <c r="B185"/>
      <c r="C185"/>
      <c r="D185"/>
      <c r="E185"/>
      <c r="F185"/>
      <c r="G185"/>
    </row>
    <row r="186" spans="2:7" x14ac:dyDescent="0.2">
      <c r="B186"/>
      <c r="C186"/>
      <c r="D186"/>
      <c r="E186"/>
      <c r="F186"/>
      <c r="G186"/>
    </row>
    <row r="187" spans="2:7" x14ac:dyDescent="0.2">
      <c r="B187"/>
      <c r="C187"/>
      <c r="D187"/>
      <c r="E187"/>
      <c r="F187"/>
      <c r="G187"/>
    </row>
    <row r="188" spans="2:7" x14ac:dyDescent="0.2">
      <c r="B188"/>
      <c r="C188"/>
      <c r="D188"/>
      <c r="E188"/>
      <c r="F188"/>
      <c r="G188"/>
    </row>
    <row r="189" spans="2:7" x14ac:dyDescent="0.2">
      <c r="B189"/>
      <c r="C189"/>
      <c r="D189"/>
      <c r="E189"/>
      <c r="F189"/>
      <c r="G189"/>
    </row>
    <row r="190" spans="2:7" x14ac:dyDescent="0.2">
      <c r="B190"/>
      <c r="C190"/>
      <c r="D190"/>
      <c r="E190"/>
      <c r="F190"/>
      <c r="G190"/>
    </row>
    <row r="191" spans="2:7" x14ac:dyDescent="0.2">
      <c r="B191"/>
      <c r="C191"/>
      <c r="D191"/>
      <c r="E191"/>
      <c r="F191"/>
      <c r="G191"/>
    </row>
    <row r="192" spans="2:7" x14ac:dyDescent="0.2">
      <c r="B192"/>
      <c r="C192"/>
      <c r="D192"/>
      <c r="E192"/>
      <c r="F192"/>
      <c r="G192"/>
    </row>
    <row r="193" spans="2:7" x14ac:dyDescent="0.2">
      <c r="B193"/>
      <c r="C193"/>
      <c r="D193"/>
      <c r="E193"/>
      <c r="F193"/>
      <c r="G193"/>
    </row>
    <row r="194" spans="2:7" x14ac:dyDescent="0.2">
      <c r="B194"/>
      <c r="C194"/>
      <c r="D194"/>
      <c r="E194"/>
      <c r="F194"/>
      <c r="G194"/>
    </row>
    <row r="195" spans="2:7" x14ac:dyDescent="0.2">
      <c r="B195"/>
      <c r="C195"/>
      <c r="D195"/>
      <c r="E195"/>
      <c r="F195"/>
      <c r="G195"/>
    </row>
    <row r="196" spans="2:7" x14ac:dyDescent="0.2">
      <c r="B196"/>
      <c r="C196"/>
      <c r="D196"/>
      <c r="E196"/>
      <c r="F196"/>
      <c r="G196"/>
    </row>
    <row r="197" spans="2:7" x14ac:dyDescent="0.2">
      <c r="B197"/>
      <c r="C197"/>
      <c r="D197"/>
      <c r="E197"/>
      <c r="F197"/>
      <c r="G197"/>
    </row>
    <row r="198" spans="2:7" x14ac:dyDescent="0.2">
      <c r="B198"/>
      <c r="C198"/>
      <c r="D198"/>
      <c r="E198"/>
      <c r="F198"/>
      <c r="G198"/>
    </row>
    <row r="199" spans="2:7" x14ac:dyDescent="0.2">
      <c r="B199"/>
      <c r="C199"/>
      <c r="D199"/>
      <c r="E199"/>
      <c r="F199"/>
      <c r="G199"/>
    </row>
    <row r="200" spans="2:7" x14ac:dyDescent="0.2">
      <c r="B200"/>
      <c r="C200"/>
      <c r="D200"/>
      <c r="E200"/>
      <c r="F200"/>
      <c r="G200"/>
    </row>
    <row r="201" spans="2:7" x14ac:dyDescent="0.2">
      <c r="B201"/>
      <c r="C201"/>
      <c r="D201"/>
      <c r="E201"/>
      <c r="F201"/>
      <c r="G201"/>
    </row>
    <row r="202" spans="2:7" x14ac:dyDescent="0.2">
      <c r="B202"/>
      <c r="C202"/>
      <c r="D202"/>
      <c r="E202"/>
      <c r="F202"/>
      <c r="G202"/>
    </row>
    <row r="203" spans="2:7" x14ac:dyDescent="0.2">
      <c r="B203"/>
      <c r="C203"/>
      <c r="D203"/>
      <c r="E203"/>
      <c r="F203"/>
      <c r="G203"/>
    </row>
    <row r="204" spans="2:7" x14ac:dyDescent="0.2">
      <c r="B204"/>
      <c r="C204"/>
      <c r="D204"/>
      <c r="E204"/>
      <c r="F204"/>
      <c r="G204"/>
    </row>
    <row r="205" spans="2:7" x14ac:dyDescent="0.2">
      <c r="B205"/>
      <c r="C205"/>
      <c r="D205"/>
      <c r="E205"/>
      <c r="F205"/>
      <c r="G205"/>
    </row>
    <row r="206" spans="2:7" x14ac:dyDescent="0.2">
      <c r="B206"/>
      <c r="C206"/>
      <c r="D206"/>
      <c r="E206"/>
      <c r="F206"/>
      <c r="G206"/>
    </row>
    <row r="207" spans="2:7" x14ac:dyDescent="0.2">
      <c r="B207"/>
      <c r="C207"/>
      <c r="D207"/>
      <c r="E207"/>
      <c r="F207"/>
      <c r="G207"/>
    </row>
    <row r="208" spans="2:7" x14ac:dyDescent="0.2">
      <c r="B208"/>
      <c r="C208"/>
      <c r="D208"/>
      <c r="E208"/>
      <c r="F208"/>
      <c r="G208"/>
    </row>
    <row r="209" spans="2:7" x14ac:dyDescent="0.2">
      <c r="B209"/>
      <c r="C209"/>
      <c r="D209"/>
      <c r="E209"/>
      <c r="F209"/>
      <c r="G209"/>
    </row>
    <row r="210" spans="2:7" x14ac:dyDescent="0.2">
      <c r="B210"/>
      <c r="C210"/>
      <c r="D210"/>
      <c r="E210"/>
      <c r="F210"/>
      <c r="G210"/>
    </row>
    <row r="211" spans="2:7" ht="16" thickBot="1" x14ac:dyDescent="0.25">
      <c r="B211"/>
      <c r="C211"/>
      <c r="D211"/>
      <c r="E211"/>
      <c r="F211"/>
      <c r="G211"/>
    </row>
    <row r="212" spans="2:7" ht="16" thickBot="1" x14ac:dyDescent="0.25">
      <c r="B212"/>
      <c r="C212"/>
      <c r="D212"/>
      <c r="E212"/>
      <c r="F212"/>
      <c r="G212"/>
    </row>
    <row r="213" spans="2:7" x14ac:dyDescent="0.2">
      <c r="B213"/>
      <c r="C213"/>
      <c r="D213"/>
      <c r="E213"/>
      <c r="F213"/>
      <c r="G213"/>
    </row>
    <row r="214" spans="2:7" x14ac:dyDescent="0.2">
      <c r="B214"/>
      <c r="C214"/>
      <c r="D214"/>
      <c r="E214"/>
      <c r="F214"/>
      <c r="G214"/>
    </row>
    <row r="215" spans="2:7" x14ac:dyDescent="0.2">
      <c r="B215"/>
      <c r="C215"/>
      <c r="D215"/>
      <c r="E215"/>
      <c r="F215"/>
      <c r="G215"/>
    </row>
    <row r="216" spans="2:7" x14ac:dyDescent="0.2">
      <c r="B216"/>
      <c r="C216"/>
      <c r="D216"/>
      <c r="E216"/>
      <c r="F216"/>
      <c r="G216"/>
    </row>
    <row r="217" spans="2:7" x14ac:dyDescent="0.2">
      <c r="B217"/>
      <c r="C217"/>
      <c r="D217"/>
      <c r="E217"/>
      <c r="F217"/>
      <c r="G217"/>
    </row>
    <row r="218" spans="2:7" x14ac:dyDescent="0.2">
      <c r="B218"/>
      <c r="C218"/>
      <c r="D218"/>
      <c r="E218"/>
      <c r="F218"/>
      <c r="G218"/>
    </row>
    <row r="219" spans="2:7" x14ac:dyDescent="0.2">
      <c r="B219"/>
      <c r="C219"/>
      <c r="D219"/>
      <c r="E219"/>
      <c r="F219"/>
      <c r="G219"/>
    </row>
    <row r="220" spans="2:7" x14ac:dyDescent="0.2">
      <c r="B220"/>
      <c r="C220"/>
      <c r="D220"/>
      <c r="E220"/>
      <c r="F220"/>
      <c r="G220"/>
    </row>
    <row r="221" spans="2:7" x14ac:dyDescent="0.2">
      <c r="B221"/>
      <c r="C221"/>
      <c r="D221"/>
      <c r="E221"/>
      <c r="F221"/>
      <c r="G221"/>
    </row>
    <row r="222" spans="2:7" x14ac:dyDescent="0.2">
      <c r="B222"/>
      <c r="C222"/>
      <c r="D222"/>
      <c r="E222"/>
      <c r="F222"/>
      <c r="G222"/>
    </row>
    <row r="223" spans="2:7" x14ac:dyDescent="0.2">
      <c r="B223"/>
      <c r="C223"/>
      <c r="D223"/>
      <c r="E223"/>
      <c r="F223"/>
      <c r="G223"/>
    </row>
    <row r="224" spans="2:7" x14ac:dyDescent="0.2">
      <c r="B224"/>
      <c r="C224"/>
      <c r="D224"/>
      <c r="E224"/>
      <c r="F224"/>
      <c r="G224"/>
    </row>
    <row r="225" spans="2:7" x14ac:dyDescent="0.2">
      <c r="B225"/>
      <c r="C225"/>
      <c r="D225"/>
      <c r="E225"/>
      <c r="F225"/>
      <c r="G225"/>
    </row>
    <row r="226" spans="2:7" x14ac:dyDescent="0.2">
      <c r="B226"/>
      <c r="C226"/>
      <c r="D226"/>
      <c r="E226"/>
      <c r="F226"/>
      <c r="G226"/>
    </row>
    <row r="227" spans="2:7" x14ac:dyDescent="0.2">
      <c r="B227"/>
      <c r="C227"/>
      <c r="D227"/>
      <c r="E227"/>
      <c r="F227"/>
      <c r="G227"/>
    </row>
    <row r="228" spans="2:7" x14ac:dyDescent="0.2">
      <c r="B228"/>
      <c r="C228"/>
      <c r="D228"/>
      <c r="E228"/>
      <c r="F228"/>
      <c r="G228"/>
    </row>
    <row r="229" spans="2:7" x14ac:dyDescent="0.2">
      <c r="B229"/>
      <c r="C229"/>
      <c r="D229"/>
      <c r="E229"/>
      <c r="F229"/>
      <c r="G229"/>
    </row>
    <row r="230" spans="2:7" x14ac:dyDescent="0.2">
      <c r="B230"/>
      <c r="C230"/>
      <c r="D230"/>
      <c r="E230"/>
      <c r="F230"/>
      <c r="G230"/>
    </row>
    <row r="231" spans="2:7" x14ac:dyDescent="0.2">
      <c r="B231"/>
      <c r="C231"/>
      <c r="D231"/>
      <c r="E231"/>
      <c r="F231"/>
      <c r="G231"/>
    </row>
    <row r="232" spans="2:7" x14ac:dyDescent="0.2">
      <c r="B232"/>
      <c r="C232"/>
      <c r="D232"/>
      <c r="E232"/>
      <c r="F232"/>
      <c r="G232"/>
    </row>
    <row r="233" spans="2:7" x14ac:dyDescent="0.2">
      <c r="B233"/>
      <c r="C233"/>
      <c r="D233"/>
      <c r="E233"/>
      <c r="F233"/>
      <c r="G233"/>
    </row>
    <row r="234" spans="2:7" x14ac:dyDescent="0.2">
      <c r="B234"/>
      <c r="C234"/>
      <c r="D234"/>
      <c r="E234"/>
      <c r="F234"/>
      <c r="G234"/>
    </row>
    <row r="235" spans="2:7" x14ac:dyDescent="0.2">
      <c r="B235"/>
      <c r="C235"/>
      <c r="D235"/>
      <c r="E235"/>
      <c r="F235"/>
      <c r="G235"/>
    </row>
    <row r="236" spans="2:7" ht="16" thickBot="1" x14ac:dyDescent="0.25">
      <c r="B236"/>
      <c r="C236"/>
      <c r="D236"/>
      <c r="E236"/>
      <c r="F236"/>
      <c r="G236"/>
    </row>
    <row r="237" spans="2:7" ht="16" thickBot="1" x14ac:dyDescent="0.25">
      <c r="B237"/>
      <c r="C237"/>
      <c r="D237"/>
      <c r="E237"/>
      <c r="F237"/>
      <c r="G237"/>
    </row>
    <row r="238" spans="2:7" x14ac:dyDescent="0.2">
      <c r="B238"/>
      <c r="C238"/>
      <c r="D238"/>
      <c r="E238"/>
      <c r="F238"/>
      <c r="G238"/>
    </row>
    <row r="239" spans="2:7" x14ac:dyDescent="0.2">
      <c r="B239"/>
      <c r="C239"/>
      <c r="D239"/>
      <c r="E239"/>
      <c r="F239"/>
      <c r="G239"/>
    </row>
    <row r="240" spans="2:7" x14ac:dyDescent="0.2">
      <c r="B240"/>
      <c r="C240"/>
      <c r="D240"/>
      <c r="E240"/>
      <c r="F240"/>
      <c r="G240"/>
    </row>
    <row r="241" spans="2:7" x14ac:dyDescent="0.2">
      <c r="B241"/>
      <c r="C241"/>
      <c r="D241"/>
      <c r="E241"/>
      <c r="F241"/>
      <c r="G241"/>
    </row>
    <row r="242" spans="2:7" x14ac:dyDescent="0.2">
      <c r="B242"/>
      <c r="C242"/>
      <c r="D242"/>
      <c r="E242"/>
      <c r="F242"/>
      <c r="G242"/>
    </row>
    <row r="243" spans="2:7" x14ac:dyDescent="0.2">
      <c r="B243"/>
      <c r="C243"/>
      <c r="D243"/>
      <c r="E243"/>
      <c r="F243"/>
      <c r="G243"/>
    </row>
    <row r="244" spans="2:7" x14ac:dyDescent="0.2">
      <c r="B244"/>
      <c r="C244"/>
      <c r="D244"/>
      <c r="E244"/>
      <c r="F244"/>
      <c r="G244"/>
    </row>
    <row r="245" spans="2:7" x14ac:dyDescent="0.2">
      <c r="B245"/>
      <c r="C245"/>
      <c r="D245"/>
      <c r="E245"/>
      <c r="F245"/>
      <c r="G245"/>
    </row>
    <row r="246" spans="2:7" x14ac:dyDescent="0.2">
      <c r="B246"/>
      <c r="C246"/>
      <c r="D246"/>
      <c r="E246"/>
      <c r="F246"/>
      <c r="G246"/>
    </row>
    <row r="247" spans="2:7" x14ac:dyDescent="0.2">
      <c r="B247"/>
      <c r="C247"/>
      <c r="D247"/>
      <c r="E247"/>
      <c r="F247"/>
      <c r="G247"/>
    </row>
    <row r="248" spans="2:7" x14ac:dyDescent="0.2">
      <c r="B248"/>
      <c r="C248"/>
      <c r="D248"/>
      <c r="E248"/>
      <c r="F248"/>
      <c r="G248"/>
    </row>
    <row r="249" spans="2:7" x14ac:dyDescent="0.2">
      <c r="B249"/>
      <c r="C249"/>
      <c r="D249"/>
      <c r="E249"/>
      <c r="F249"/>
      <c r="G249"/>
    </row>
    <row r="250" spans="2:7" x14ac:dyDescent="0.2">
      <c r="B250"/>
      <c r="C250"/>
      <c r="D250"/>
      <c r="E250"/>
      <c r="F250"/>
      <c r="G250"/>
    </row>
    <row r="251" spans="2:7" x14ac:dyDescent="0.2">
      <c r="B251"/>
      <c r="C251"/>
      <c r="D251"/>
      <c r="E251"/>
      <c r="F251"/>
      <c r="G251"/>
    </row>
    <row r="252" spans="2:7" x14ac:dyDescent="0.2">
      <c r="B252"/>
      <c r="C252"/>
      <c r="D252"/>
      <c r="E252"/>
      <c r="F252"/>
      <c r="G252"/>
    </row>
    <row r="253" spans="2:7" x14ac:dyDescent="0.2">
      <c r="B253"/>
      <c r="C253"/>
      <c r="D253"/>
      <c r="E253"/>
      <c r="F253"/>
      <c r="G253"/>
    </row>
    <row r="254" spans="2:7" x14ac:dyDescent="0.2">
      <c r="B254"/>
      <c r="C254"/>
      <c r="D254"/>
      <c r="E254"/>
      <c r="F254"/>
      <c r="G254"/>
    </row>
    <row r="255" spans="2:7" x14ac:dyDescent="0.2">
      <c r="B255"/>
      <c r="C255"/>
      <c r="D255"/>
      <c r="E255"/>
      <c r="F255"/>
      <c r="G255"/>
    </row>
    <row r="256" spans="2:7" x14ac:dyDescent="0.2">
      <c r="B256"/>
      <c r="C256"/>
      <c r="D256"/>
      <c r="E256"/>
      <c r="F256"/>
      <c r="G256"/>
    </row>
    <row r="257" spans="2:7" x14ac:dyDescent="0.2">
      <c r="B257"/>
      <c r="C257"/>
      <c r="D257"/>
      <c r="E257"/>
      <c r="F257"/>
      <c r="G257"/>
    </row>
    <row r="258" spans="2:7" x14ac:dyDescent="0.2">
      <c r="B258"/>
      <c r="C258"/>
      <c r="D258"/>
      <c r="E258"/>
      <c r="F258"/>
      <c r="G258"/>
    </row>
    <row r="259" spans="2:7" x14ac:dyDescent="0.2">
      <c r="B259"/>
      <c r="C259"/>
      <c r="D259"/>
      <c r="E259"/>
      <c r="F259"/>
      <c r="G259"/>
    </row>
    <row r="260" spans="2:7" x14ac:dyDescent="0.2">
      <c r="B260"/>
      <c r="C260"/>
      <c r="D260"/>
      <c r="E260"/>
      <c r="F260"/>
      <c r="G260"/>
    </row>
    <row r="261" spans="2:7" x14ac:dyDescent="0.2">
      <c r="B261"/>
      <c r="C261"/>
      <c r="D261"/>
      <c r="E261"/>
      <c r="F261"/>
      <c r="G261"/>
    </row>
    <row r="262" spans="2:7" ht="16" thickBot="1" x14ac:dyDescent="0.25">
      <c r="B262"/>
      <c r="C262"/>
      <c r="D262"/>
      <c r="E262"/>
      <c r="F262"/>
      <c r="G262"/>
    </row>
    <row r="263" spans="2:7" ht="16" thickBot="1" x14ac:dyDescent="0.25">
      <c r="B263"/>
      <c r="C263"/>
      <c r="D263"/>
      <c r="E263"/>
      <c r="F263"/>
      <c r="G263"/>
    </row>
    <row r="264" spans="2:7" x14ac:dyDescent="0.2">
      <c r="B264"/>
      <c r="C264"/>
      <c r="D264"/>
      <c r="E264"/>
      <c r="F264"/>
      <c r="G264"/>
    </row>
    <row r="265" spans="2:7" x14ac:dyDescent="0.2">
      <c r="B265"/>
      <c r="C265"/>
      <c r="D265"/>
      <c r="E265"/>
      <c r="F265"/>
      <c r="G265"/>
    </row>
    <row r="266" spans="2:7" x14ac:dyDescent="0.2">
      <c r="B266"/>
      <c r="C266"/>
      <c r="D266"/>
      <c r="E266"/>
      <c r="F266"/>
      <c r="G266"/>
    </row>
    <row r="267" spans="2:7" x14ac:dyDescent="0.2">
      <c r="B267"/>
      <c r="C267"/>
      <c r="D267"/>
      <c r="E267"/>
      <c r="F267"/>
      <c r="G267"/>
    </row>
    <row r="268" spans="2:7" x14ac:dyDescent="0.2">
      <c r="B268"/>
      <c r="C268"/>
      <c r="D268"/>
      <c r="E268"/>
      <c r="F268"/>
      <c r="G268"/>
    </row>
    <row r="269" spans="2:7" x14ac:dyDescent="0.2">
      <c r="B269"/>
      <c r="C269"/>
      <c r="D269"/>
      <c r="E269"/>
      <c r="F269"/>
      <c r="G269"/>
    </row>
    <row r="270" spans="2:7" x14ac:dyDescent="0.2">
      <c r="B270"/>
      <c r="C270"/>
      <c r="D270"/>
      <c r="E270"/>
      <c r="F270"/>
      <c r="G270"/>
    </row>
    <row r="271" spans="2:7" x14ac:dyDescent="0.2">
      <c r="B271"/>
      <c r="C271"/>
      <c r="D271"/>
      <c r="E271"/>
      <c r="F271"/>
      <c r="G271"/>
    </row>
    <row r="272" spans="2:7" x14ac:dyDescent="0.2">
      <c r="B272"/>
      <c r="C272"/>
      <c r="D272"/>
      <c r="E272"/>
      <c r="F272"/>
      <c r="G272"/>
    </row>
    <row r="273" spans="2:7" x14ac:dyDescent="0.2">
      <c r="B273"/>
      <c r="C273"/>
      <c r="D273"/>
      <c r="E273"/>
      <c r="F273"/>
      <c r="G273"/>
    </row>
    <row r="274" spans="2:7" x14ac:dyDescent="0.2">
      <c r="B274"/>
      <c r="C274"/>
      <c r="D274"/>
      <c r="E274"/>
      <c r="F274"/>
      <c r="G274"/>
    </row>
    <row r="275" spans="2:7" x14ac:dyDescent="0.2">
      <c r="B275"/>
      <c r="C275"/>
      <c r="D275"/>
      <c r="E275"/>
      <c r="F275"/>
      <c r="G275"/>
    </row>
    <row r="276" spans="2:7" x14ac:dyDescent="0.2">
      <c r="B276"/>
      <c r="C276"/>
      <c r="D276"/>
      <c r="E276"/>
      <c r="F276"/>
      <c r="G276"/>
    </row>
    <row r="277" spans="2:7" x14ac:dyDescent="0.2">
      <c r="B277"/>
      <c r="C277"/>
      <c r="D277"/>
      <c r="E277"/>
      <c r="F277"/>
      <c r="G277"/>
    </row>
    <row r="278" spans="2:7" x14ac:dyDescent="0.2">
      <c r="B278"/>
      <c r="C278"/>
      <c r="D278"/>
      <c r="E278"/>
      <c r="F278"/>
      <c r="G278"/>
    </row>
    <row r="279" spans="2:7" x14ac:dyDescent="0.2">
      <c r="B279"/>
      <c r="C279"/>
      <c r="D279"/>
      <c r="E279"/>
      <c r="F279"/>
      <c r="G279"/>
    </row>
    <row r="280" spans="2:7" x14ac:dyDescent="0.2">
      <c r="B280"/>
      <c r="C280"/>
      <c r="D280"/>
      <c r="E280"/>
      <c r="F280"/>
      <c r="G280"/>
    </row>
    <row r="281" spans="2:7" x14ac:dyDescent="0.2">
      <c r="B281"/>
      <c r="C281"/>
      <c r="D281"/>
      <c r="E281"/>
      <c r="F281"/>
      <c r="G281"/>
    </row>
    <row r="282" spans="2:7" x14ac:dyDescent="0.2">
      <c r="B282"/>
      <c r="C282"/>
      <c r="D282"/>
      <c r="E282"/>
      <c r="F282"/>
      <c r="G282"/>
    </row>
    <row r="283" spans="2:7" x14ac:dyDescent="0.2">
      <c r="B283"/>
      <c r="C283"/>
      <c r="D283"/>
      <c r="E283"/>
      <c r="F283"/>
      <c r="G283"/>
    </row>
    <row r="284" spans="2:7" ht="16" thickBot="1" x14ac:dyDescent="0.25">
      <c r="B284"/>
      <c r="C284"/>
      <c r="D284"/>
      <c r="E284"/>
      <c r="F284"/>
      <c r="G284"/>
    </row>
    <row r="285" spans="2:7" ht="16" thickBot="1" x14ac:dyDescent="0.25">
      <c r="B285"/>
      <c r="C285"/>
      <c r="D285"/>
      <c r="E285"/>
      <c r="F285"/>
      <c r="G285"/>
    </row>
    <row r="286" spans="2:7" x14ac:dyDescent="0.2">
      <c r="B286"/>
      <c r="C286"/>
      <c r="D286"/>
      <c r="E286"/>
      <c r="F286"/>
      <c r="G286"/>
    </row>
    <row r="287" spans="2:7" x14ac:dyDescent="0.2">
      <c r="B287"/>
      <c r="C287"/>
      <c r="D287"/>
      <c r="E287"/>
      <c r="F287"/>
      <c r="G287"/>
    </row>
    <row r="288" spans="2:7" x14ac:dyDescent="0.2">
      <c r="B288"/>
      <c r="C288"/>
      <c r="D288"/>
      <c r="E288"/>
      <c r="F288"/>
      <c r="G288"/>
    </row>
    <row r="289" spans="2:7" x14ac:dyDescent="0.2">
      <c r="B289"/>
      <c r="C289"/>
      <c r="D289"/>
      <c r="E289"/>
      <c r="F289"/>
      <c r="G289"/>
    </row>
    <row r="290" spans="2:7" x14ac:dyDescent="0.2">
      <c r="B290"/>
      <c r="C290"/>
      <c r="D290"/>
      <c r="E290"/>
      <c r="F290"/>
      <c r="G290"/>
    </row>
    <row r="291" spans="2:7" x14ac:dyDescent="0.2">
      <c r="B291"/>
      <c r="C291"/>
      <c r="D291"/>
      <c r="E291"/>
      <c r="F291"/>
      <c r="G291"/>
    </row>
    <row r="292" spans="2:7" x14ac:dyDescent="0.2">
      <c r="B292"/>
      <c r="C292"/>
      <c r="D292"/>
      <c r="E292"/>
      <c r="F292"/>
      <c r="G292"/>
    </row>
    <row r="293" spans="2:7" x14ac:dyDescent="0.2">
      <c r="B293"/>
      <c r="C293"/>
      <c r="D293"/>
      <c r="E293"/>
      <c r="F293"/>
      <c r="G293"/>
    </row>
    <row r="294" spans="2:7" x14ac:dyDescent="0.2">
      <c r="B294"/>
      <c r="C294"/>
      <c r="D294"/>
      <c r="E294"/>
      <c r="F294"/>
      <c r="G294"/>
    </row>
    <row r="295" spans="2:7" x14ac:dyDescent="0.2">
      <c r="B295"/>
      <c r="C295"/>
      <c r="D295"/>
      <c r="E295"/>
      <c r="F295"/>
      <c r="G295"/>
    </row>
    <row r="296" spans="2:7" x14ac:dyDescent="0.2">
      <c r="B296"/>
      <c r="C296"/>
      <c r="D296"/>
      <c r="E296"/>
      <c r="F296"/>
      <c r="G296"/>
    </row>
    <row r="297" spans="2:7" x14ac:dyDescent="0.2">
      <c r="B297"/>
      <c r="C297"/>
      <c r="D297"/>
      <c r="E297"/>
      <c r="F297"/>
      <c r="G297"/>
    </row>
    <row r="298" spans="2:7" x14ac:dyDescent="0.2">
      <c r="B298"/>
      <c r="C298"/>
      <c r="D298"/>
      <c r="E298"/>
      <c r="F298"/>
      <c r="G298"/>
    </row>
    <row r="299" spans="2:7" x14ac:dyDescent="0.2">
      <c r="B299"/>
      <c r="C299"/>
      <c r="D299"/>
      <c r="E299"/>
      <c r="F299"/>
      <c r="G299"/>
    </row>
    <row r="300" spans="2:7" x14ac:dyDescent="0.2">
      <c r="B300"/>
      <c r="C300"/>
      <c r="D300"/>
      <c r="E300"/>
      <c r="F300"/>
      <c r="G300"/>
    </row>
    <row r="301" spans="2:7" x14ac:dyDescent="0.2">
      <c r="B301"/>
      <c r="C301"/>
      <c r="D301"/>
      <c r="E301"/>
      <c r="F301"/>
      <c r="G301"/>
    </row>
    <row r="302" spans="2:7" x14ac:dyDescent="0.2">
      <c r="B302"/>
      <c r="C302"/>
      <c r="D302"/>
      <c r="E302"/>
      <c r="F302"/>
      <c r="G302"/>
    </row>
    <row r="303" spans="2:7" x14ac:dyDescent="0.2">
      <c r="B303"/>
      <c r="C303"/>
      <c r="D303"/>
      <c r="E303"/>
      <c r="F303"/>
      <c r="G303"/>
    </row>
    <row r="304" spans="2:7" x14ac:dyDescent="0.2">
      <c r="B304"/>
      <c r="C304"/>
      <c r="D304"/>
      <c r="E304"/>
      <c r="F304"/>
      <c r="G304"/>
    </row>
    <row r="305" spans="2:7" x14ac:dyDescent="0.2">
      <c r="B305"/>
      <c r="C305"/>
      <c r="D305"/>
      <c r="E305"/>
      <c r="F305"/>
      <c r="G305"/>
    </row>
    <row r="306" spans="2:7" x14ac:dyDescent="0.2">
      <c r="B306"/>
      <c r="C306"/>
      <c r="D306"/>
      <c r="E306"/>
      <c r="F306"/>
      <c r="G306"/>
    </row>
    <row r="307" spans="2:7" x14ac:dyDescent="0.2">
      <c r="B307"/>
      <c r="C307"/>
      <c r="D307"/>
      <c r="E307"/>
      <c r="F307"/>
      <c r="G307"/>
    </row>
    <row r="308" spans="2:7" x14ac:dyDescent="0.2">
      <c r="B308"/>
      <c r="C308"/>
      <c r="D308"/>
      <c r="E308"/>
      <c r="F308"/>
      <c r="G308"/>
    </row>
    <row r="309" spans="2:7" x14ac:dyDescent="0.2">
      <c r="B309"/>
      <c r="C309"/>
      <c r="D309"/>
      <c r="E309"/>
      <c r="F309"/>
      <c r="G309"/>
    </row>
    <row r="310" spans="2:7" x14ac:dyDescent="0.2">
      <c r="B310"/>
      <c r="C310"/>
      <c r="D310"/>
      <c r="E310"/>
      <c r="F310"/>
      <c r="G310"/>
    </row>
    <row r="311" spans="2:7" x14ac:dyDescent="0.2">
      <c r="B311"/>
      <c r="C311"/>
      <c r="D311"/>
      <c r="E311"/>
      <c r="F311"/>
      <c r="G311"/>
    </row>
    <row r="312" spans="2:7" x14ac:dyDescent="0.2">
      <c r="B312"/>
      <c r="C312"/>
      <c r="D312"/>
      <c r="E312"/>
      <c r="F312"/>
      <c r="G312"/>
    </row>
    <row r="313" spans="2:7" x14ac:dyDescent="0.2">
      <c r="B313"/>
      <c r="C313"/>
      <c r="D313"/>
      <c r="E313"/>
      <c r="F313"/>
      <c r="G313"/>
    </row>
    <row r="314" spans="2:7" x14ac:dyDescent="0.2">
      <c r="B314"/>
      <c r="C314"/>
      <c r="D314"/>
      <c r="E314"/>
      <c r="F314"/>
      <c r="G314"/>
    </row>
    <row r="315" spans="2:7" x14ac:dyDescent="0.2">
      <c r="B315"/>
      <c r="C315"/>
      <c r="D315"/>
      <c r="E315"/>
      <c r="F315"/>
      <c r="G315"/>
    </row>
    <row r="316" spans="2:7" x14ac:dyDescent="0.2">
      <c r="B316"/>
      <c r="C316"/>
      <c r="D316"/>
      <c r="E316"/>
      <c r="F316"/>
      <c r="G316"/>
    </row>
    <row r="317" spans="2:7" x14ac:dyDescent="0.2">
      <c r="B317"/>
      <c r="C317"/>
      <c r="D317"/>
      <c r="E317"/>
      <c r="F317"/>
      <c r="G317"/>
    </row>
    <row r="318" spans="2:7" x14ac:dyDescent="0.2">
      <c r="B318"/>
      <c r="C318"/>
      <c r="D318"/>
      <c r="E318"/>
      <c r="F318"/>
      <c r="G318"/>
    </row>
    <row r="319" spans="2:7" x14ac:dyDescent="0.2">
      <c r="B319"/>
      <c r="C319"/>
      <c r="D319"/>
      <c r="E319"/>
      <c r="F319"/>
      <c r="G319"/>
    </row>
    <row r="320" spans="2:7" x14ac:dyDescent="0.2">
      <c r="B320"/>
      <c r="C320"/>
      <c r="D320"/>
      <c r="E320"/>
      <c r="F320"/>
      <c r="G320"/>
    </row>
    <row r="321" spans="2:7" ht="16" thickBot="1" x14ac:dyDescent="0.25">
      <c r="B321"/>
      <c r="C321"/>
      <c r="D321"/>
      <c r="E321"/>
      <c r="F321"/>
      <c r="G321"/>
    </row>
    <row r="322" spans="2:7" ht="16" thickBot="1" x14ac:dyDescent="0.25">
      <c r="B322"/>
      <c r="C322"/>
      <c r="D322"/>
      <c r="E322"/>
      <c r="F322"/>
      <c r="G322"/>
    </row>
    <row r="323" spans="2:7" x14ac:dyDescent="0.2">
      <c r="B323"/>
      <c r="C323"/>
      <c r="D323"/>
      <c r="E323"/>
      <c r="F323"/>
      <c r="G323"/>
    </row>
    <row r="324" spans="2:7" x14ac:dyDescent="0.2">
      <c r="B324"/>
      <c r="C324"/>
      <c r="D324"/>
      <c r="E324"/>
      <c r="F324"/>
      <c r="G324"/>
    </row>
    <row r="325" spans="2:7" x14ac:dyDescent="0.2">
      <c r="B325"/>
      <c r="C325"/>
      <c r="D325"/>
      <c r="E325"/>
      <c r="F325"/>
      <c r="G325"/>
    </row>
    <row r="326" spans="2:7" x14ac:dyDescent="0.2">
      <c r="B326"/>
      <c r="C326"/>
      <c r="D326"/>
      <c r="E326"/>
      <c r="F326"/>
      <c r="G326"/>
    </row>
    <row r="327" spans="2:7" x14ac:dyDescent="0.2">
      <c r="B327"/>
      <c r="C327"/>
      <c r="D327"/>
      <c r="E327"/>
      <c r="F327"/>
      <c r="G327"/>
    </row>
    <row r="328" spans="2:7" x14ac:dyDescent="0.2">
      <c r="B328"/>
      <c r="C328"/>
      <c r="D328"/>
      <c r="E328"/>
      <c r="F328"/>
      <c r="G328"/>
    </row>
    <row r="329" spans="2:7" x14ac:dyDescent="0.2">
      <c r="B329"/>
      <c r="C329"/>
      <c r="D329"/>
      <c r="E329"/>
      <c r="F329"/>
      <c r="G329"/>
    </row>
    <row r="330" spans="2:7" x14ac:dyDescent="0.2">
      <c r="B330"/>
      <c r="C330"/>
      <c r="D330"/>
      <c r="E330"/>
      <c r="F330"/>
      <c r="G330"/>
    </row>
    <row r="331" spans="2:7" x14ac:dyDescent="0.2">
      <c r="B331"/>
      <c r="C331"/>
      <c r="D331"/>
      <c r="E331"/>
      <c r="F331"/>
      <c r="G331"/>
    </row>
    <row r="332" spans="2:7" x14ac:dyDescent="0.2">
      <c r="B332"/>
      <c r="C332"/>
      <c r="D332"/>
      <c r="E332"/>
      <c r="F332"/>
      <c r="G332"/>
    </row>
    <row r="333" spans="2:7" x14ac:dyDescent="0.2">
      <c r="B333"/>
      <c r="C333"/>
      <c r="D333"/>
      <c r="E333"/>
      <c r="F333"/>
      <c r="G333"/>
    </row>
    <row r="334" spans="2:7" x14ac:dyDescent="0.2">
      <c r="B334"/>
      <c r="C334"/>
      <c r="D334"/>
      <c r="E334"/>
      <c r="F334"/>
      <c r="G334"/>
    </row>
    <row r="335" spans="2:7" x14ac:dyDescent="0.2">
      <c r="B335"/>
      <c r="C335"/>
      <c r="D335"/>
      <c r="E335"/>
      <c r="F335"/>
      <c r="G335"/>
    </row>
    <row r="336" spans="2:7" x14ac:dyDescent="0.2">
      <c r="B336"/>
      <c r="C336"/>
      <c r="D336"/>
      <c r="E336"/>
      <c r="F336"/>
      <c r="G336"/>
    </row>
    <row r="337" spans="2:7" x14ac:dyDescent="0.2">
      <c r="B337"/>
      <c r="C337"/>
      <c r="D337"/>
      <c r="E337"/>
      <c r="F337"/>
      <c r="G337"/>
    </row>
    <row r="338" spans="2:7" x14ac:dyDescent="0.2">
      <c r="B338"/>
      <c r="C338"/>
      <c r="D338"/>
      <c r="E338"/>
      <c r="F338"/>
      <c r="G338"/>
    </row>
    <row r="339" spans="2:7" x14ac:dyDescent="0.2">
      <c r="B339"/>
      <c r="C339"/>
      <c r="D339"/>
      <c r="E339"/>
      <c r="F339"/>
      <c r="G339"/>
    </row>
    <row r="340" spans="2:7" x14ac:dyDescent="0.2">
      <c r="B340"/>
      <c r="C340"/>
      <c r="D340"/>
      <c r="E340"/>
      <c r="F340"/>
      <c r="G340"/>
    </row>
    <row r="341" spans="2:7" x14ac:dyDescent="0.2">
      <c r="B341"/>
      <c r="C341"/>
      <c r="D341"/>
      <c r="E341"/>
      <c r="F341"/>
      <c r="G341"/>
    </row>
    <row r="342" spans="2:7" x14ac:dyDescent="0.2">
      <c r="B342"/>
      <c r="C342"/>
      <c r="D342"/>
      <c r="E342"/>
      <c r="F342"/>
      <c r="G342"/>
    </row>
    <row r="343" spans="2:7" x14ac:dyDescent="0.2">
      <c r="B343"/>
      <c r="C343"/>
      <c r="D343"/>
      <c r="E343"/>
      <c r="F343"/>
      <c r="G343"/>
    </row>
    <row r="344" spans="2:7" x14ac:dyDescent="0.2">
      <c r="B344"/>
      <c r="C344"/>
      <c r="D344"/>
      <c r="E344"/>
      <c r="F344"/>
      <c r="G344"/>
    </row>
    <row r="345" spans="2:7" x14ac:dyDescent="0.2">
      <c r="B345"/>
      <c r="C345"/>
      <c r="D345"/>
      <c r="E345"/>
      <c r="F345"/>
      <c r="G345"/>
    </row>
    <row r="346" spans="2:7" x14ac:dyDescent="0.2">
      <c r="B346"/>
      <c r="C346"/>
      <c r="D346"/>
      <c r="E346"/>
      <c r="F346"/>
      <c r="G346"/>
    </row>
    <row r="347" spans="2:7" x14ac:dyDescent="0.2">
      <c r="B347"/>
      <c r="C347"/>
      <c r="D347"/>
      <c r="E347"/>
      <c r="F347"/>
      <c r="G347"/>
    </row>
    <row r="348" spans="2:7" x14ac:dyDescent="0.2">
      <c r="B348"/>
      <c r="C348"/>
      <c r="D348"/>
      <c r="E348"/>
      <c r="F348"/>
      <c r="G348"/>
    </row>
    <row r="349" spans="2:7" x14ac:dyDescent="0.2">
      <c r="B349"/>
      <c r="C349"/>
      <c r="D349"/>
      <c r="E349"/>
      <c r="F349"/>
      <c r="G349"/>
    </row>
    <row r="350" spans="2:7" x14ac:dyDescent="0.2">
      <c r="B350"/>
      <c r="C350"/>
      <c r="D350"/>
      <c r="E350"/>
      <c r="F350"/>
      <c r="G350"/>
    </row>
    <row r="351" spans="2:7" x14ac:dyDescent="0.2">
      <c r="B351"/>
      <c r="C351"/>
      <c r="D351"/>
      <c r="E351"/>
      <c r="F351"/>
      <c r="G351"/>
    </row>
    <row r="352" spans="2:7" x14ac:dyDescent="0.2">
      <c r="B352"/>
      <c r="C352"/>
      <c r="D352"/>
      <c r="E352"/>
      <c r="F352"/>
      <c r="G352"/>
    </row>
    <row r="353" spans="2:7" x14ac:dyDescent="0.2">
      <c r="B353"/>
      <c r="C353"/>
      <c r="D353"/>
      <c r="E353"/>
      <c r="F353"/>
      <c r="G353"/>
    </row>
    <row r="354" spans="2:7" x14ac:dyDescent="0.2">
      <c r="B354"/>
      <c r="C354"/>
      <c r="D354"/>
      <c r="E354"/>
      <c r="F354"/>
      <c r="G354"/>
    </row>
    <row r="355" spans="2:7" x14ac:dyDescent="0.2">
      <c r="B355"/>
      <c r="C355"/>
      <c r="D355"/>
      <c r="E355"/>
      <c r="F355"/>
      <c r="G355"/>
    </row>
    <row r="356" spans="2:7" x14ac:dyDescent="0.2">
      <c r="B356"/>
      <c r="C356"/>
      <c r="D356"/>
      <c r="E356"/>
      <c r="F356"/>
      <c r="G356"/>
    </row>
    <row r="357" spans="2:7" x14ac:dyDescent="0.2">
      <c r="B357"/>
      <c r="C357"/>
      <c r="D357"/>
      <c r="E357"/>
      <c r="F357"/>
      <c r="G357"/>
    </row>
    <row r="358" spans="2:7" ht="16" thickBot="1" x14ac:dyDescent="0.25">
      <c r="B358"/>
      <c r="C358"/>
      <c r="D358"/>
      <c r="E358"/>
      <c r="F358"/>
      <c r="G358"/>
    </row>
    <row r="359" spans="2:7" ht="16" thickBot="1" x14ac:dyDescent="0.25">
      <c r="B359"/>
      <c r="C359"/>
      <c r="D359"/>
      <c r="E359"/>
      <c r="F359"/>
      <c r="G359"/>
    </row>
    <row r="360" spans="2:7" x14ac:dyDescent="0.2">
      <c r="B360"/>
      <c r="C360"/>
      <c r="D360"/>
      <c r="E360"/>
      <c r="F360"/>
      <c r="G360"/>
    </row>
    <row r="361" spans="2:7" x14ac:dyDescent="0.2">
      <c r="B361"/>
      <c r="C361"/>
      <c r="D361"/>
      <c r="E361"/>
      <c r="F361"/>
      <c r="G361"/>
    </row>
    <row r="362" spans="2:7" x14ac:dyDescent="0.2">
      <c r="B362"/>
      <c r="C362"/>
      <c r="D362"/>
      <c r="E362"/>
      <c r="F362"/>
      <c r="G362"/>
    </row>
    <row r="363" spans="2:7" x14ac:dyDescent="0.2">
      <c r="B363"/>
      <c r="C363"/>
      <c r="D363"/>
      <c r="E363"/>
      <c r="F363"/>
      <c r="G363"/>
    </row>
    <row r="364" spans="2:7" x14ac:dyDescent="0.2">
      <c r="B364"/>
      <c r="C364"/>
      <c r="D364"/>
      <c r="E364"/>
      <c r="F364"/>
      <c r="G364"/>
    </row>
    <row r="365" spans="2:7" x14ac:dyDescent="0.2">
      <c r="B365"/>
      <c r="C365"/>
      <c r="D365"/>
      <c r="E365"/>
      <c r="F365"/>
      <c r="G365"/>
    </row>
    <row r="366" spans="2:7" x14ac:dyDescent="0.2">
      <c r="B366"/>
      <c r="C366"/>
      <c r="D366"/>
      <c r="E366"/>
      <c r="F366"/>
      <c r="G366"/>
    </row>
    <row r="367" spans="2:7" ht="16" thickBot="1" x14ac:dyDescent="0.25">
      <c r="B367"/>
      <c r="C367"/>
      <c r="D367"/>
      <c r="E367"/>
      <c r="F367"/>
      <c r="G367"/>
    </row>
    <row r="368" spans="2:7" ht="16" thickBot="1" x14ac:dyDescent="0.25">
      <c r="B368"/>
      <c r="C368"/>
      <c r="D368"/>
      <c r="E368"/>
      <c r="F368"/>
      <c r="G368"/>
    </row>
    <row r="369" spans="2:7" x14ac:dyDescent="0.2">
      <c r="B369"/>
      <c r="C369"/>
      <c r="D369"/>
      <c r="E369"/>
      <c r="F369"/>
      <c r="G369"/>
    </row>
    <row r="370" spans="2:7" x14ac:dyDescent="0.2">
      <c r="B370"/>
      <c r="C370"/>
      <c r="D370"/>
      <c r="E370"/>
      <c r="F370"/>
      <c r="G370"/>
    </row>
    <row r="371" spans="2:7" x14ac:dyDescent="0.2">
      <c r="B371"/>
      <c r="C371"/>
      <c r="D371"/>
      <c r="E371"/>
      <c r="F371"/>
      <c r="G371"/>
    </row>
    <row r="372" spans="2:7" x14ac:dyDescent="0.2">
      <c r="B372"/>
      <c r="C372"/>
      <c r="D372"/>
      <c r="E372"/>
      <c r="F372"/>
      <c r="G372"/>
    </row>
    <row r="373" spans="2:7" x14ac:dyDescent="0.2">
      <c r="B373"/>
      <c r="C373"/>
      <c r="D373"/>
      <c r="E373"/>
      <c r="F373"/>
      <c r="G373"/>
    </row>
    <row r="374" spans="2:7" x14ac:dyDescent="0.2">
      <c r="B374"/>
      <c r="C374"/>
      <c r="D374"/>
      <c r="E374"/>
      <c r="F374"/>
      <c r="G374"/>
    </row>
    <row r="375" spans="2:7" x14ac:dyDescent="0.2">
      <c r="B375"/>
      <c r="C375"/>
      <c r="D375"/>
      <c r="E375"/>
      <c r="F375"/>
      <c r="G375"/>
    </row>
    <row r="376" spans="2:7" x14ac:dyDescent="0.2">
      <c r="B376"/>
      <c r="C376"/>
      <c r="D376"/>
      <c r="E376"/>
      <c r="F376"/>
      <c r="G376"/>
    </row>
    <row r="377" spans="2:7" x14ac:dyDescent="0.2">
      <c r="B377"/>
      <c r="C377"/>
      <c r="D377"/>
      <c r="E377"/>
      <c r="F377"/>
      <c r="G377"/>
    </row>
    <row r="378" spans="2:7" x14ac:dyDescent="0.2">
      <c r="B378"/>
      <c r="C378"/>
      <c r="D378"/>
      <c r="E378"/>
      <c r="F378"/>
      <c r="G378"/>
    </row>
    <row r="379" spans="2:7" x14ac:dyDescent="0.2">
      <c r="B379"/>
      <c r="C379"/>
      <c r="D379"/>
      <c r="E379"/>
      <c r="F379"/>
      <c r="G379"/>
    </row>
    <row r="380" spans="2:7" x14ac:dyDescent="0.2">
      <c r="B380"/>
      <c r="C380"/>
      <c r="D380"/>
      <c r="E380"/>
      <c r="F380"/>
      <c r="G380"/>
    </row>
    <row r="381" spans="2:7" x14ac:dyDescent="0.2">
      <c r="B381"/>
      <c r="C381"/>
      <c r="D381"/>
      <c r="E381"/>
      <c r="F381"/>
      <c r="G381"/>
    </row>
    <row r="382" spans="2:7" x14ac:dyDescent="0.2">
      <c r="B382"/>
      <c r="C382"/>
      <c r="D382"/>
      <c r="E382"/>
      <c r="F382"/>
      <c r="G382"/>
    </row>
    <row r="383" spans="2:7" x14ac:dyDescent="0.2">
      <c r="B383"/>
      <c r="C383"/>
      <c r="D383"/>
      <c r="E383"/>
      <c r="F383"/>
      <c r="G383"/>
    </row>
    <row r="384" spans="2:7" x14ac:dyDescent="0.2">
      <c r="B384"/>
      <c r="C384"/>
      <c r="D384"/>
      <c r="E384"/>
      <c r="F384"/>
      <c r="G384"/>
    </row>
    <row r="385" spans="2:7" x14ac:dyDescent="0.2">
      <c r="B385"/>
      <c r="C385"/>
      <c r="D385"/>
      <c r="E385"/>
      <c r="F385"/>
      <c r="G385"/>
    </row>
    <row r="386" spans="2:7" x14ac:dyDescent="0.2">
      <c r="B386"/>
      <c r="C386"/>
      <c r="D386"/>
      <c r="E386"/>
      <c r="F386"/>
      <c r="G386"/>
    </row>
    <row r="387" spans="2:7" x14ac:dyDescent="0.2">
      <c r="B387"/>
      <c r="C387"/>
      <c r="D387"/>
      <c r="E387"/>
      <c r="F387"/>
      <c r="G387"/>
    </row>
    <row r="388" spans="2:7" x14ac:dyDescent="0.2">
      <c r="B388"/>
      <c r="C388"/>
      <c r="D388"/>
      <c r="E388"/>
      <c r="F388"/>
      <c r="G388"/>
    </row>
    <row r="389" spans="2:7" x14ac:dyDescent="0.2">
      <c r="B389"/>
      <c r="C389"/>
      <c r="D389"/>
      <c r="E389"/>
      <c r="F389"/>
      <c r="G389"/>
    </row>
    <row r="390" spans="2:7" x14ac:dyDescent="0.2">
      <c r="B390"/>
      <c r="C390"/>
      <c r="D390"/>
      <c r="E390"/>
      <c r="F390"/>
      <c r="G390"/>
    </row>
    <row r="391" spans="2:7" x14ac:dyDescent="0.2">
      <c r="B391"/>
      <c r="C391"/>
      <c r="D391"/>
      <c r="E391"/>
      <c r="F391"/>
      <c r="G391"/>
    </row>
    <row r="392" spans="2:7" x14ac:dyDescent="0.2">
      <c r="B392"/>
      <c r="C392"/>
      <c r="D392"/>
      <c r="E392"/>
      <c r="F392"/>
      <c r="G392"/>
    </row>
    <row r="393" spans="2:7" x14ac:dyDescent="0.2">
      <c r="B393"/>
      <c r="C393"/>
      <c r="D393"/>
      <c r="E393"/>
      <c r="F393"/>
      <c r="G393"/>
    </row>
    <row r="394" spans="2:7" x14ac:dyDescent="0.2">
      <c r="B394"/>
      <c r="C394"/>
      <c r="D394"/>
      <c r="E394"/>
      <c r="F394"/>
      <c r="G394"/>
    </row>
    <row r="395" spans="2:7" x14ac:dyDescent="0.2">
      <c r="B395"/>
      <c r="C395"/>
      <c r="D395"/>
      <c r="E395"/>
      <c r="F395"/>
      <c r="G395"/>
    </row>
    <row r="396" spans="2:7" ht="16" thickBot="1" x14ac:dyDescent="0.25">
      <c r="B396"/>
      <c r="C396"/>
      <c r="D396"/>
      <c r="E396"/>
      <c r="F396"/>
      <c r="G396"/>
    </row>
    <row r="397" spans="2:7" ht="16" thickBot="1" x14ac:dyDescent="0.25">
      <c r="B397"/>
      <c r="C397"/>
      <c r="D397"/>
      <c r="E397"/>
      <c r="F397"/>
      <c r="G397"/>
    </row>
    <row r="398" spans="2:7" x14ac:dyDescent="0.2">
      <c r="B398"/>
      <c r="C398"/>
      <c r="D398"/>
      <c r="E398"/>
      <c r="F398"/>
      <c r="G398"/>
    </row>
    <row r="399" spans="2:7" x14ac:dyDescent="0.2">
      <c r="B399"/>
      <c r="C399"/>
      <c r="D399"/>
      <c r="E399"/>
      <c r="F399"/>
      <c r="G399"/>
    </row>
    <row r="400" spans="2:7" x14ac:dyDescent="0.2">
      <c r="B400"/>
      <c r="C400"/>
      <c r="D400"/>
      <c r="E400"/>
      <c r="F400"/>
      <c r="G400"/>
    </row>
    <row r="401" spans="2:7" x14ac:dyDescent="0.2">
      <c r="B401"/>
      <c r="C401"/>
      <c r="D401"/>
      <c r="E401"/>
      <c r="F401"/>
      <c r="G401"/>
    </row>
    <row r="402" spans="2:7" x14ac:dyDescent="0.2">
      <c r="B402"/>
      <c r="C402"/>
      <c r="D402"/>
      <c r="E402"/>
      <c r="F402"/>
      <c r="G402"/>
    </row>
    <row r="403" spans="2:7" x14ac:dyDescent="0.2">
      <c r="B403"/>
      <c r="C403"/>
      <c r="D403"/>
      <c r="E403"/>
      <c r="F403"/>
      <c r="G403"/>
    </row>
    <row r="404" spans="2:7" x14ac:dyDescent="0.2">
      <c r="B404"/>
      <c r="C404"/>
      <c r="D404"/>
      <c r="E404"/>
      <c r="F404"/>
      <c r="G404"/>
    </row>
    <row r="405" spans="2:7" x14ac:dyDescent="0.2">
      <c r="B405"/>
      <c r="C405"/>
      <c r="D405"/>
      <c r="E405"/>
      <c r="F405"/>
      <c r="G405"/>
    </row>
    <row r="406" spans="2:7" x14ac:dyDescent="0.2">
      <c r="B406"/>
      <c r="C406"/>
      <c r="D406"/>
      <c r="E406"/>
      <c r="F406"/>
      <c r="G406"/>
    </row>
    <row r="407" spans="2:7" x14ac:dyDescent="0.2">
      <c r="B407"/>
      <c r="C407"/>
      <c r="D407"/>
      <c r="E407"/>
      <c r="F407"/>
      <c r="G407"/>
    </row>
    <row r="408" spans="2:7" x14ac:dyDescent="0.2">
      <c r="B408"/>
      <c r="C408"/>
      <c r="D408"/>
      <c r="E408"/>
      <c r="F408"/>
      <c r="G408"/>
    </row>
    <row r="409" spans="2:7" x14ac:dyDescent="0.2">
      <c r="B409"/>
      <c r="C409"/>
      <c r="D409"/>
      <c r="E409"/>
      <c r="F409"/>
      <c r="G409"/>
    </row>
    <row r="410" spans="2:7" x14ac:dyDescent="0.2">
      <c r="B410"/>
      <c r="C410"/>
      <c r="D410"/>
      <c r="E410"/>
      <c r="F410"/>
      <c r="G410"/>
    </row>
    <row r="411" spans="2:7" x14ac:dyDescent="0.2">
      <c r="B411"/>
      <c r="C411"/>
      <c r="D411"/>
      <c r="E411"/>
      <c r="F411"/>
      <c r="G411"/>
    </row>
    <row r="412" spans="2:7" x14ac:dyDescent="0.2">
      <c r="B412"/>
      <c r="C412"/>
      <c r="D412"/>
      <c r="E412"/>
      <c r="F412"/>
      <c r="G412"/>
    </row>
    <row r="413" spans="2:7" x14ac:dyDescent="0.2">
      <c r="B413"/>
      <c r="C413"/>
      <c r="D413"/>
      <c r="E413"/>
      <c r="F413"/>
      <c r="G413"/>
    </row>
    <row r="414" spans="2:7" x14ac:dyDescent="0.2">
      <c r="B414"/>
      <c r="C414"/>
      <c r="D414"/>
      <c r="E414"/>
      <c r="F414"/>
      <c r="G414"/>
    </row>
    <row r="415" spans="2:7" ht="16" thickBot="1" x14ac:dyDescent="0.25">
      <c r="B415"/>
      <c r="C415"/>
      <c r="D415"/>
      <c r="E415"/>
      <c r="F415"/>
      <c r="G415"/>
    </row>
    <row r="416" spans="2:7" ht="16" thickBot="1" x14ac:dyDescent="0.25">
      <c r="B416"/>
      <c r="C416"/>
      <c r="D416"/>
      <c r="E416"/>
      <c r="F416"/>
      <c r="G416"/>
    </row>
    <row r="417" spans="2:7" x14ac:dyDescent="0.2">
      <c r="B417"/>
      <c r="C417"/>
      <c r="D417"/>
      <c r="E417"/>
      <c r="F417"/>
      <c r="G417"/>
    </row>
    <row r="418" spans="2:7" x14ac:dyDescent="0.2">
      <c r="B418"/>
      <c r="C418"/>
      <c r="D418"/>
      <c r="E418"/>
      <c r="F418"/>
      <c r="G418"/>
    </row>
    <row r="419" spans="2:7" x14ac:dyDescent="0.2">
      <c r="B419"/>
      <c r="C419"/>
      <c r="D419"/>
      <c r="E419"/>
      <c r="F419"/>
      <c r="G419"/>
    </row>
    <row r="420" spans="2:7" x14ac:dyDescent="0.2">
      <c r="B420"/>
      <c r="C420"/>
      <c r="D420"/>
      <c r="E420"/>
      <c r="F420"/>
      <c r="G420"/>
    </row>
    <row r="421" spans="2:7" x14ac:dyDescent="0.2">
      <c r="B421"/>
      <c r="C421"/>
      <c r="D421"/>
      <c r="E421"/>
      <c r="F421"/>
      <c r="G421"/>
    </row>
    <row r="422" spans="2:7" x14ac:dyDescent="0.2">
      <c r="B422"/>
      <c r="C422"/>
      <c r="D422"/>
      <c r="E422"/>
      <c r="F422"/>
      <c r="G422"/>
    </row>
    <row r="423" spans="2:7" x14ac:dyDescent="0.2">
      <c r="B423"/>
      <c r="C423"/>
      <c r="D423"/>
      <c r="E423"/>
      <c r="F423"/>
      <c r="G423"/>
    </row>
    <row r="424" spans="2:7" x14ac:dyDescent="0.2">
      <c r="B424"/>
      <c r="C424"/>
      <c r="D424"/>
      <c r="E424"/>
      <c r="F424"/>
      <c r="G424"/>
    </row>
    <row r="425" spans="2:7" x14ac:dyDescent="0.2">
      <c r="B425"/>
      <c r="C425"/>
      <c r="D425"/>
      <c r="E425"/>
      <c r="F425"/>
      <c r="G425"/>
    </row>
    <row r="426" spans="2:7" x14ac:dyDescent="0.2">
      <c r="B426"/>
      <c r="C426"/>
      <c r="D426"/>
      <c r="E426"/>
      <c r="F426"/>
      <c r="G426"/>
    </row>
    <row r="427" spans="2:7" x14ac:dyDescent="0.2">
      <c r="B427"/>
      <c r="C427"/>
      <c r="D427"/>
      <c r="E427"/>
      <c r="F427"/>
      <c r="G427"/>
    </row>
    <row r="428" spans="2:7" x14ac:dyDescent="0.2">
      <c r="B428"/>
      <c r="C428"/>
      <c r="D428"/>
      <c r="E428"/>
      <c r="F428"/>
      <c r="G428"/>
    </row>
    <row r="429" spans="2:7" x14ac:dyDescent="0.2">
      <c r="B429"/>
      <c r="C429"/>
      <c r="D429"/>
      <c r="E429"/>
      <c r="F429"/>
      <c r="G429"/>
    </row>
    <row r="430" spans="2:7" x14ac:dyDescent="0.2">
      <c r="B430"/>
      <c r="C430"/>
      <c r="D430"/>
      <c r="E430"/>
      <c r="F430"/>
      <c r="G430"/>
    </row>
    <row r="431" spans="2:7" x14ac:dyDescent="0.2">
      <c r="B431"/>
      <c r="C431"/>
      <c r="D431"/>
      <c r="E431"/>
      <c r="F431"/>
      <c r="G431"/>
    </row>
    <row r="432" spans="2:7" x14ac:dyDescent="0.2">
      <c r="B432"/>
      <c r="C432"/>
      <c r="D432"/>
      <c r="E432"/>
      <c r="F432"/>
      <c r="G432"/>
    </row>
    <row r="433" spans="2:7" x14ac:dyDescent="0.2">
      <c r="B433"/>
      <c r="C433"/>
      <c r="D433"/>
      <c r="E433"/>
      <c r="F433"/>
      <c r="G433"/>
    </row>
    <row r="434" spans="2:7" x14ac:dyDescent="0.2">
      <c r="B434"/>
      <c r="C434"/>
      <c r="D434"/>
      <c r="E434"/>
      <c r="F434"/>
      <c r="G434"/>
    </row>
    <row r="435" spans="2:7" x14ac:dyDescent="0.2">
      <c r="B435"/>
      <c r="C435"/>
      <c r="D435"/>
      <c r="E435"/>
      <c r="F435"/>
      <c r="G435"/>
    </row>
    <row r="436" spans="2:7" x14ac:dyDescent="0.2">
      <c r="B436"/>
      <c r="C436"/>
      <c r="D436"/>
      <c r="E436"/>
      <c r="F436"/>
      <c r="G436"/>
    </row>
    <row r="437" spans="2:7" x14ac:dyDescent="0.2">
      <c r="B437"/>
      <c r="C437"/>
      <c r="D437"/>
      <c r="E437"/>
      <c r="F437"/>
      <c r="G437"/>
    </row>
    <row r="438" spans="2:7" x14ac:dyDescent="0.2">
      <c r="B438"/>
      <c r="C438"/>
      <c r="D438"/>
      <c r="E438"/>
      <c r="F438"/>
      <c r="G438"/>
    </row>
    <row r="439" spans="2:7" x14ac:dyDescent="0.2">
      <c r="B439"/>
      <c r="C439"/>
      <c r="D439"/>
      <c r="E439"/>
      <c r="F439"/>
      <c r="G439"/>
    </row>
    <row r="440" spans="2:7" x14ac:dyDescent="0.2">
      <c r="B440"/>
      <c r="C440"/>
      <c r="D440"/>
      <c r="E440"/>
      <c r="F440"/>
      <c r="G440"/>
    </row>
    <row r="441" spans="2:7" ht="16" thickBot="1" x14ac:dyDescent="0.25">
      <c r="B441"/>
      <c r="C441"/>
      <c r="D441"/>
      <c r="E441"/>
      <c r="F441"/>
      <c r="G441"/>
    </row>
    <row r="442" spans="2:7" ht="16" thickBot="1" x14ac:dyDescent="0.25">
      <c r="B442"/>
      <c r="C442"/>
      <c r="D442"/>
      <c r="E442"/>
      <c r="F442"/>
      <c r="G442"/>
    </row>
    <row r="443" spans="2:7" x14ac:dyDescent="0.2">
      <c r="B443"/>
      <c r="C443"/>
      <c r="D443"/>
      <c r="E443"/>
      <c r="F443"/>
      <c r="G443"/>
    </row>
    <row r="444" spans="2:7" x14ac:dyDescent="0.2">
      <c r="B444"/>
      <c r="C444"/>
      <c r="D444"/>
      <c r="E444"/>
      <c r="F444"/>
      <c r="G444"/>
    </row>
    <row r="445" spans="2:7" x14ac:dyDescent="0.2">
      <c r="B445"/>
      <c r="C445"/>
      <c r="D445"/>
      <c r="E445"/>
      <c r="F445"/>
      <c r="G445"/>
    </row>
    <row r="446" spans="2:7" x14ac:dyDescent="0.2">
      <c r="B446"/>
      <c r="C446"/>
      <c r="D446"/>
      <c r="E446"/>
      <c r="F446"/>
      <c r="G446"/>
    </row>
    <row r="447" spans="2:7" x14ac:dyDescent="0.2">
      <c r="B447"/>
      <c r="C447"/>
      <c r="D447"/>
      <c r="E447"/>
      <c r="F447"/>
      <c r="G447"/>
    </row>
    <row r="448" spans="2:7" x14ac:dyDescent="0.2">
      <c r="B448"/>
      <c r="C448"/>
      <c r="D448"/>
      <c r="E448"/>
      <c r="F448"/>
      <c r="G448"/>
    </row>
    <row r="449" spans="2:7" x14ac:dyDescent="0.2">
      <c r="B449"/>
      <c r="C449"/>
      <c r="D449"/>
      <c r="E449"/>
      <c r="F449"/>
      <c r="G449"/>
    </row>
    <row r="450" spans="2:7" x14ac:dyDescent="0.2">
      <c r="B450"/>
      <c r="C450"/>
      <c r="D450"/>
      <c r="E450"/>
      <c r="F450"/>
      <c r="G450"/>
    </row>
    <row r="451" spans="2:7" x14ac:dyDescent="0.2">
      <c r="B451"/>
      <c r="C451"/>
      <c r="D451"/>
      <c r="E451"/>
      <c r="F451"/>
      <c r="G451"/>
    </row>
    <row r="452" spans="2:7" x14ac:dyDescent="0.2">
      <c r="B452"/>
      <c r="C452"/>
      <c r="D452"/>
      <c r="E452"/>
      <c r="F452"/>
      <c r="G452"/>
    </row>
    <row r="453" spans="2:7" x14ac:dyDescent="0.2">
      <c r="B453"/>
      <c r="C453"/>
      <c r="D453"/>
      <c r="E453"/>
      <c r="F453"/>
      <c r="G453"/>
    </row>
    <row r="454" spans="2:7" x14ac:dyDescent="0.2">
      <c r="B454"/>
      <c r="C454"/>
      <c r="D454"/>
      <c r="E454"/>
      <c r="F454"/>
      <c r="G454"/>
    </row>
    <row r="455" spans="2:7" x14ac:dyDescent="0.2">
      <c r="B455"/>
      <c r="C455"/>
      <c r="D455"/>
      <c r="E455"/>
      <c r="F455"/>
      <c r="G455"/>
    </row>
    <row r="456" spans="2:7" x14ac:dyDescent="0.2">
      <c r="B456"/>
      <c r="C456"/>
      <c r="D456"/>
      <c r="E456"/>
      <c r="F456"/>
      <c r="G456"/>
    </row>
    <row r="457" spans="2:7" x14ac:dyDescent="0.2">
      <c r="B457"/>
      <c r="C457"/>
      <c r="D457"/>
      <c r="E457"/>
      <c r="F457"/>
      <c r="G457"/>
    </row>
    <row r="458" spans="2:7" x14ac:dyDescent="0.2">
      <c r="B458"/>
      <c r="C458"/>
      <c r="D458"/>
      <c r="E458"/>
      <c r="F458"/>
      <c r="G458"/>
    </row>
    <row r="459" spans="2:7" x14ac:dyDescent="0.2">
      <c r="B459"/>
      <c r="C459"/>
      <c r="D459"/>
      <c r="E459"/>
      <c r="F459"/>
      <c r="G459"/>
    </row>
    <row r="460" spans="2:7" ht="16" thickBot="1" x14ac:dyDescent="0.25">
      <c r="B460"/>
      <c r="C460"/>
      <c r="D460"/>
      <c r="E460"/>
      <c r="F460"/>
      <c r="G460"/>
    </row>
    <row r="461" spans="2:7" ht="16" thickBot="1" x14ac:dyDescent="0.25">
      <c r="B461"/>
      <c r="C461"/>
      <c r="D461"/>
      <c r="E461"/>
      <c r="F461"/>
      <c r="G461"/>
    </row>
    <row r="462" spans="2:7" x14ac:dyDescent="0.2">
      <c r="B462"/>
      <c r="C462"/>
      <c r="D462"/>
      <c r="E462"/>
      <c r="F462"/>
      <c r="G462"/>
    </row>
    <row r="463" spans="2:7" x14ac:dyDescent="0.2">
      <c r="B463"/>
      <c r="C463"/>
      <c r="D463"/>
      <c r="E463"/>
      <c r="F463"/>
      <c r="G463"/>
    </row>
    <row r="464" spans="2:7" x14ac:dyDescent="0.2">
      <c r="B464"/>
      <c r="C464"/>
      <c r="D464"/>
      <c r="E464"/>
      <c r="F464"/>
      <c r="G464"/>
    </row>
    <row r="465" spans="2:7" x14ac:dyDescent="0.2">
      <c r="B465"/>
      <c r="C465"/>
      <c r="D465"/>
      <c r="E465"/>
      <c r="F465"/>
      <c r="G465"/>
    </row>
    <row r="466" spans="2:7" x14ac:dyDescent="0.2">
      <c r="B466"/>
      <c r="C466"/>
      <c r="D466"/>
      <c r="E466"/>
      <c r="F466"/>
      <c r="G466"/>
    </row>
    <row r="467" spans="2:7" x14ac:dyDescent="0.2">
      <c r="B467"/>
      <c r="C467"/>
      <c r="D467"/>
      <c r="E467"/>
      <c r="F467"/>
      <c r="G467"/>
    </row>
    <row r="468" spans="2:7" x14ac:dyDescent="0.2">
      <c r="B468"/>
      <c r="C468"/>
      <c r="D468"/>
      <c r="E468"/>
      <c r="F468"/>
      <c r="G468"/>
    </row>
    <row r="469" spans="2:7" x14ac:dyDescent="0.2">
      <c r="B469"/>
      <c r="C469"/>
      <c r="D469"/>
      <c r="E469"/>
      <c r="F469"/>
      <c r="G469"/>
    </row>
    <row r="470" spans="2:7" x14ac:dyDescent="0.2">
      <c r="B470"/>
      <c r="C470"/>
      <c r="D470"/>
      <c r="E470"/>
      <c r="F470"/>
      <c r="G470"/>
    </row>
    <row r="471" spans="2:7" x14ac:dyDescent="0.2">
      <c r="B471"/>
      <c r="C471"/>
      <c r="D471"/>
      <c r="E471"/>
      <c r="F471"/>
      <c r="G471"/>
    </row>
    <row r="472" spans="2:7" x14ac:dyDescent="0.2">
      <c r="B472"/>
      <c r="C472"/>
      <c r="D472"/>
      <c r="E472"/>
      <c r="F472"/>
      <c r="G472"/>
    </row>
    <row r="473" spans="2:7" x14ac:dyDescent="0.2">
      <c r="B473"/>
      <c r="C473"/>
      <c r="D473"/>
      <c r="E473"/>
      <c r="F473"/>
      <c r="G473"/>
    </row>
    <row r="474" spans="2:7" x14ac:dyDescent="0.2">
      <c r="B474"/>
      <c r="C474"/>
      <c r="D474"/>
      <c r="E474"/>
      <c r="F474"/>
      <c r="G474"/>
    </row>
    <row r="475" spans="2:7" x14ac:dyDescent="0.2">
      <c r="B475"/>
      <c r="C475"/>
      <c r="D475"/>
      <c r="E475"/>
      <c r="F475"/>
      <c r="G475"/>
    </row>
    <row r="476" spans="2:7" x14ac:dyDescent="0.2">
      <c r="B476"/>
      <c r="C476"/>
      <c r="D476"/>
      <c r="E476"/>
      <c r="F476"/>
      <c r="G476"/>
    </row>
    <row r="477" spans="2:7" x14ac:dyDescent="0.2">
      <c r="B477"/>
      <c r="C477"/>
      <c r="D477"/>
      <c r="E477"/>
      <c r="F477"/>
      <c r="G477"/>
    </row>
    <row r="478" spans="2:7" x14ac:dyDescent="0.2">
      <c r="B478"/>
      <c r="C478"/>
      <c r="D478"/>
      <c r="E478"/>
      <c r="F478"/>
      <c r="G478"/>
    </row>
    <row r="479" spans="2:7" x14ac:dyDescent="0.2">
      <c r="B479"/>
      <c r="C479"/>
      <c r="D479"/>
      <c r="E479"/>
      <c r="F479"/>
      <c r="G479"/>
    </row>
    <row r="480" spans="2:7" ht="16" thickBot="1" x14ac:dyDescent="0.25">
      <c r="B480"/>
      <c r="C480"/>
      <c r="D480"/>
      <c r="E480"/>
      <c r="F480"/>
      <c r="G480"/>
    </row>
    <row r="481" spans="2:7" ht="16" thickBot="1" x14ac:dyDescent="0.25">
      <c r="B481"/>
      <c r="C481"/>
      <c r="D481"/>
      <c r="E481"/>
      <c r="F481"/>
      <c r="G481"/>
    </row>
    <row r="482" spans="2:7" x14ac:dyDescent="0.2">
      <c r="B482"/>
      <c r="C482"/>
      <c r="D482"/>
      <c r="E482"/>
      <c r="F482"/>
      <c r="G482"/>
    </row>
    <row r="483" spans="2:7" x14ac:dyDescent="0.2">
      <c r="B483"/>
      <c r="C483"/>
      <c r="D483"/>
      <c r="E483"/>
      <c r="F483"/>
      <c r="G483"/>
    </row>
    <row r="484" spans="2:7" x14ac:dyDescent="0.2">
      <c r="B484"/>
      <c r="C484"/>
      <c r="D484"/>
      <c r="E484"/>
      <c r="F484"/>
      <c r="G484"/>
    </row>
    <row r="485" spans="2:7" x14ac:dyDescent="0.2">
      <c r="B485"/>
      <c r="C485"/>
      <c r="D485"/>
      <c r="E485"/>
      <c r="F485"/>
      <c r="G485"/>
    </row>
    <row r="486" spans="2:7" x14ac:dyDescent="0.2">
      <c r="B486"/>
      <c r="C486"/>
      <c r="D486"/>
      <c r="E486"/>
      <c r="F486"/>
      <c r="G486"/>
    </row>
    <row r="487" spans="2:7" x14ac:dyDescent="0.2">
      <c r="B487"/>
      <c r="C487"/>
      <c r="D487"/>
      <c r="E487"/>
      <c r="F487"/>
      <c r="G487"/>
    </row>
    <row r="488" spans="2:7" x14ac:dyDescent="0.2">
      <c r="B488"/>
      <c r="C488"/>
      <c r="D488"/>
      <c r="E488"/>
      <c r="F488"/>
      <c r="G488"/>
    </row>
    <row r="489" spans="2:7" x14ac:dyDescent="0.2">
      <c r="B489"/>
      <c r="C489"/>
      <c r="D489"/>
      <c r="E489"/>
      <c r="F489"/>
      <c r="G489"/>
    </row>
    <row r="490" spans="2:7" x14ac:dyDescent="0.2">
      <c r="B490"/>
      <c r="C490"/>
      <c r="D490"/>
      <c r="E490"/>
      <c r="F490"/>
      <c r="G490"/>
    </row>
    <row r="491" spans="2:7" x14ac:dyDescent="0.2">
      <c r="B491"/>
      <c r="C491"/>
      <c r="D491"/>
      <c r="E491"/>
      <c r="F491"/>
      <c r="G491"/>
    </row>
    <row r="492" spans="2:7" x14ac:dyDescent="0.2">
      <c r="B492"/>
      <c r="C492"/>
      <c r="D492"/>
      <c r="E492"/>
      <c r="F492"/>
      <c r="G492"/>
    </row>
    <row r="493" spans="2:7" x14ac:dyDescent="0.2">
      <c r="B493"/>
      <c r="C493"/>
      <c r="D493"/>
      <c r="E493"/>
      <c r="F493"/>
      <c r="G493"/>
    </row>
    <row r="494" spans="2:7" x14ac:dyDescent="0.2">
      <c r="B494"/>
      <c r="C494"/>
      <c r="D494"/>
      <c r="E494"/>
      <c r="F494"/>
      <c r="G494"/>
    </row>
    <row r="495" spans="2:7" x14ac:dyDescent="0.2">
      <c r="B495"/>
      <c r="C495"/>
      <c r="D495"/>
      <c r="E495"/>
      <c r="F495"/>
      <c r="G495"/>
    </row>
    <row r="496" spans="2:7" x14ac:dyDescent="0.2">
      <c r="B496"/>
      <c r="C496"/>
      <c r="D496"/>
      <c r="E496"/>
      <c r="F496"/>
      <c r="G496"/>
    </row>
    <row r="497" spans="2:7" x14ac:dyDescent="0.2">
      <c r="B497"/>
      <c r="C497"/>
      <c r="D497"/>
      <c r="E497"/>
      <c r="F497"/>
      <c r="G497"/>
    </row>
    <row r="498" spans="2:7" x14ac:dyDescent="0.2">
      <c r="B498"/>
      <c r="C498"/>
      <c r="D498"/>
      <c r="E498"/>
      <c r="F498"/>
      <c r="G498"/>
    </row>
    <row r="499" spans="2:7" x14ac:dyDescent="0.2">
      <c r="B499"/>
      <c r="C499"/>
      <c r="D499"/>
      <c r="E499"/>
      <c r="F499"/>
      <c r="G499"/>
    </row>
    <row r="500" spans="2:7" x14ac:dyDescent="0.2">
      <c r="B500"/>
      <c r="C500"/>
      <c r="D500"/>
      <c r="E500"/>
      <c r="F500"/>
      <c r="G500"/>
    </row>
    <row r="501" spans="2:7" ht="16" thickBot="1" x14ac:dyDescent="0.25">
      <c r="B501"/>
      <c r="C501"/>
      <c r="D501"/>
      <c r="E501"/>
      <c r="F501"/>
      <c r="G501"/>
    </row>
    <row r="502" spans="2:7" ht="16" thickBot="1" x14ac:dyDescent="0.25">
      <c r="B502"/>
      <c r="C502"/>
      <c r="D502"/>
      <c r="E502"/>
      <c r="F502"/>
      <c r="G502"/>
    </row>
    <row r="503" spans="2:7" x14ac:dyDescent="0.2">
      <c r="B503"/>
      <c r="C503"/>
      <c r="D503"/>
      <c r="E503"/>
      <c r="F503"/>
      <c r="G503"/>
    </row>
    <row r="504" spans="2:7" x14ac:dyDescent="0.2">
      <c r="B504"/>
      <c r="C504"/>
      <c r="D504"/>
      <c r="E504"/>
      <c r="F504"/>
      <c r="G504"/>
    </row>
    <row r="505" spans="2:7" x14ac:dyDescent="0.2">
      <c r="B505"/>
      <c r="C505"/>
      <c r="D505"/>
      <c r="E505"/>
      <c r="F505"/>
      <c r="G505"/>
    </row>
    <row r="506" spans="2:7" x14ac:dyDescent="0.2">
      <c r="B506"/>
      <c r="C506"/>
      <c r="D506"/>
      <c r="E506"/>
      <c r="F506"/>
      <c r="G506"/>
    </row>
    <row r="507" spans="2:7" x14ac:dyDescent="0.2">
      <c r="B507"/>
      <c r="C507"/>
      <c r="D507"/>
      <c r="E507"/>
      <c r="F507"/>
      <c r="G507"/>
    </row>
    <row r="508" spans="2:7" x14ac:dyDescent="0.2">
      <c r="B508"/>
      <c r="C508"/>
      <c r="D508"/>
      <c r="E508"/>
      <c r="F508"/>
      <c r="G508"/>
    </row>
    <row r="509" spans="2:7" x14ac:dyDescent="0.2">
      <c r="B509"/>
      <c r="C509"/>
      <c r="D509"/>
      <c r="E509"/>
      <c r="F509"/>
      <c r="G509"/>
    </row>
    <row r="510" spans="2:7" x14ac:dyDescent="0.2">
      <c r="B510"/>
      <c r="C510"/>
      <c r="D510"/>
      <c r="E510"/>
      <c r="F510"/>
      <c r="G510"/>
    </row>
    <row r="511" spans="2:7" x14ac:dyDescent="0.2">
      <c r="B511"/>
      <c r="C511"/>
      <c r="D511"/>
      <c r="E511"/>
      <c r="F511"/>
      <c r="G511"/>
    </row>
    <row r="512" spans="2:7" x14ac:dyDescent="0.2">
      <c r="B512"/>
      <c r="C512"/>
      <c r="D512"/>
      <c r="E512"/>
      <c r="F512"/>
      <c r="G512"/>
    </row>
    <row r="513" spans="2:7" x14ac:dyDescent="0.2">
      <c r="B513"/>
      <c r="C513"/>
      <c r="D513"/>
      <c r="E513"/>
      <c r="F513"/>
      <c r="G513"/>
    </row>
    <row r="514" spans="2:7" x14ac:dyDescent="0.2">
      <c r="B514"/>
      <c r="C514"/>
      <c r="D514"/>
      <c r="E514"/>
      <c r="F514"/>
      <c r="G514"/>
    </row>
    <row r="515" spans="2:7" x14ac:dyDescent="0.2">
      <c r="B515"/>
      <c r="C515"/>
      <c r="D515"/>
      <c r="E515"/>
      <c r="F515"/>
      <c r="G515"/>
    </row>
    <row r="516" spans="2:7" x14ac:dyDescent="0.2">
      <c r="B516"/>
      <c r="C516"/>
      <c r="D516"/>
      <c r="E516"/>
      <c r="F516"/>
      <c r="G516"/>
    </row>
    <row r="517" spans="2:7" x14ac:dyDescent="0.2">
      <c r="B517"/>
      <c r="C517"/>
      <c r="D517"/>
      <c r="E517"/>
      <c r="F517"/>
      <c r="G517"/>
    </row>
    <row r="518" spans="2:7" x14ac:dyDescent="0.2">
      <c r="B518"/>
      <c r="C518"/>
      <c r="D518"/>
      <c r="E518"/>
      <c r="F518"/>
      <c r="G518"/>
    </row>
    <row r="519" spans="2:7" x14ac:dyDescent="0.2">
      <c r="B519"/>
      <c r="C519"/>
      <c r="D519"/>
      <c r="E519"/>
      <c r="F519"/>
      <c r="G519"/>
    </row>
    <row r="520" spans="2:7" x14ac:dyDescent="0.2">
      <c r="B520"/>
      <c r="C520"/>
      <c r="D520"/>
      <c r="E520"/>
      <c r="F520"/>
      <c r="G520"/>
    </row>
    <row r="521" spans="2:7" x14ac:dyDescent="0.2">
      <c r="B521"/>
      <c r="C521"/>
      <c r="D521"/>
      <c r="E521"/>
      <c r="F521"/>
      <c r="G521"/>
    </row>
    <row r="522" spans="2:7" ht="16" thickBot="1" x14ac:dyDescent="0.25">
      <c r="B522"/>
      <c r="C522"/>
      <c r="D522"/>
      <c r="E522"/>
      <c r="F522"/>
      <c r="G522"/>
    </row>
    <row r="523" spans="2:7" ht="16" thickBot="1" x14ac:dyDescent="0.25">
      <c r="B523"/>
      <c r="C523"/>
      <c r="D523"/>
      <c r="E523"/>
      <c r="F523"/>
      <c r="G523"/>
    </row>
    <row r="524" spans="2:7" x14ac:dyDescent="0.2">
      <c r="B524"/>
      <c r="C524"/>
      <c r="D524"/>
      <c r="E524"/>
      <c r="F524"/>
      <c r="G524"/>
    </row>
    <row r="525" spans="2:7" x14ac:dyDescent="0.2">
      <c r="B525"/>
      <c r="C525"/>
      <c r="D525"/>
      <c r="E525"/>
      <c r="F525"/>
      <c r="G525"/>
    </row>
    <row r="526" spans="2:7" x14ac:dyDescent="0.2">
      <c r="B526"/>
      <c r="C526"/>
      <c r="D526"/>
      <c r="E526"/>
      <c r="F526"/>
      <c r="G526"/>
    </row>
    <row r="527" spans="2:7" x14ac:dyDescent="0.2">
      <c r="B527"/>
      <c r="C527"/>
      <c r="D527"/>
      <c r="E527"/>
      <c r="F527"/>
      <c r="G527"/>
    </row>
    <row r="528" spans="2:7" x14ac:dyDescent="0.2">
      <c r="B528"/>
      <c r="C528"/>
      <c r="D528"/>
      <c r="E528"/>
      <c r="F528"/>
      <c r="G528"/>
    </row>
    <row r="529" spans="2:7" x14ac:dyDescent="0.2">
      <c r="B529"/>
      <c r="C529"/>
      <c r="D529"/>
      <c r="E529"/>
      <c r="F529"/>
      <c r="G529"/>
    </row>
    <row r="530" spans="2:7" x14ac:dyDescent="0.2">
      <c r="B530"/>
      <c r="C530"/>
      <c r="D530"/>
      <c r="E530"/>
      <c r="F530"/>
      <c r="G530"/>
    </row>
    <row r="531" spans="2:7" x14ac:dyDescent="0.2">
      <c r="B531"/>
      <c r="C531"/>
      <c r="D531"/>
      <c r="E531"/>
      <c r="F531"/>
      <c r="G531"/>
    </row>
    <row r="532" spans="2:7" ht="16" thickBot="1" x14ac:dyDescent="0.25">
      <c r="B532"/>
      <c r="C532"/>
      <c r="D532"/>
      <c r="E532"/>
      <c r="F532"/>
      <c r="G532"/>
    </row>
    <row r="533" spans="2:7" ht="16" thickBot="1" x14ac:dyDescent="0.25">
      <c r="B533"/>
      <c r="C533"/>
      <c r="D533"/>
      <c r="E533"/>
      <c r="F533"/>
      <c r="G533"/>
    </row>
    <row r="534" spans="2:7" x14ac:dyDescent="0.2">
      <c r="B534"/>
      <c r="C534"/>
      <c r="D534"/>
      <c r="E534"/>
      <c r="F534"/>
      <c r="G534"/>
    </row>
    <row r="535" spans="2:7" x14ac:dyDescent="0.2">
      <c r="B535"/>
      <c r="C535"/>
      <c r="D535"/>
      <c r="E535"/>
      <c r="F535"/>
      <c r="G535"/>
    </row>
    <row r="536" spans="2:7" x14ac:dyDescent="0.2">
      <c r="B536"/>
      <c r="C536"/>
      <c r="D536"/>
      <c r="E536"/>
      <c r="F536"/>
      <c r="G536"/>
    </row>
    <row r="537" spans="2:7" x14ac:dyDescent="0.2">
      <c r="B537"/>
      <c r="C537"/>
      <c r="D537"/>
      <c r="E537"/>
      <c r="F537"/>
      <c r="G537"/>
    </row>
    <row r="538" spans="2:7" x14ac:dyDescent="0.2">
      <c r="B538"/>
      <c r="C538"/>
      <c r="D538"/>
      <c r="E538"/>
      <c r="F538"/>
      <c r="G538"/>
    </row>
    <row r="539" spans="2:7" x14ac:dyDescent="0.2">
      <c r="B539"/>
      <c r="C539"/>
      <c r="D539"/>
      <c r="E539"/>
      <c r="F539"/>
      <c r="G539"/>
    </row>
    <row r="540" spans="2:7" x14ac:dyDescent="0.2">
      <c r="B540"/>
      <c r="C540"/>
      <c r="D540"/>
      <c r="E540"/>
      <c r="F540"/>
      <c r="G540"/>
    </row>
    <row r="541" spans="2:7" x14ac:dyDescent="0.2">
      <c r="B541"/>
      <c r="C541"/>
      <c r="D541"/>
      <c r="E541"/>
      <c r="F541"/>
      <c r="G541"/>
    </row>
    <row r="542" spans="2:7" x14ac:dyDescent="0.2">
      <c r="B542"/>
      <c r="C542"/>
      <c r="D542"/>
      <c r="E542"/>
      <c r="F542"/>
      <c r="G542"/>
    </row>
    <row r="543" spans="2:7" ht="16" thickBot="1" x14ac:dyDescent="0.25">
      <c r="B543"/>
      <c r="C543"/>
      <c r="D543"/>
      <c r="E543"/>
      <c r="F543"/>
      <c r="G543"/>
    </row>
    <row r="544" spans="2:7" ht="17" thickTop="1" thickBot="1" x14ac:dyDescent="0.25">
      <c r="B544"/>
      <c r="C544"/>
      <c r="D544"/>
      <c r="E544"/>
      <c r="F544"/>
      <c r="G544"/>
    </row>
    <row r="545" spans="2:7" ht="16" thickTop="1" x14ac:dyDescent="0.2">
      <c r="B545"/>
      <c r="C545"/>
      <c r="D545"/>
      <c r="E545"/>
      <c r="F545"/>
      <c r="G545"/>
    </row>
    <row r="546" spans="2:7" x14ac:dyDescent="0.2">
      <c r="B546"/>
      <c r="C546"/>
      <c r="D546"/>
      <c r="E546"/>
      <c r="F546"/>
      <c r="G546"/>
    </row>
    <row r="547" spans="2:7" x14ac:dyDescent="0.2">
      <c r="B547"/>
      <c r="C547"/>
      <c r="D547"/>
      <c r="E547"/>
      <c r="F547"/>
      <c r="G547"/>
    </row>
    <row r="548" spans="2:7" x14ac:dyDescent="0.2">
      <c r="B548"/>
      <c r="C548"/>
      <c r="D548"/>
      <c r="E548"/>
      <c r="F548"/>
      <c r="G548"/>
    </row>
    <row r="549" spans="2:7" x14ac:dyDescent="0.2">
      <c r="B549"/>
      <c r="C549"/>
      <c r="D549"/>
      <c r="E549"/>
      <c r="F549"/>
      <c r="G549"/>
    </row>
    <row r="550" spans="2:7" x14ac:dyDescent="0.2">
      <c r="B550"/>
      <c r="C550"/>
      <c r="D550"/>
      <c r="E550"/>
      <c r="F550"/>
      <c r="G550"/>
    </row>
    <row r="551" spans="2:7" x14ac:dyDescent="0.2">
      <c r="B551"/>
      <c r="C551"/>
      <c r="D551"/>
      <c r="E551"/>
      <c r="F551"/>
      <c r="G551"/>
    </row>
    <row r="552" spans="2:7" x14ac:dyDescent="0.2">
      <c r="B552"/>
      <c r="C552"/>
      <c r="D552"/>
      <c r="E552"/>
      <c r="F552"/>
      <c r="G552"/>
    </row>
    <row r="553" spans="2:7" x14ac:dyDescent="0.2">
      <c r="B553"/>
      <c r="C553"/>
      <c r="D553"/>
      <c r="E553"/>
      <c r="F553"/>
      <c r="G553"/>
    </row>
    <row r="554" spans="2:7" x14ac:dyDescent="0.2">
      <c r="B554"/>
      <c r="C554"/>
      <c r="D554"/>
      <c r="E554"/>
      <c r="F554"/>
      <c r="G554"/>
    </row>
    <row r="555" spans="2:7" ht="16" thickBot="1" x14ac:dyDescent="0.25">
      <c r="B555"/>
      <c r="C555"/>
      <c r="D555"/>
      <c r="E555"/>
      <c r="F555"/>
      <c r="G555"/>
    </row>
    <row r="556" spans="2:7" ht="16" thickBot="1" x14ac:dyDescent="0.25">
      <c r="B556"/>
      <c r="C556"/>
      <c r="D556"/>
      <c r="E556"/>
      <c r="F556"/>
      <c r="G556"/>
    </row>
    <row r="557" spans="2:7" x14ac:dyDescent="0.2">
      <c r="B557"/>
      <c r="C557"/>
      <c r="D557"/>
      <c r="E557"/>
      <c r="F557"/>
      <c r="G557"/>
    </row>
    <row r="558" spans="2:7" x14ac:dyDescent="0.2">
      <c r="B558"/>
      <c r="C558"/>
      <c r="D558"/>
      <c r="E558"/>
      <c r="F558"/>
      <c r="G558"/>
    </row>
    <row r="559" spans="2:7" x14ac:dyDescent="0.2">
      <c r="B559"/>
      <c r="C559"/>
      <c r="D559"/>
      <c r="E559"/>
      <c r="F559"/>
      <c r="G559"/>
    </row>
    <row r="560" spans="2:7" x14ac:dyDescent="0.2">
      <c r="B560"/>
      <c r="C560"/>
      <c r="D560"/>
      <c r="E560"/>
      <c r="F560"/>
      <c r="G560"/>
    </row>
    <row r="561" spans="2:7" x14ac:dyDescent="0.2">
      <c r="B561"/>
      <c r="C561"/>
      <c r="D561"/>
      <c r="E561"/>
      <c r="F561"/>
      <c r="G561"/>
    </row>
    <row r="562" spans="2:7" x14ac:dyDescent="0.2">
      <c r="B562"/>
      <c r="C562"/>
      <c r="D562"/>
      <c r="E562"/>
      <c r="F562"/>
      <c r="G562"/>
    </row>
    <row r="563" spans="2:7" ht="16" thickBot="1" x14ac:dyDescent="0.25">
      <c r="B563"/>
      <c r="C563"/>
      <c r="D563"/>
      <c r="E563"/>
      <c r="F563"/>
      <c r="G563"/>
    </row>
    <row r="564" spans="2:7" ht="16" thickBot="1" x14ac:dyDescent="0.25">
      <c r="B564"/>
      <c r="C564"/>
      <c r="D564"/>
      <c r="E564"/>
      <c r="F564"/>
      <c r="G564"/>
    </row>
    <row r="565" spans="2:7" x14ac:dyDescent="0.2">
      <c r="B565"/>
      <c r="C565"/>
      <c r="D565"/>
      <c r="E565"/>
      <c r="F565"/>
      <c r="G565"/>
    </row>
    <row r="566" spans="2:7" x14ac:dyDescent="0.2">
      <c r="B566"/>
      <c r="C566"/>
      <c r="D566"/>
      <c r="E566"/>
      <c r="F566"/>
      <c r="G566"/>
    </row>
    <row r="567" spans="2:7" x14ac:dyDescent="0.2">
      <c r="B567"/>
      <c r="C567"/>
      <c r="D567"/>
      <c r="E567"/>
      <c r="F567"/>
      <c r="G567"/>
    </row>
    <row r="568" spans="2:7" x14ac:dyDescent="0.2">
      <c r="B568"/>
      <c r="C568"/>
      <c r="D568"/>
      <c r="E568"/>
      <c r="F568"/>
      <c r="G568"/>
    </row>
    <row r="569" spans="2:7" x14ac:dyDescent="0.2">
      <c r="B569"/>
      <c r="C569"/>
      <c r="D569"/>
      <c r="E569"/>
      <c r="F569"/>
      <c r="G569"/>
    </row>
    <row r="570" spans="2:7" x14ac:dyDescent="0.2">
      <c r="B570"/>
      <c r="C570"/>
      <c r="D570"/>
      <c r="E570"/>
      <c r="F570"/>
      <c r="G570"/>
    </row>
    <row r="571" spans="2:7" x14ac:dyDescent="0.2">
      <c r="B571"/>
      <c r="C571"/>
      <c r="D571"/>
      <c r="E571"/>
      <c r="F571"/>
      <c r="G571"/>
    </row>
    <row r="572" spans="2:7" x14ac:dyDescent="0.2">
      <c r="B572"/>
      <c r="C572"/>
      <c r="D572"/>
      <c r="E572"/>
      <c r="F572"/>
      <c r="G572"/>
    </row>
    <row r="573" spans="2:7" x14ac:dyDescent="0.2">
      <c r="B573"/>
      <c r="C573"/>
      <c r="D573"/>
      <c r="E573"/>
      <c r="F573"/>
      <c r="G573"/>
    </row>
    <row r="574" spans="2:7" x14ac:dyDescent="0.2">
      <c r="B574"/>
      <c r="C574"/>
      <c r="D574"/>
      <c r="E574"/>
      <c r="F574"/>
      <c r="G574"/>
    </row>
    <row r="575" spans="2:7" x14ac:dyDescent="0.2">
      <c r="B575"/>
      <c r="C575"/>
      <c r="D575"/>
      <c r="E575"/>
      <c r="F575"/>
      <c r="G575"/>
    </row>
    <row r="576" spans="2:7" ht="16" thickBot="1" x14ac:dyDescent="0.25">
      <c r="B576"/>
      <c r="C576"/>
      <c r="D576"/>
      <c r="E576"/>
      <c r="F576"/>
      <c r="G576"/>
    </row>
    <row r="577" spans="2:7" ht="16" thickBot="1" x14ac:dyDescent="0.25">
      <c r="B577"/>
      <c r="C577"/>
      <c r="D577"/>
      <c r="E577"/>
      <c r="F577"/>
      <c r="G577"/>
    </row>
    <row r="578" spans="2:7" x14ac:dyDescent="0.2">
      <c r="B578"/>
      <c r="C578"/>
      <c r="D578"/>
      <c r="E578"/>
      <c r="F578"/>
      <c r="G578"/>
    </row>
    <row r="579" spans="2:7" x14ac:dyDescent="0.2">
      <c r="B579"/>
      <c r="C579"/>
      <c r="D579"/>
      <c r="E579"/>
      <c r="F579"/>
      <c r="G579"/>
    </row>
    <row r="580" spans="2:7" x14ac:dyDescent="0.2">
      <c r="B580"/>
      <c r="C580"/>
      <c r="D580"/>
      <c r="E580"/>
      <c r="F580"/>
      <c r="G580"/>
    </row>
    <row r="581" spans="2:7" x14ac:dyDescent="0.2">
      <c r="B581"/>
      <c r="C581"/>
      <c r="D581"/>
      <c r="E581"/>
      <c r="F581"/>
      <c r="G581"/>
    </row>
    <row r="582" spans="2:7" x14ac:dyDescent="0.2">
      <c r="B582"/>
      <c r="C582"/>
      <c r="D582"/>
      <c r="E582"/>
      <c r="F582"/>
      <c r="G582"/>
    </row>
    <row r="583" spans="2:7" x14ac:dyDescent="0.2">
      <c r="B583"/>
      <c r="C583"/>
      <c r="D583"/>
      <c r="E583"/>
      <c r="F583"/>
      <c r="G583"/>
    </row>
    <row r="584" spans="2:7" x14ac:dyDescent="0.2">
      <c r="B584"/>
      <c r="C584"/>
      <c r="D584"/>
      <c r="E584"/>
      <c r="F584"/>
      <c r="G584"/>
    </row>
    <row r="585" spans="2:7" x14ac:dyDescent="0.2">
      <c r="B585"/>
      <c r="C585"/>
      <c r="D585"/>
      <c r="E585"/>
      <c r="F585"/>
      <c r="G585"/>
    </row>
    <row r="586" spans="2:7" x14ac:dyDescent="0.2">
      <c r="B586"/>
      <c r="C586"/>
      <c r="D586"/>
      <c r="E586"/>
      <c r="F586"/>
      <c r="G586"/>
    </row>
    <row r="587" spans="2:7" x14ac:dyDescent="0.2">
      <c r="B587"/>
      <c r="C587"/>
      <c r="D587"/>
      <c r="E587"/>
      <c r="F587"/>
      <c r="G587"/>
    </row>
    <row r="588" spans="2:7" x14ac:dyDescent="0.2">
      <c r="B588"/>
      <c r="C588"/>
      <c r="D588"/>
      <c r="E588"/>
      <c r="F588"/>
      <c r="G588"/>
    </row>
    <row r="589" spans="2:7" x14ac:dyDescent="0.2">
      <c r="B589"/>
      <c r="C589"/>
      <c r="D589"/>
      <c r="E589"/>
      <c r="F589"/>
      <c r="G589"/>
    </row>
    <row r="590" spans="2:7" x14ac:dyDescent="0.2">
      <c r="B590"/>
      <c r="C590"/>
      <c r="D590"/>
      <c r="E590"/>
      <c r="F590"/>
      <c r="G590"/>
    </row>
    <row r="591" spans="2:7" x14ac:dyDescent="0.2">
      <c r="B591"/>
      <c r="C591"/>
      <c r="D591"/>
      <c r="E591"/>
      <c r="F591"/>
      <c r="G591"/>
    </row>
    <row r="592" spans="2:7" ht="16" thickBot="1" x14ac:dyDescent="0.25">
      <c r="B592"/>
      <c r="C592"/>
      <c r="D592"/>
      <c r="E592"/>
      <c r="F592"/>
      <c r="G592"/>
    </row>
    <row r="593" spans="2:7" ht="16" thickBot="1" x14ac:dyDescent="0.25">
      <c r="B593"/>
      <c r="C593"/>
      <c r="D593"/>
      <c r="E593"/>
      <c r="F593"/>
      <c r="G593"/>
    </row>
    <row r="594" spans="2:7" ht="16" thickBot="1" x14ac:dyDescent="0.25">
      <c r="B594"/>
      <c r="C594"/>
      <c r="D594"/>
      <c r="E594"/>
      <c r="F594"/>
      <c r="G594"/>
    </row>
    <row r="595" spans="2:7" ht="16" thickBot="1" x14ac:dyDescent="0.25">
      <c r="B595"/>
      <c r="C595"/>
      <c r="D595"/>
      <c r="E595"/>
      <c r="F595"/>
      <c r="G595"/>
    </row>
    <row r="596" spans="2:7" ht="16" thickBot="1" x14ac:dyDescent="0.25">
      <c r="B596"/>
      <c r="C596"/>
      <c r="D596"/>
      <c r="E596"/>
      <c r="F596"/>
      <c r="G596"/>
    </row>
    <row r="597" spans="2:7" ht="17" thickTop="1" thickBot="1" x14ac:dyDescent="0.25">
      <c r="B597"/>
      <c r="C597"/>
      <c r="D597"/>
      <c r="E597"/>
      <c r="F597"/>
      <c r="G597"/>
    </row>
    <row r="598" spans="2:7" ht="16" thickBot="1" x14ac:dyDescent="0.25">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9FF66"/>
  </sheetPr>
  <dimension ref="A1:I598"/>
  <sheetViews>
    <sheetView workbookViewId="0">
      <selection activeCell="G31" sqref="G31"/>
    </sheetView>
  </sheetViews>
  <sheetFormatPr baseColWidth="10" defaultColWidth="8.83203125" defaultRowHeight="15" x14ac:dyDescent="0.2"/>
  <cols>
    <col min="1" max="1" width="4.6640625" customWidth="1"/>
    <col min="2" max="2" width="15.6640625" customWidth="1"/>
    <col min="3" max="3" width="9.83203125" customWidth="1"/>
    <col min="4" max="4" width="10.5" customWidth="1"/>
    <col min="5" max="5" width="12.5" customWidth="1"/>
    <col min="6" max="6" width="6.33203125" customWidth="1"/>
    <col min="7" max="7" width="8.1640625" customWidth="1"/>
    <col min="8" max="9" width="8.6640625" customWidth="1"/>
  </cols>
  <sheetData>
    <row r="1" spans="1:9" ht="17" thickBot="1" x14ac:dyDescent="0.25">
      <c r="A1" s="31"/>
      <c r="B1" s="32"/>
      <c r="C1" s="32" t="s">
        <v>245</v>
      </c>
      <c r="D1" s="32"/>
      <c r="E1" s="174"/>
      <c r="F1" s="174"/>
      <c r="G1" s="32"/>
    </row>
    <row r="2" spans="1:9" ht="75.75" customHeight="1" thickBot="1" x14ac:dyDescent="0.25">
      <c r="A2" s="33" t="s">
        <v>445</v>
      </c>
      <c r="B2" s="54" t="s">
        <v>236</v>
      </c>
      <c r="C2" s="110" t="s">
        <v>475</v>
      </c>
      <c r="D2" s="111" t="s">
        <v>496</v>
      </c>
      <c r="E2" s="30" t="s">
        <v>528</v>
      </c>
      <c r="F2" s="30" t="s">
        <v>508</v>
      </c>
      <c r="G2" s="55" t="s">
        <v>477</v>
      </c>
      <c r="H2" s="134" t="s">
        <v>478</v>
      </c>
      <c r="I2" s="133" t="s">
        <v>484</v>
      </c>
    </row>
    <row r="3" spans="1:9" ht="16" x14ac:dyDescent="0.2">
      <c r="A3" s="48">
        <v>1</v>
      </c>
      <c r="B3" s="61" t="s">
        <v>396</v>
      </c>
      <c r="C3" s="50">
        <v>658247</v>
      </c>
      <c r="D3" s="126">
        <v>552393</v>
      </c>
      <c r="E3" s="34">
        <v>184663</v>
      </c>
      <c r="F3" s="34">
        <v>1146</v>
      </c>
      <c r="G3" s="35">
        <v>125579</v>
      </c>
      <c r="H3" s="132">
        <f>IF(C3&lt;&gt;0,G3/(D3+F3+G3),"")</f>
        <v>0.18491484543186898</v>
      </c>
      <c r="I3" s="129">
        <f t="shared" ref="I3:I28" si="0">IF(D3&lt;&gt;0,E3/D3,"")</f>
        <v>0.33429641577644903</v>
      </c>
    </row>
    <row r="4" spans="1:9" ht="16" x14ac:dyDescent="0.2">
      <c r="A4" s="48">
        <v>2</v>
      </c>
      <c r="B4" s="62" t="s">
        <v>401</v>
      </c>
      <c r="C4" s="51">
        <v>411826</v>
      </c>
      <c r="D4" s="127">
        <v>343511</v>
      </c>
      <c r="E4" s="30">
        <v>310473</v>
      </c>
      <c r="F4" s="30">
        <v>10070</v>
      </c>
      <c r="G4" s="36">
        <v>58245</v>
      </c>
      <c r="H4" s="132">
        <f t="shared" ref="H4:H26" si="1">IF(C4&lt;&gt;0,G4/(D4+F4+G4),"")</f>
        <v>0.14143108982919972</v>
      </c>
      <c r="I4" s="129">
        <f t="shared" si="0"/>
        <v>0.90382258501183366</v>
      </c>
    </row>
    <row r="5" spans="1:9" ht="16" x14ac:dyDescent="0.2">
      <c r="A5" s="48">
        <v>3</v>
      </c>
      <c r="B5" s="62" t="s">
        <v>395</v>
      </c>
      <c r="C5" s="51">
        <v>340062</v>
      </c>
      <c r="D5" s="127">
        <v>263073</v>
      </c>
      <c r="E5" s="30">
        <v>107417</v>
      </c>
      <c r="F5" s="30">
        <v>2039</v>
      </c>
      <c r="G5" s="36">
        <v>55673</v>
      </c>
      <c r="H5" s="132">
        <f t="shared" si="1"/>
        <v>0.17355237931948189</v>
      </c>
      <c r="I5" s="129">
        <f t="shared" si="0"/>
        <v>0.40831632284575003</v>
      </c>
    </row>
    <row r="6" spans="1:9" ht="16" x14ac:dyDescent="0.2">
      <c r="A6" s="48">
        <v>4</v>
      </c>
      <c r="B6" s="62" t="s">
        <v>412</v>
      </c>
      <c r="C6" s="51">
        <v>293553</v>
      </c>
      <c r="D6" s="127">
        <v>259040</v>
      </c>
      <c r="E6" s="30">
        <v>198155</v>
      </c>
      <c r="F6" s="30">
        <v>829</v>
      </c>
      <c r="G6" s="36">
        <v>33684</v>
      </c>
      <c r="H6" s="132">
        <f t="shared" si="1"/>
        <v>0.11474588915800554</v>
      </c>
      <c r="I6" s="129">
        <f t="shared" si="0"/>
        <v>0.76495907967881405</v>
      </c>
    </row>
    <row r="7" spans="1:9" ht="16" x14ac:dyDescent="0.2">
      <c r="A7" s="48">
        <v>5</v>
      </c>
      <c r="B7" s="62" t="s">
        <v>424</v>
      </c>
      <c r="C7" s="51">
        <v>177197</v>
      </c>
      <c r="D7" s="127">
        <v>167245</v>
      </c>
      <c r="E7" s="30">
        <v>66219</v>
      </c>
      <c r="F7" s="30">
        <v>253</v>
      </c>
      <c r="G7" s="36">
        <v>9699</v>
      </c>
      <c r="H7" s="132">
        <f t="shared" si="1"/>
        <v>5.473568965614542E-2</v>
      </c>
      <c r="I7" s="129">
        <f t="shared" si="0"/>
        <v>0.39594008789500434</v>
      </c>
    </row>
    <row r="8" spans="1:9" ht="16" x14ac:dyDescent="0.2">
      <c r="A8" s="48">
        <v>6</v>
      </c>
      <c r="B8" s="62" t="s">
        <v>398</v>
      </c>
      <c r="C8" s="51">
        <v>169926</v>
      </c>
      <c r="D8" s="127">
        <v>137655</v>
      </c>
      <c r="E8" s="30">
        <v>89918</v>
      </c>
      <c r="F8" s="30">
        <v>842</v>
      </c>
      <c r="G8" s="36">
        <v>27921</v>
      </c>
      <c r="H8" s="132">
        <f t="shared" si="1"/>
        <v>0.16777632227283107</v>
      </c>
      <c r="I8" s="129">
        <f t="shared" si="0"/>
        <v>0.6532127419999274</v>
      </c>
    </row>
    <row r="9" spans="1:9" ht="16" x14ac:dyDescent="0.2">
      <c r="A9" s="48">
        <v>7</v>
      </c>
      <c r="B9" s="62" t="s">
        <v>394</v>
      </c>
      <c r="C9" s="51">
        <v>137536</v>
      </c>
      <c r="D9" s="127">
        <v>132475</v>
      </c>
      <c r="E9" s="30">
        <v>119525</v>
      </c>
      <c r="F9" s="30">
        <v>461</v>
      </c>
      <c r="G9" s="36">
        <v>5061</v>
      </c>
      <c r="H9" s="132">
        <f t="shared" si="1"/>
        <v>3.6674710319789562E-2</v>
      </c>
      <c r="I9" s="129">
        <f t="shared" si="0"/>
        <v>0.90224570673712023</v>
      </c>
    </row>
    <row r="10" spans="1:9" ht="16" x14ac:dyDescent="0.2">
      <c r="A10" s="48">
        <v>8</v>
      </c>
      <c r="B10" s="62" t="s">
        <v>438</v>
      </c>
      <c r="C10" s="51">
        <v>103743</v>
      </c>
      <c r="D10" s="127">
        <v>98511</v>
      </c>
      <c r="E10" s="30">
        <v>83690</v>
      </c>
      <c r="F10" s="30">
        <v>380</v>
      </c>
      <c r="G10" s="36">
        <v>4995</v>
      </c>
      <c r="H10" s="132">
        <f t="shared" si="1"/>
        <v>4.8081550930828026E-2</v>
      </c>
      <c r="I10" s="129">
        <f t="shared" si="0"/>
        <v>0.84954979646942985</v>
      </c>
    </row>
    <row r="11" spans="1:9" ht="16" x14ac:dyDescent="0.2">
      <c r="A11" s="48">
        <v>9</v>
      </c>
      <c r="B11" s="62" t="s">
        <v>427</v>
      </c>
      <c r="C11" s="51">
        <v>111870</v>
      </c>
      <c r="D11" s="127">
        <v>96002</v>
      </c>
      <c r="E11" s="30">
        <v>78208</v>
      </c>
      <c r="F11" s="30">
        <v>2277</v>
      </c>
      <c r="G11" s="36">
        <v>8971</v>
      </c>
      <c r="H11" s="132">
        <f t="shared" si="1"/>
        <v>8.3645687645687652E-2</v>
      </c>
      <c r="I11" s="129">
        <f t="shared" si="0"/>
        <v>0.81464969479802507</v>
      </c>
    </row>
    <row r="12" spans="1:9" ht="16" x14ac:dyDescent="0.2">
      <c r="A12" s="48">
        <v>10</v>
      </c>
      <c r="B12" s="62" t="s">
        <v>403</v>
      </c>
      <c r="C12" s="51">
        <v>92249</v>
      </c>
      <c r="D12" s="127">
        <v>74598</v>
      </c>
      <c r="E12" s="30">
        <v>53889</v>
      </c>
      <c r="F12" s="30">
        <v>7731</v>
      </c>
      <c r="G12" s="36">
        <v>9920</v>
      </c>
      <c r="H12" s="132">
        <f t="shared" si="1"/>
        <v>0.10753504103025507</v>
      </c>
      <c r="I12" s="129">
        <f t="shared" si="0"/>
        <v>0.72239202123381319</v>
      </c>
    </row>
    <row r="13" spans="1:9" ht="16" x14ac:dyDescent="0.2">
      <c r="A13" s="48">
        <v>11</v>
      </c>
      <c r="B13" s="62" t="s">
        <v>397</v>
      </c>
      <c r="C13" s="51">
        <v>66800</v>
      </c>
      <c r="D13" s="127">
        <v>65172</v>
      </c>
      <c r="E13" s="30">
        <v>58426</v>
      </c>
      <c r="F13" s="30">
        <v>44</v>
      </c>
      <c r="G13" s="36">
        <v>1411</v>
      </c>
      <c r="H13" s="132">
        <f t="shared" si="1"/>
        <v>2.1177600672400078E-2</v>
      </c>
      <c r="I13" s="129">
        <f t="shared" si="0"/>
        <v>0.89648928987908916</v>
      </c>
    </row>
    <row r="14" spans="1:9" ht="16" x14ac:dyDescent="0.2">
      <c r="A14" s="48">
        <v>12</v>
      </c>
      <c r="B14" s="62" t="s">
        <v>423</v>
      </c>
      <c r="C14" s="51">
        <v>45014</v>
      </c>
      <c r="D14" s="127">
        <v>41934</v>
      </c>
      <c r="E14" s="30">
        <v>25662</v>
      </c>
      <c r="F14" s="30">
        <v>568</v>
      </c>
      <c r="G14" s="36">
        <v>2512</v>
      </c>
      <c r="H14" s="132">
        <f t="shared" si="1"/>
        <v>5.5804860710001333E-2</v>
      </c>
      <c r="I14" s="129">
        <f t="shared" si="0"/>
        <v>0.61196165402775793</v>
      </c>
    </row>
    <row r="15" spans="1:9" ht="16" x14ac:dyDescent="0.2">
      <c r="A15" s="48">
        <v>13</v>
      </c>
      <c r="B15" s="62" t="s">
        <v>400</v>
      </c>
      <c r="C15" s="51">
        <v>45198</v>
      </c>
      <c r="D15" s="127">
        <v>39914</v>
      </c>
      <c r="E15" s="30">
        <v>22934</v>
      </c>
      <c r="F15" s="30">
        <v>33</v>
      </c>
      <c r="G15" s="36">
        <v>3997</v>
      </c>
      <c r="H15" s="132">
        <f t="shared" si="1"/>
        <v>9.0956672128163121E-2</v>
      </c>
      <c r="I15" s="129">
        <f t="shared" si="0"/>
        <v>0.57458535852081971</v>
      </c>
    </row>
    <row r="16" spans="1:9" ht="16" x14ac:dyDescent="0.2">
      <c r="A16" s="48">
        <v>14</v>
      </c>
      <c r="B16" s="62" t="s">
        <v>402</v>
      </c>
      <c r="C16" s="51">
        <v>56613</v>
      </c>
      <c r="D16" s="127">
        <v>39608</v>
      </c>
      <c r="E16" s="30">
        <v>20694</v>
      </c>
      <c r="F16" s="30">
        <v>45</v>
      </c>
      <c r="G16" s="36">
        <v>17013</v>
      </c>
      <c r="H16" s="132">
        <f t="shared" si="1"/>
        <v>0.30023294391698724</v>
      </c>
      <c r="I16" s="129">
        <f t="shared" si="0"/>
        <v>0.52247020803878008</v>
      </c>
    </row>
    <row r="17" spans="1:9" ht="16" x14ac:dyDescent="0.2">
      <c r="A17" s="48">
        <v>15</v>
      </c>
      <c r="B17" s="62" t="s">
        <v>399</v>
      </c>
      <c r="C17" s="51">
        <v>50058</v>
      </c>
      <c r="D17" s="127">
        <v>35810</v>
      </c>
      <c r="E17" s="30">
        <v>20990</v>
      </c>
      <c r="F17" s="30">
        <v>100</v>
      </c>
      <c r="G17" s="36">
        <v>11072</v>
      </c>
      <c r="H17" s="132">
        <f t="shared" si="1"/>
        <v>0.23566472265974203</v>
      </c>
      <c r="I17" s="129">
        <f t="shared" si="0"/>
        <v>0.58614912035744204</v>
      </c>
    </row>
    <row r="18" spans="1:9" ht="16" x14ac:dyDescent="0.2">
      <c r="A18" s="48">
        <v>16</v>
      </c>
      <c r="B18" s="62" t="s">
        <v>431</v>
      </c>
      <c r="C18" s="51">
        <v>30134</v>
      </c>
      <c r="D18" s="127">
        <v>29593</v>
      </c>
      <c r="E18" s="30">
        <v>24454</v>
      </c>
      <c r="F18" s="30">
        <v>37</v>
      </c>
      <c r="G18" s="36">
        <v>827</v>
      </c>
      <c r="H18" s="132">
        <f t="shared" si="1"/>
        <v>2.7153035426995435E-2</v>
      </c>
      <c r="I18" s="129">
        <f t="shared" si="0"/>
        <v>0.82634406785388437</v>
      </c>
    </row>
    <row r="19" spans="1:9" ht="16" x14ac:dyDescent="0.2">
      <c r="A19" s="48">
        <v>17</v>
      </c>
      <c r="B19" s="62" t="s">
        <v>425</v>
      </c>
      <c r="C19" s="51">
        <v>31438</v>
      </c>
      <c r="D19" s="127">
        <v>27013</v>
      </c>
      <c r="E19" s="30">
        <v>14852</v>
      </c>
      <c r="F19" s="30">
        <v>66</v>
      </c>
      <c r="G19" s="36">
        <v>3616</v>
      </c>
      <c r="H19" s="132">
        <f t="shared" si="1"/>
        <v>0.11780420263886626</v>
      </c>
      <c r="I19" s="129">
        <f t="shared" si="0"/>
        <v>0.54980935105319662</v>
      </c>
    </row>
    <row r="20" spans="1:9" ht="16" x14ac:dyDescent="0.2">
      <c r="A20" s="48">
        <v>18</v>
      </c>
      <c r="B20" s="62" t="s">
        <v>444</v>
      </c>
      <c r="C20" s="51">
        <v>36136</v>
      </c>
      <c r="D20" s="127">
        <v>25461</v>
      </c>
      <c r="E20" s="30">
        <v>11408</v>
      </c>
      <c r="F20" s="30">
        <v>1908</v>
      </c>
      <c r="G20" s="36">
        <v>8185</v>
      </c>
      <c r="H20" s="132">
        <f t="shared" si="1"/>
        <v>0.23021319682736119</v>
      </c>
      <c r="I20" s="129">
        <f t="shared" si="0"/>
        <v>0.44805781391147242</v>
      </c>
    </row>
    <row r="21" spans="1:9" ht="16" x14ac:dyDescent="0.2">
      <c r="A21" s="48">
        <v>19</v>
      </c>
      <c r="B21" s="62" t="s">
        <v>446</v>
      </c>
      <c r="C21" s="51">
        <v>25554</v>
      </c>
      <c r="D21" s="127">
        <v>24963</v>
      </c>
      <c r="E21" s="30">
        <v>23557</v>
      </c>
      <c r="F21" s="30">
        <v>6</v>
      </c>
      <c r="G21" s="36">
        <v>370</v>
      </c>
      <c r="H21" s="132">
        <f t="shared" si="1"/>
        <v>1.4601996921741189E-2</v>
      </c>
      <c r="I21" s="129">
        <f t="shared" si="0"/>
        <v>0.9436766414293154</v>
      </c>
    </row>
    <row r="22" spans="1:9" ht="16" x14ac:dyDescent="0.2">
      <c r="A22" s="48">
        <v>20</v>
      </c>
      <c r="B22" s="62" t="s">
        <v>435</v>
      </c>
      <c r="C22" s="51">
        <v>20985</v>
      </c>
      <c r="D22" s="127">
        <v>17162</v>
      </c>
      <c r="E22" s="30">
        <v>8352</v>
      </c>
      <c r="F22" s="30">
        <v>883</v>
      </c>
      <c r="G22" s="36">
        <v>3490</v>
      </c>
      <c r="H22" s="132">
        <f t="shared" si="1"/>
        <v>0.16206175992570235</v>
      </c>
      <c r="I22" s="129">
        <f t="shared" si="0"/>
        <v>0.48665656683370234</v>
      </c>
    </row>
    <row r="23" spans="1:9" ht="16" x14ac:dyDescent="0.2">
      <c r="A23" s="48">
        <v>21</v>
      </c>
      <c r="B23" s="62" t="s">
        <v>434</v>
      </c>
      <c r="C23" s="51">
        <v>6472</v>
      </c>
      <c r="D23" s="127">
        <v>4654</v>
      </c>
      <c r="E23" s="30">
        <v>2074</v>
      </c>
      <c r="F23" s="30">
        <v>10</v>
      </c>
      <c r="G23" s="36">
        <v>1795</v>
      </c>
      <c r="H23" s="132">
        <f t="shared" si="1"/>
        <v>0.27790679671775814</v>
      </c>
      <c r="I23" s="129">
        <f t="shared" si="0"/>
        <v>0.44563816072195961</v>
      </c>
    </row>
    <row r="24" spans="1:9" ht="16" x14ac:dyDescent="0.2">
      <c r="A24" s="48">
        <v>22</v>
      </c>
      <c r="B24" s="62" t="s">
        <v>443</v>
      </c>
      <c r="C24" s="51">
        <v>4319</v>
      </c>
      <c r="D24" s="127">
        <v>4115</v>
      </c>
      <c r="E24" s="30">
        <v>2959</v>
      </c>
      <c r="F24" s="30">
        <v>77</v>
      </c>
      <c r="G24" s="36">
        <v>174</v>
      </c>
      <c r="H24" s="132">
        <f t="shared" si="1"/>
        <v>3.9853412734768667E-2</v>
      </c>
      <c r="I24" s="129">
        <f t="shared" si="0"/>
        <v>0.71907654921020658</v>
      </c>
    </row>
    <row r="25" spans="1:9" ht="16" x14ac:dyDescent="0.2">
      <c r="A25" s="48">
        <v>23</v>
      </c>
      <c r="B25" s="62" t="s">
        <v>408</v>
      </c>
      <c r="C25" s="51">
        <v>4414</v>
      </c>
      <c r="D25" s="127">
        <v>3796</v>
      </c>
      <c r="E25" s="30">
        <v>2541</v>
      </c>
      <c r="F25" s="30">
        <v>778</v>
      </c>
      <c r="G25" s="36">
        <v>792</v>
      </c>
      <c r="H25" s="132">
        <f t="shared" si="1"/>
        <v>0.14759597465523669</v>
      </c>
      <c r="I25" s="129">
        <f t="shared" si="0"/>
        <v>0.66938883034773444</v>
      </c>
    </row>
    <row r="26" spans="1:9" ht="16" x14ac:dyDescent="0.2">
      <c r="A26" s="48">
        <v>24</v>
      </c>
      <c r="B26" s="62" t="s">
        <v>393</v>
      </c>
      <c r="C26" s="51">
        <v>2552</v>
      </c>
      <c r="D26" s="127">
        <v>3115</v>
      </c>
      <c r="E26" s="30">
        <v>419</v>
      </c>
      <c r="F26" s="30"/>
      <c r="G26" s="36">
        <v>129</v>
      </c>
      <c r="H26" s="132">
        <f t="shared" si="1"/>
        <v>3.976572133168927E-2</v>
      </c>
      <c r="I26" s="129">
        <f t="shared" si="0"/>
        <v>0.13451043338683788</v>
      </c>
    </row>
    <row r="27" spans="1:9" ht="17" thickBot="1" x14ac:dyDescent="0.25">
      <c r="A27" s="108">
        <v>25</v>
      </c>
      <c r="B27" s="268" t="s">
        <v>430</v>
      </c>
      <c r="C27" s="53">
        <v>2469</v>
      </c>
      <c r="D27" s="267">
        <v>2333</v>
      </c>
      <c r="E27" s="40">
        <v>1982</v>
      </c>
      <c r="F27" s="40">
        <v>106</v>
      </c>
      <c r="G27" s="41">
        <v>135</v>
      </c>
      <c r="H27" s="153">
        <f>IF(C27&lt;&gt;0,G27/(D27+F27+G27),"")</f>
        <v>5.2447552447552448E-2</v>
      </c>
      <c r="I27" s="130">
        <f t="shared" si="0"/>
        <v>0.84954993570510073</v>
      </c>
    </row>
    <row r="28" spans="1:9" ht="18" thickTop="1" thickBot="1" x14ac:dyDescent="0.25">
      <c r="A28" s="43"/>
      <c r="B28" s="55" t="s">
        <v>244</v>
      </c>
      <c r="C28" s="52">
        <v>2924365</v>
      </c>
      <c r="D28" s="128">
        <v>2489146</v>
      </c>
      <c r="E28" s="37">
        <v>1533461</v>
      </c>
      <c r="F28" s="37">
        <v>30689</v>
      </c>
      <c r="G28" s="38">
        <v>395266</v>
      </c>
      <c r="H28" s="152">
        <f>IF(C28&lt;&gt;0,G28/(D28+F28+G28),"")</f>
        <v>0.13559255751344465</v>
      </c>
      <c r="I28" s="131">
        <f t="shared" si="0"/>
        <v>0.61605908211089266</v>
      </c>
    </row>
    <row r="43" ht="16" thickBot="1" x14ac:dyDescent="0.25"/>
    <row r="44" ht="16" thickBot="1" x14ac:dyDescent="0.25"/>
    <row r="102" ht="16" thickBot="1" x14ac:dyDescent="0.25"/>
    <row r="103" ht="16" thickBot="1" x14ac:dyDescent="0.25"/>
    <row r="163" ht="16" thickBot="1" x14ac:dyDescent="0.25"/>
    <row r="164" ht="16" thickBot="1" x14ac:dyDescent="0.25"/>
    <row r="211" ht="16" thickBot="1" x14ac:dyDescent="0.25"/>
    <row r="212" ht="16" thickBot="1" x14ac:dyDescent="0.25"/>
    <row r="236" ht="16" thickBot="1" x14ac:dyDescent="0.25"/>
    <row r="237" ht="16" thickBot="1" x14ac:dyDescent="0.25"/>
    <row r="262" ht="16" thickBot="1" x14ac:dyDescent="0.25"/>
    <row r="263" ht="16" thickBot="1" x14ac:dyDescent="0.25"/>
    <row r="284" ht="16" thickBot="1" x14ac:dyDescent="0.25"/>
    <row r="285" ht="16" thickBot="1" x14ac:dyDescent="0.25"/>
    <row r="321" ht="16" thickBot="1" x14ac:dyDescent="0.25"/>
    <row r="322" ht="16" thickBot="1" x14ac:dyDescent="0.25"/>
    <row r="358" ht="16" thickBot="1" x14ac:dyDescent="0.25"/>
    <row r="359" ht="16" thickBot="1" x14ac:dyDescent="0.25"/>
    <row r="367" ht="16" thickBot="1" x14ac:dyDescent="0.25"/>
    <row r="368" ht="16" thickBot="1" x14ac:dyDescent="0.25"/>
    <row r="396" ht="16" thickBot="1" x14ac:dyDescent="0.25"/>
    <row r="397" ht="16" thickBot="1" x14ac:dyDescent="0.25"/>
    <row r="415" ht="16" thickBot="1" x14ac:dyDescent="0.25"/>
    <row r="416" ht="16" thickBot="1" x14ac:dyDescent="0.25"/>
    <row r="441" ht="16" thickBot="1" x14ac:dyDescent="0.25"/>
    <row r="442" ht="16" thickBot="1" x14ac:dyDescent="0.25"/>
    <row r="460" ht="16" thickBot="1" x14ac:dyDescent="0.25"/>
    <row r="461" ht="16" thickBot="1" x14ac:dyDescent="0.25"/>
    <row r="481" ht="16" thickBot="1" x14ac:dyDescent="0.25"/>
    <row r="482" ht="16" thickBot="1" x14ac:dyDescent="0.25"/>
    <row r="502" ht="16" thickBot="1" x14ac:dyDescent="0.25"/>
    <row r="503" ht="16" thickBot="1" x14ac:dyDescent="0.25"/>
    <row r="522" ht="16" thickBot="1" x14ac:dyDescent="0.25"/>
    <row r="523" ht="16" thickBot="1" x14ac:dyDescent="0.25"/>
    <row r="532" ht="16" thickBot="1" x14ac:dyDescent="0.25"/>
    <row r="533" ht="16" thickBot="1" x14ac:dyDescent="0.25"/>
    <row r="543" ht="16" thickBot="1" x14ac:dyDescent="0.25"/>
    <row r="544" ht="16" thickBot="1" x14ac:dyDescent="0.25"/>
    <row r="545" ht="16" thickTop="1" x14ac:dyDescent="0.2"/>
    <row r="555" ht="16" thickBot="1" x14ac:dyDescent="0.25"/>
    <row r="556" ht="16" thickBot="1" x14ac:dyDescent="0.25"/>
    <row r="563" ht="16" thickBot="1" x14ac:dyDescent="0.25"/>
    <row r="564" ht="16" thickBot="1" x14ac:dyDescent="0.25"/>
    <row r="576" ht="16" thickBot="1" x14ac:dyDescent="0.25"/>
    <row r="577" ht="16" thickBot="1" x14ac:dyDescent="0.25"/>
    <row r="592" ht="16" thickBot="1" x14ac:dyDescent="0.25"/>
    <row r="593" ht="16" thickBot="1" x14ac:dyDescent="0.25"/>
    <row r="594" ht="16" thickBot="1" x14ac:dyDescent="0.25"/>
    <row r="595" ht="16" thickBot="1" x14ac:dyDescent="0.25"/>
    <row r="596" ht="16" thickBot="1" x14ac:dyDescent="0.25"/>
    <row r="597" ht="16" thickBot="1" x14ac:dyDescent="0.25"/>
    <row r="598" ht="16" thickBo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59999389629810485"/>
  </sheetPr>
  <dimension ref="A1:G29"/>
  <sheetViews>
    <sheetView workbookViewId="0">
      <selection activeCell="K26" sqref="K26"/>
    </sheetView>
  </sheetViews>
  <sheetFormatPr baseColWidth="10" defaultColWidth="8.83203125" defaultRowHeight="15" x14ac:dyDescent="0.2"/>
  <cols>
    <col min="1" max="1" width="18.5" customWidth="1"/>
    <col min="2" max="4" width="12.6640625" customWidth="1"/>
  </cols>
  <sheetData>
    <row r="1" spans="1:4" ht="16" thickBot="1" x14ac:dyDescent="0.25">
      <c r="A1" s="86"/>
      <c r="B1" s="87"/>
      <c r="C1" s="87"/>
      <c r="D1" s="87"/>
    </row>
    <row r="2" spans="1:4" ht="77.25" customHeight="1" thickBot="1" x14ac:dyDescent="0.25">
      <c r="A2" s="88" t="s">
        <v>236</v>
      </c>
      <c r="B2" s="140" t="s">
        <v>535</v>
      </c>
      <c r="C2" s="89" t="s">
        <v>536</v>
      </c>
      <c r="D2" s="90" t="s">
        <v>537</v>
      </c>
    </row>
    <row r="3" spans="1:4" s="117" customFormat="1" ht="16" x14ac:dyDescent="0.2">
      <c r="A3" s="115" t="s">
        <v>423</v>
      </c>
      <c r="B3" s="147">
        <f>GETPIVOTDATA("Total  uniform visas issued (including MEV)  ",'Schengen totals - visas issued'!$B$1,"Schengen State","Austria")</f>
        <v>41934</v>
      </c>
      <c r="C3" s="244">
        <v>18</v>
      </c>
      <c r="D3" s="116">
        <f>SUM(B3:C3)</f>
        <v>41952</v>
      </c>
    </row>
    <row r="4" spans="1:4" s="117" customFormat="1" ht="16" x14ac:dyDescent="0.2">
      <c r="A4" s="118" t="s">
        <v>399</v>
      </c>
      <c r="B4" s="148">
        <f>GETPIVOTDATA("Total  uniform visas issued (including MEV)  ",'Schengen totals - visas issued'!$B$1,"Schengen State","Belgium")</f>
        <v>35810</v>
      </c>
      <c r="C4" s="245">
        <v>4901</v>
      </c>
      <c r="D4" s="119">
        <f t="shared" ref="D4:D27" si="0">SUM(B4:C4)</f>
        <v>40711</v>
      </c>
    </row>
    <row r="5" spans="1:4" s="117" customFormat="1" ht="16" x14ac:dyDescent="0.2">
      <c r="A5" s="120" t="s">
        <v>424</v>
      </c>
      <c r="B5" s="149">
        <f>GETPIVOTDATA("Total  uniform visas issued (including MEV)  ",'Schengen totals - visas issued'!$B$1,"Schengen State","Czech Republic")</f>
        <v>167245</v>
      </c>
      <c r="C5" s="246">
        <v>11</v>
      </c>
      <c r="D5" s="121">
        <f t="shared" si="0"/>
        <v>167256</v>
      </c>
    </row>
    <row r="6" spans="1:4" s="117" customFormat="1" ht="16" x14ac:dyDescent="0.2">
      <c r="A6" s="118" t="s">
        <v>425</v>
      </c>
      <c r="B6" s="148">
        <f>GETPIVOTDATA("Total  uniform visas issued (including MEV)  ",'Schengen totals - visas issued'!$B$1,"Schengen State","Denmark")</f>
        <v>27013</v>
      </c>
      <c r="C6" s="245">
        <v>379</v>
      </c>
      <c r="D6" s="119">
        <f t="shared" si="0"/>
        <v>27392</v>
      </c>
    </row>
    <row r="7" spans="1:4" s="117" customFormat="1" ht="16" x14ac:dyDescent="0.2">
      <c r="A7" s="120" t="s">
        <v>446</v>
      </c>
      <c r="B7" s="149">
        <f>GETPIVOTDATA("Total  uniform visas issued (including MEV)  ",'Schengen totals - visas issued'!$B$1,"Schengen State","Estonia")</f>
        <v>24963</v>
      </c>
      <c r="C7" s="246">
        <v>894</v>
      </c>
      <c r="D7" s="121">
        <f t="shared" si="0"/>
        <v>25857</v>
      </c>
    </row>
    <row r="8" spans="1:4" s="117" customFormat="1" ht="16" x14ac:dyDescent="0.2">
      <c r="A8" s="118" t="s">
        <v>394</v>
      </c>
      <c r="B8" s="148">
        <f>GETPIVOTDATA("Total  uniform visas issued (including MEV)  ",'Schengen totals - visas issued'!$B$1,"Schengen State","Finland")</f>
        <v>132475</v>
      </c>
      <c r="C8" s="245">
        <v>1285</v>
      </c>
      <c r="D8" s="119">
        <f t="shared" si="0"/>
        <v>133760</v>
      </c>
    </row>
    <row r="9" spans="1:4" s="117" customFormat="1" ht="16" x14ac:dyDescent="0.2">
      <c r="A9" s="120" t="s">
        <v>396</v>
      </c>
      <c r="B9" s="149">
        <f>GETPIVOTDATA("Total  uniform visas issued (including MEV)  ",'Schengen totals - visas issued'!$B$1,"Schengen State","France")</f>
        <v>552393</v>
      </c>
      <c r="C9" s="246">
        <v>2350</v>
      </c>
      <c r="D9" s="121">
        <f t="shared" si="0"/>
        <v>554743</v>
      </c>
    </row>
    <row r="10" spans="1:4" s="117" customFormat="1" ht="16" x14ac:dyDescent="0.2">
      <c r="A10" s="118" t="s">
        <v>401</v>
      </c>
      <c r="B10" s="148">
        <f>GETPIVOTDATA("Total  uniform visas issued (including MEV)  ",'Schengen totals - visas issued'!$B$1,"Schengen State","Germany")</f>
        <v>343511</v>
      </c>
      <c r="C10" s="245">
        <v>10532</v>
      </c>
      <c r="D10" s="119">
        <f t="shared" si="0"/>
        <v>354043</v>
      </c>
    </row>
    <row r="11" spans="1:4" s="117" customFormat="1" ht="16" x14ac:dyDescent="0.2">
      <c r="A11" s="120" t="s">
        <v>427</v>
      </c>
      <c r="B11" s="149">
        <f>GETPIVOTDATA("Total  uniform visas issued (including MEV)  ",'Schengen totals - visas issued'!$B$1,"Schengen State","Greece")</f>
        <v>96002</v>
      </c>
      <c r="C11" s="246">
        <v>4220</v>
      </c>
      <c r="D11" s="121">
        <f t="shared" si="0"/>
        <v>100222</v>
      </c>
    </row>
    <row r="12" spans="1:4" s="117" customFormat="1" ht="16" x14ac:dyDescent="0.2">
      <c r="A12" s="118" t="s">
        <v>400</v>
      </c>
      <c r="B12" s="148">
        <f>GETPIVOTDATA("Total  uniform visas issued (including MEV)  ",'Schengen totals - visas issued'!$B$1,"Schengen State","Hungary")</f>
        <v>39914</v>
      </c>
      <c r="C12" s="245">
        <v>22</v>
      </c>
      <c r="D12" s="119">
        <f t="shared" si="0"/>
        <v>39936</v>
      </c>
    </row>
    <row r="13" spans="1:4" s="117" customFormat="1" ht="16" x14ac:dyDescent="0.2">
      <c r="A13" s="120" t="s">
        <v>393</v>
      </c>
      <c r="B13" s="149">
        <f>GETPIVOTDATA("Total  uniform visas issued (including MEV)  ",'Schengen totals - visas issued'!$B$1,"Schengen State","Iceland")</f>
        <v>3115</v>
      </c>
      <c r="C13" s="246">
        <v>115</v>
      </c>
      <c r="D13" s="121">
        <f t="shared" si="0"/>
        <v>3230</v>
      </c>
    </row>
    <row r="14" spans="1:4" s="117" customFormat="1" ht="16" x14ac:dyDescent="0.2">
      <c r="A14" s="118" t="s">
        <v>412</v>
      </c>
      <c r="B14" s="148">
        <f>GETPIVOTDATA("Total  uniform visas issued (including MEV)  ",'Schengen totals - visas issued'!$B$1,"Schengen State","Italy")</f>
        <v>259040</v>
      </c>
      <c r="C14" s="245">
        <v>8682</v>
      </c>
      <c r="D14" s="119">
        <f t="shared" si="0"/>
        <v>267722</v>
      </c>
    </row>
    <row r="15" spans="1:4" s="117" customFormat="1" ht="16" x14ac:dyDescent="0.2">
      <c r="A15" s="120" t="s">
        <v>431</v>
      </c>
      <c r="B15" s="149">
        <f>GETPIVOTDATA("Total  uniform visas issued (including MEV)  ",'Schengen totals - visas issued'!$B$1,"Schengen State","Latvia")</f>
        <v>29593</v>
      </c>
      <c r="C15" s="246">
        <v>623</v>
      </c>
      <c r="D15" s="121">
        <f t="shared" si="0"/>
        <v>30216</v>
      </c>
    </row>
    <row r="16" spans="1:4" s="117" customFormat="1" ht="16" x14ac:dyDescent="0.2">
      <c r="A16" s="118" t="s">
        <v>397</v>
      </c>
      <c r="B16" s="148">
        <f>GETPIVOTDATA("Total  uniform visas issued (including MEV)  ",'Schengen totals - visas issued'!$B$1,"Schengen State","Lithuania")</f>
        <v>65172</v>
      </c>
      <c r="C16" s="245">
        <v>232</v>
      </c>
      <c r="D16" s="119">
        <f t="shared" si="0"/>
        <v>65404</v>
      </c>
    </row>
    <row r="17" spans="1:7" s="117" customFormat="1" ht="16" x14ac:dyDescent="0.2">
      <c r="A17" s="120" t="s">
        <v>430</v>
      </c>
      <c r="B17" s="149">
        <f>GETPIVOTDATA("Total  uniform visas issued (including MEV)  ",'Schengen totals - visas issued'!$B$1,"Schengen State","Luxembourg")</f>
        <v>2333</v>
      </c>
      <c r="C17" s="246">
        <v>0</v>
      </c>
      <c r="D17" s="121">
        <f t="shared" si="0"/>
        <v>2333</v>
      </c>
    </row>
    <row r="18" spans="1:7" s="117" customFormat="1" ht="16" x14ac:dyDescent="0.2">
      <c r="A18" s="118" t="s">
        <v>434</v>
      </c>
      <c r="B18" s="148">
        <f>GETPIVOTDATA("Total  uniform visas issued (including MEV)  ",'Schengen totals - visas issued'!$B$1,"Schengen State","Malta")</f>
        <v>4654</v>
      </c>
      <c r="C18" s="245">
        <v>0</v>
      </c>
      <c r="D18" s="119">
        <f t="shared" si="0"/>
        <v>4654</v>
      </c>
    </row>
    <row r="19" spans="1:7" s="117" customFormat="1" ht="16" x14ac:dyDescent="0.2">
      <c r="A19" s="120" t="s">
        <v>398</v>
      </c>
      <c r="B19" s="149">
        <f>GETPIVOTDATA("Total  uniform visas issued (including MEV)  ",'Schengen totals - visas issued'!$B$1,"Schengen State","Netherlands")</f>
        <v>137655</v>
      </c>
      <c r="C19" s="246">
        <v>5252</v>
      </c>
      <c r="D19" s="121">
        <f t="shared" si="0"/>
        <v>142907</v>
      </c>
    </row>
    <row r="20" spans="1:7" s="117" customFormat="1" ht="14.5" customHeight="1" x14ac:dyDescent="0.2">
      <c r="A20" s="118" t="s">
        <v>435</v>
      </c>
      <c r="B20" s="148">
        <f>GETPIVOTDATA("Total  uniform visas issued (including MEV)  ",'Schengen totals - visas issued'!$B$1,"Schengen State","Norway")</f>
        <v>17162</v>
      </c>
      <c r="C20" s="245">
        <v>203</v>
      </c>
      <c r="D20" s="119">
        <f t="shared" si="0"/>
        <v>17365</v>
      </c>
      <c r="G20" s="249"/>
    </row>
    <row r="21" spans="1:7" s="117" customFormat="1" ht="16" x14ac:dyDescent="0.2">
      <c r="A21" s="120" t="s">
        <v>438</v>
      </c>
      <c r="B21" s="149">
        <f>GETPIVOTDATA("Total  uniform visas issued (including MEV)  ",'Schengen totals - visas issued'!$B$1,"Schengen State","Poland")</f>
        <v>98511</v>
      </c>
      <c r="C21" s="246">
        <v>1070</v>
      </c>
      <c r="D21" s="121">
        <f t="shared" si="0"/>
        <v>99581</v>
      </c>
    </row>
    <row r="22" spans="1:7" s="117" customFormat="1" ht="16" x14ac:dyDescent="0.2">
      <c r="A22" s="118" t="s">
        <v>402</v>
      </c>
      <c r="B22" s="148">
        <f>GETPIVOTDATA("Total  uniform visas issued (including MEV)  ",'Schengen totals - visas issued'!$B$1,"Schengen State","Portugal")</f>
        <v>39608</v>
      </c>
      <c r="C22" s="245">
        <v>2417</v>
      </c>
      <c r="D22" s="119">
        <f t="shared" si="0"/>
        <v>42025</v>
      </c>
    </row>
    <row r="23" spans="1:7" s="117" customFormat="1" ht="16" x14ac:dyDescent="0.2">
      <c r="A23" s="120" t="s">
        <v>443</v>
      </c>
      <c r="B23" s="149">
        <f>GETPIVOTDATA("Total  uniform visas issued (including MEV)  ",'Schengen totals - visas issued'!$B$1,"Schengen State","Slovakia")</f>
        <v>4115</v>
      </c>
      <c r="C23" s="246">
        <v>1</v>
      </c>
      <c r="D23" s="121">
        <f t="shared" si="0"/>
        <v>4116</v>
      </c>
    </row>
    <row r="24" spans="1:7" s="117" customFormat="1" ht="16" x14ac:dyDescent="0.2">
      <c r="A24" s="118" t="s">
        <v>408</v>
      </c>
      <c r="B24" s="148">
        <f>GETPIVOTDATA("Total  uniform visas issued (including MEV)  ",'Schengen totals - visas issued'!$B$1,"Schengen State","Slovenia")</f>
        <v>3796</v>
      </c>
      <c r="C24" s="245">
        <v>303</v>
      </c>
      <c r="D24" s="119">
        <f t="shared" si="0"/>
        <v>4099</v>
      </c>
    </row>
    <row r="25" spans="1:7" s="117" customFormat="1" ht="16" x14ac:dyDescent="0.2">
      <c r="A25" s="120" t="s">
        <v>395</v>
      </c>
      <c r="B25" s="149">
        <f>GETPIVOTDATA("Total  uniform visas issued (including MEV)  ",'Schengen totals - visas issued'!$B$1,"Schengen State","Spain")</f>
        <v>263073</v>
      </c>
      <c r="C25" s="246">
        <v>9744</v>
      </c>
      <c r="D25" s="121">
        <f t="shared" si="0"/>
        <v>272817</v>
      </c>
    </row>
    <row r="26" spans="1:7" s="117" customFormat="1" ht="16" x14ac:dyDescent="0.2">
      <c r="A26" s="118" t="s">
        <v>444</v>
      </c>
      <c r="B26" s="148">
        <f>GETPIVOTDATA("Total  uniform visas issued (including MEV)  ",'Schengen totals - visas issued'!$B$1,"Schengen State","Sweden")</f>
        <v>25461</v>
      </c>
      <c r="C26" s="245">
        <v>618</v>
      </c>
      <c r="D26" s="119">
        <f t="shared" si="0"/>
        <v>26079</v>
      </c>
    </row>
    <row r="27" spans="1:7" s="117" customFormat="1" ht="17" thickBot="1" x14ac:dyDescent="0.25">
      <c r="A27" s="122" t="s">
        <v>403</v>
      </c>
      <c r="B27" s="150">
        <f>GETPIVOTDATA("Total  uniform visas issued (including MEV)  ",'Schengen totals - visas issued'!$B$1,"Schengen State","Switzerland")</f>
        <v>74598</v>
      </c>
      <c r="C27" s="247">
        <v>129</v>
      </c>
      <c r="D27" s="123">
        <f t="shared" si="0"/>
        <v>74727</v>
      </c>
    </row>
    <row r="28" spans="1:7" s="117" customFormat="1" ht="18" thickTop="1" thickBot="1" x14ac:dyDescent="0.25">
      <c r="A28" s="124" t="s">
        <v>244</v>
      </c>
      <c r="B28" s="141">
        <f>SUM(B3:B27)</f>
        <v>2489146</v>
      </c>
      <c r="C28" s="248">
        <f>SUM(C3:C27)</f>
        <v>54001</v>
      </c>
      <c r="D28" s="125">
        <f>SUM(D3:D27)</f>
        <v>2543147</v>
      </c>
    </row>
    <row r="29" spans="1:7" x14ac:dyDescent="0.2">
      <c r="A29" s="157"/>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249977111117893"/>
  </sheetPr>
  <dimension ref="A1:I1176"/>
  <sheetViews>
    <sheetView workbookViewId="0">
      <pane ySplit="2" topLeftCell="A3" activePane="bottomLeft" state="frozen"/>
      <selection pane="bottomLeft" activeCell="I40" sqref="I40"/>
    </sheetView>
  </sheetViews>
  <sheetFormatPr baseColWidth="10" defaultColWidth="8.83203125" defaultRowHeight="15" x14ac:dyDescent="0.2"/>
  <cols>
    <col min="1" max="1" width="4.1640625" customWidth="1"/>
    <col min="2" max="2" width="25.83203125" style="30" customWidth="1"/>
    <col min="3" max="3" width="14.5" style="30" customWidth="1"/>
    <col min="4" max="4" width="19.5" style="30" bestFit="1" customWidth="1"/>
    <col min="5" max="5" width="14.83203125" style="30" customWidth="1"/>
    <col min="6" max="6" width="11.5" customWidth="1"/>
    <col min="7" max="7" width="10.33203125" customWidth="1"/>
    <col min="8" max="8" width="11" customWidth="1"/>
    <col min="9" max="9" width="8.6640625" customWidth="1"/>
  </cols>
  <sheetData>
    <row r="1" spans="1:9" s="31" customFormat="1" ht="17" thickBot="1" x14ac:dyDescent="0.25">
      <c r="B1" s="32"/>
      <c r="C1" s="32" t="s">
        <v>245</v>
      </c>
      <c r="D1" s="32"/>
      <c r="E1" s="32"/>
      <c r="F1" s="32"/>
      <c r="G1" s="32"/>
      <c r="H1"/>
      <c r="I1"/>
    </row>
    <row r="2" spans="1:9" ht="92.25" customHeight="1" thickBot="1" x14ac:dyDescent="0.25">
      <c r="A2" s="138" t="s">
        <v>445</v>
      </c>
      <c r="B2" s="74" t="s">
        <v>237</v>
      </c>
      <c r="C2" s="111" t="s">
        <v>485</v>
      </c>
      <c r="D2" s="111" t="s">
        <v>490</v>
      </c>
      <c r="E2" s="30" t="s">
        <v>528</v>
      </c>
      <c r="F2" s="30" t="s">
        <v>509</v>
      </c>
      <c r="G2" s="63" t="s">
        <v>483</v>
      </c>
      <c r="H2" s="138" t="s">
        <v>478</v>
      </c>
      <c r="I2" s="139" t="s">
        <v>484</v>
      </c>
    </row>
    <row r="3" spans="1:9" ht="16" x14ac:dyDescent="0.2">
      <c r="A3" s="136">
        <v>1</v>
      </c>
      <c r="B3" s="76" t="s">
        <v>168</v>
      </c>
      <c r="C3" s="135">
        <v>653764</v>
      </c>
      <c r="D3" s="77">
        <v>635271</v>
      </c>
      <c r="E3" s="77">
        <v>499227</v>
      </c>
      <c r="F3" s="77">
        <v>392</v>
      </c>
      <c r="G3" s="78">
        <v>16724</v>
      </c>
      <c r="H3" s="251">
        <f>IF(C3&lt;&gt;0,G3/(D3+F3+G3),"")</f>
        <v>2.5635090827990134E-2</v>
      </c>
      <c r="I3" s="252">
        <f>IF(D3&lt;&gt;0,E3/D3,"")</f>
        <v>0.78584887394513525</v>
      </c>
    </row>
    <row r="4" spans="1:9" ht="16" x14ac:dyDescent="0.2">
      <c r="A4" s="75">
        <v>2</v>
      </c>
      <c r="B4" s="79" t="s">
        <v>204</v>
      </c>
      <c r="C4" s="103">
        <v>229282</v>
      </c>
      <c r="D4" s="82">
        <v>197694</v>
      </c>
      <c r="E4" s="82">
        <v>150877</v>
      </c>
      <c r="F4" s="82">
        <v>618</v>
      </c>
      <c r="G4" s="83">
        <v>28826</v>
      </c>
      <c r="H4" s="251">
        <f t="shared" ref="H4:H67" si="0">IF(C4&lt;&gt;0,G4/(D4+F4+G4),"")</f>
        <v>0.1269096320298673</v>
      </c>
      <c r="I4" s="252">
        <f t="shared" ref="I4:I67" si="1">IF(D4&lt;&gt;0,E4/D4,"")</f>
        <v>0.76318451748662075</v>
      </c>
    </row>
    <row r="5" spans="1:9" ht="16" x14ac:dyDescent="0.2">
      <c r="A5" s="75">
        <v>3</v>
      </c>
      <c r="B5" s="79" t="s">
        <v>42</v>
      </c>
      <c r="C5" s="104">
        <v>206907</v>
      </c>
      <c r="D5" s="80">
        <v>202309</v>
      </c>
      <c r="E5" s="80">
        <v>80072</v>
      </c>
      <c r="F5" s="80">
        <v>75</v>
      </c>
      <c r="G5" s="81">
        <v>10114</v>
      </c>
      <c r="H5" s="251">
        <f t="shared" si="0"/>
        <v>4.7595742077572493E-2</v>
      </c>
      <c r="I5" s="252">
        <f t="shared" si="1"/>
        <v>0.39579059755127061</v>
      </c>
    </row>
    <row r="6" spans="1:9" ht="16" x14ac:dyDescent="0.2">
      <c r="A6" s="75">
        <v>4</v>
      </c>
      <c r="B6" s="79" t="s">
        <v>133</v>
      </c>
      <c r="C6" s="103">
        <v>180443</v>
      </c>
      <c r="D6" s="82">
        <v>135475</v>
      </c>
      <c r="E6" s="82">
        <v>68502</v>
      </c>
      <c r="F6" s="82">
        <v>393</v>
      </c>
      <c r="G6" s="83">
        <v>42079</v>
      </c>
      <c r="H6" s="251">
        <f t="shared" si="0"/>
        <v>0.23646928579858048</v>
      </c>
      <c r="I6" s="252">
        <f t="shared" si="1"/>
        <v>0.50564310758442521</v>
      </c>
    </row>
    <row r="7" spans="1:9" ht="16" x14ac:dyDescent="0.2">
      <c r="A7" s="75">
        <v>5</v>
      </c>
      <c r="B7" s="79" t="s">
        <v>92</v>
      </c>
      <c r="C7" s="103">
        <v>167562</v>
      </c>
      <c r="D7" s="82">
        <v>138484</v>
      </c>
      <c r="E7" s="82">
        <v>87896</v>
      </c>
      <c r="F7" s="82">
        <v>186</v>
      </c>
      <c r="G7" s="83">
        <v>28291</v>
      </c>
      <c r="H7" s="251">
        <f t="shared" si="0"/>
        <v>0.16944675702709017</v>
      </c>
      <c r="I7" s="252">
        <f t="shared" si="1"/>
        <v>0.63470148175962571</v>
      </c>
    </row>
    <row r="8" spans="1:9" ht="16" x14ac:dyDescent="0.2">
      <c r="A8" s="75">
        <v>6</v>
      </c>
      <c r="B8" s="79" t="s">
        <v>4</v>
      </c>
      <c r="C8" s="103">
        <v>136079</v>
      </c>
      <c r="D8" s="82">
        <v>87138</v>
      </c>
      <c r="E8" s="82">
        <v>31105</v>
      </c>
      <c r="F8" s="82">
        <v>538</v>
      </c>
      <c r="G8" s="83">
        <v>53831</v>
      </c>
      <c r="H8" s="251">
        <f t="shared" si="0"/>
        <v>0.38041227642448783</v>
      </c>
      <c r="I8" s="252">
        <f t="shared" si="1"/>
        <v>0.35696251922238287</v>
      </c>
    </row>
    <row r="9" spans="1:9" ht="16" x14ac:dyDescent="0.2">
      <c r="A9" s="75">
        <v>7</v>
      </c>
      <c r="B9" s="79" t="s">
        <v>19</v>
      </c>
      <c r="C9" s="103">
        <v>135372</v>
      </c>
      <c r="D9" s="82">
        <v>134777</v>
      </c>
      <c r="E9" s="82">
        <v>124301</v>
      </c>
      <c r="F9" s="82">
        <v>57</v>
      </c>
      <c r="G9" s="83">
        <v>380</v>
      </c>
      <c r="H9" s="251">
        <f t="shared" si="0"/>
        <v>2.8103598739775467E-3</v>
      </c>
      <c r="I9" s="252">
        <f t="shared" si="1"/>
        <v>0.92227160420546528</v>
      </c>
    </row>
    <row r="10" spans="1:9" ht="16" x14ac:dyDescent="0.2">
      <c r="A10" s="75">
        <v>8</v>
      </c>
      <c r="B10" s="79" t="s">
        <v>209</v>
      </c>
      <c r="C10" s="104">
        <v>99657</v>
      </c>
      <c r="D10" s="80">
        <v>94566</v>
      </c>
      <c r="E10" s="80">
        <v>43710</v>
      </c>
      <c r="F10" s="80">
        <v>28</v>
      </c>
      <c r="G10" s="81">
        <v>5046</v>
      </c>
      <c r="H10" s="251">
        <f t="shared" si="0"/>
        <v>5.0642312324367722E-2</v>
      </c>
      <c r="I10" s="252">
        <f t="shared" si="1"/>
        <v>0.46221686441215659</v>
      </c>
    </row>
    <row r="11" spans="1:9" ht="16" x14ac:dyDescent="0.2">
      <c r="A11" s="75">
        <v>9</v>
      </c>
      <c r="B11" s="79" t="s">
        <v>215</v>
      </c>
      <c r="C11" s="103">
        <v>77341</v>
      </c>
      <c r="D11" s="82">
        <v>70431</v>
      </c>
      <c r="E11" s="82">
        <v>33884</v>
      </c>
      <c r="F11" s="82">
        <v>447</v>
      </c>
      <c r="G11" s="83">
        <v>6255</v>
      </c>
      <c r="H11" s="251">
        <f t="shared" si="0"/>
        <v>8.1093695305511262E-2</v>
      </c>
      <c r="I11" s="252">
        <f t="shared" si="1"/>
        <v>0.48109497238431942</v>
      </c>
    </row>
    <row r="12" spans="1:9" ht="16" x14ac:dyDescent="0.2">
      <c r="A12" s="75">
        <v>10</v>
      </c>
      <c r="B12" s="79" t="s">
        <v>198</v>
      </c>
      <c r="C12" s="103">
        <v>76922</v>
      </c>
      <c r="D12" s="82">
        <v>70252</v>
      </c>
      <c r="E12" s="82">
        <v>40128</v>
      </c>
      <c r="F12" s="82">
        <v>232</v>
      </c>
      <c r="G12" s="83">
        <v>6115</v>
      </c>
      <c r="H12" s="251">
        <f t="shared" si="0"/>
        <v>7.9831329390723113E-2</v>
      </c>
      <c r="I12" s="252">
        <f t="shared" si="1"/>
        <v>0.5712008199054831</v>
      </c>
    </row>
    <row r="13" spans="1:9" ht="16" x14ac:dyDescent="0.2">
      <c r="A13" s="75">
        <v>11</v>
      </c>
      <c r="B13" s="79" t="s">
        <v>202</v>
      </c>
      <c r="C13" s="103">
        <v>69549</v>
      </c>
      <c r="D13" s="82">
        <v>49637</v>
      </c>
      <c r="E13" s="82">
        <v>19532</v>
      </c>
      <c r="F13" s="82">
        <v>159</v>
      </c>
      <c r="G13" s="83">
        <v>20344</v>
      </c>
      <c r="H13" s="251">
        <f t="shared" si="0"/>
        <v>0.29004847447961218</v>
      </c>
      <c r="I13" s="252">
        <f t="shared" si="1"/>
        <v>0.39349678667123317</v>
      </c>
    </row>
    <row r="14" spans="1:9" ht="16" x14ac:dyDescent="0.2">
      <c r="A14" s="75">
        <v>12</v>
      </c>
      <c r="B14" s="79" t="s">
        <v>160</v>
      </c>
      <c r="C14" s="103">
        <v>64136</v>
      </c>
      <c r="D14" s="82">
        <v>59784</v>
      </c>
      <c r="E14" s="82">
        <v>44573</v>
      </c>
      <c r="F14" s="82">
        <v>12</v>
      </c>
      <c r="G14" s="83">
        <v>3174</v>
      </c>
      <c r="H14" s="251">
        <f t="shared" si="0"/>
        <v>5.0404954740352552E-2</v>
      </c>
      <c r="I14" s="252">
        <f t="shared" si="1"/>
        <v>0.74556737588652477</v>
      </c>
    </row>
    <row r="15" spans="1:9" ht="16" x14ac:dyDescent="0.2">
      <c r="A15" s="75">
        <v>13</v>
      </c>
      <c r="B15" s="79" t="s">
        <v>98</v>
      </c>
      <c r="C15" s="103">
        <v>47165</v>
      </c>
      <c r="D15" s="82">
        <v>44793</v>
      </c>
      <c r="E15" s="82">
        <v>20383</v>
      </c>
      <c r="F15" s="82">
        <v>44</v>
      </c>
      <c r="G15" s="83">
        <v>1470</v>
      </c>
      <c r="H15" s="251">
        <f t="shared" si="0"/>
        <v>3.1744660634461311E-2</v>
      </c>
      <c r="I15" s="252">
        <f t="shared" si="1"/>
        <v>0.45504877994329473</v>
      </c>
    </row>
    <row r="16" spans="1:9" ht="16" x14ac:dyDescent="0.2">
      <c r="A16" s="75">
        <v>14</v>
      </c>
      <c r="B16" s="79" t="s">
        <v>174</v>
      </c>
      <c r="C16" s="103">
        <v>47152</v>
      </c>
      <c r="D16" s="82">
        <v>42714</v>
      </c>
      <c r="E16" s="82">
        <v>33323</v>
      </c>
      <c r="F16" s="82">
        <v>349</v>
      </c>
      <c r="G16" s="83">
        <v>3927</v>
      </c>
      <c r="H16" s="251">
        <f t="shared" si="0"/>
        <v>8.3570972547350506E-2</v>
      </c>
      <c r="I16" s="252">
        <f t="shared" si="1"/>
        <v>0.78014234208924471</v>
      </c>
    </row>
    <row r="17" spans="1:9" ht="16" x14ac:dyDescent="0.2">
      <c r="A17" s="75">
        <v>15</v>
      </c>
      <c r="B17" s="79" t="s">
        <v>65</v>
      </c>
      <c r="C17" s="103">
        <v>43254</v>
      </c>
      <c r="D17" s="82">
        <v>33039</v>
      </c>
      <c r="E17" s="82">
        <v>16424</v>
      </c>
      <c r="F17" s="82">
        <v>417</v>
      </c>
      <c r="G17" s="83">
        <v>9240</v>
      </c>
      <c r="H17" s="251">
        <f t="shared" si="0"/>
        <v>0.21641371557054526</v>
      </c>
      <c r="I17" s="252">
        <f t="shared" si="1"/>
        <v>0.49710947667907623</v>
      </c>
    </row>
    <row r="18" spans="1:9" ht="16" x14ac:dyDescent="0.2">
      <c r="A18" s="75">
        <v>16</v>
      </c>
      <c r="B18" s="79" t="s">
        <v>212</v>
      </c>
      <c r="C18" s="103">
        <v>42091</v>
      </c>
      <c r="D18" s="82">
        <v>32281</v>
      </c>
      <c r="E18" s="82">
        <v>18279</v>
      </c>
      <c r="F18" s="82">
        <v>521</v>
      </c>
      <c r="G18" s="83">
        <v>8524</v>
      </c>
      <c r="H18" s="251">
        <f t="shared" si="0"/>
        <v>0.20626240139379567</v>
      </c>
      <c r="I18" s="252">
        <f t="shared" si="1"/>
        <v>0.56624639881044581</v>
      </c>
    </row>
    <row r="19" spans="1:9" ht="16" x14ac:dyDescent="0.2">
      <c r="A19" s="75">
        <v>17</v>
      </c>
      <c r="B19" s="79" t="s">
        <v>558</v>
      </c>
      <c r="C19" s="103">
        <v>40861</v>
      </c>
      <c r="D19" s="82">
        <v>25689</v>
      </c>
      <c r="E19" s="82">
        <v>11404</v>
      </c>
      <c r="F19" s="82">
        <v>203</v>
      </c>
      <c r="G19" s="83">
        <v>14709</v>
      </c>
      <c r="H19" s="251">
        <f t="shared" si="0"/>
        <v>0.36228171719908375</v>
      </c>
      <c r="I19" s="252">
        <f t="shared" si="1"/>
        <v>0.44392541554751058</v>
      </c>
    </row>
    <row r="20" spans="1:9" ht="16" x14ac:dyDescent="0.2">
      <c r="A20" s="75">
        <v>18</v>
      </c>
      <c r="B20" s="79" t="s">
        <v>122</v>
      </c>
      <c r="C20" s="103">
        <v>36092</v>
      </c>
      <c r="D20" s="82">
        <v>25386</v>
      </c>
      <c r="E20" s="82">
        <v>13640</v>
      </c>
      <c r="F20" s="82">
        <v>956</v>
      </c>
      <c r="G20" s="83">
        <v>8508</v>
      </c>
      <c r="H20" s="251">
        <f t="shared" si="0"/>
        <v>0.24413199426111909</v>
      </c>
      <c r="I20" s="252">
        <f t="shared" si="1"/>
        <v>0.53730402584101478</v>
      </c>
    </row>
    <row r="21" spans="1:9" ht="16" x14ac:dyDescent="0.2">
      <c r="A21" s="75">
        <v>19</v>
      </c>
      <c r="B21" s="79" t="s">
        <v>182</v>
      </c>
      <c r="C21" s="103">
        <v>34328</v>
      </c>
      <c r="D21" s="82">
        <v>31530</v>
      </c>
      <c r="E21" s="82">
        <v>22750</v>
      </c>
      <c r="F21" s="82">
        <v>116</v>
      </c>
      <c r="G21" s="83">
        <v>2127</v>
      </c>
      <c r="H21" s="251">
        <f t="shared" si="0"/>
        <v>6.2979302993515535E-2</v>
      </c>
      <c r="I21" s="252">
        <f t="shared" si="1"/>
        <v>0.72153504598794793</v>
      </c>
    </row>
    <row r="22" spans="1:9" ht="16" x14ac:dyDescent="0.2">
      <c r="A22" s="75">
        <v>20</v>
      </c>
      <c r="B22" s="79" t="s">
        <v>114</v>
      </c>
      <c r="C22" s="103">
        <v>32922</v>
      </c>
      <c r="D22" s="82">
        <v>29462</v>
      </c>
      <c r="E22" s="82">
        <v>12804</v>
      </c>
      <c r="F22" s="82">
        <v>54</v>
      </c>
      <c r="G22" s="83">
        <v>3285</v>
      </c>
      <c r="H22" s="251">
        <f t="shared" si="0"/>
        <v>0.10014938568946069</v>
      </c>
      <c r="I22" s="252">
        <f t="shared" si="1"/>
        <v>0.43459371393659629</v>
      </c>
    </row>
    <row r="23" spans="1:9" ht="16" x14ac:dyDescent="0.2">
      <c r="A23" s="75">
        <v>21</v>
      </c>
      <c r="B23" s="79" t="s">
        <v>220</v>
      </c>
      <c r="C23" s="103">
        <v>29520</v>
      </c>
      <c r="D23" s="82">
        <v>27613</v>
      </c>
      <c r="E23" s="82">
        <v>12047</v>
      </c>
      <c r="F23" s="82">
        <v>502</v>
      </c>
      <c r="G23" s="83">
        <v>1096</v>
      </c>
      <c r="H23" s="251">
        <f t="shared" si="0"/>
        <v>3.7520112286467427E-2</v>
      </c>
      <c r="I23" s="252">
        <f t="shared" si="1"/>
        <v>0.43628001303733749</v>
      </c>
    </row>
    <row r="24" spans="1:9" ht="16" x14ac:dyDescent="0.2">
      <c r="A24" s="75">
        <v>22</v>
      </c>
      <c r="B24" s="79" t="s">
        <v>119</v>
      </c>
      <c r="C24" s="103">
        <v>24566</v>
      </c>
      <c r="D24" s="82">
        <v>2359</v>
      </c>
      <c r="E24" s="82">
        <v>1189</v>
      </c>
      <c r="F24" s="82">
        <v>17717</v>
      </c>
      <c r="G24" s="83">
        <v>5498</v>
      </c>
      <c r="H24" s="251">
        <f t="shared" si="0"/>
        <v>0.21498396809259404</v>
      </c>
      <c r="I24" s="252">
        <f t="shared" si="1"/>
        <v>0.50402713013988976</v>
      </c>
    </row>
    <row r="25" spans="1:9" ht="16" x14ac:dyDescent="0.2">
      <c r="A25" s="75">
        <v>23</v>
      </c>
      <c r="B25" s="79" t="s">
        <v>6</v>
      </c>
      <c r="C25" s="103">
        <v>22205</v>
      </c>
      <c r="D25" s="82">
        <v>13293</v>
      </c>
      <c r="E25" s="82">
        <v>6320</v>
      </c>
      <c r="F25" s="82">
        <v>7</v>
      </c>
      <c r="G25" s="83">
        <v>8802</v>
      </c>
      <c r="H25" s="251">
        <f t="shared" si="0"/>
        <v>0.39824450275993123</v>
      </c>
      <c r="I25" s="252">
        <f t="shared" si="1"/>
        <v>0.47543820055668395</v>
      </c>
    </row>
    <row r="26" spans="1:9" ht="16" x14ac:dyDescent="0.2">
      <c r="A26" s="75">
        <v>24</v>
      </c>
      <c r="B26" s="79" t="s">
        <v>176</v>
      </c>
      <c r="C26" s="103">
        <v>21581</v>
      </c>
      <c r="D26" s="82">
        <v>10304</v>
      </c>
      <c r="E26" s="82">
        <v>3048</v>
      </c>
      <c r="F26" s="82">
        <v>169</v>
      </c>
      <c r="G26" s="83">
        <v>11439</v>
      </c>
      <c r="H26" s="251">
        <f t="shared" si="0"/>
        <v>0.5220427163198248</v>
      </c>
      <c r="I26" s="252">
        <f t="shared" si="1"/>
        <v>0.29580745341614906</v>
      </c>
    </row>
    <row r="27" spans="1:9" ht="16" x14ac:dyDescent="0.2">
      <c r="A27" s="75">
        <v>25</v>
      </c>
      <c r="B27" s="79" t="s">
        <v>147</v>
      </c>
      <c r="C27" s="103">
        <v>21497</v>
      </c>
      <c r="D27" s="82">
        <v>10214</v>
      </c>
      <c r="E27" s="82">
        <v>4358</v>
      </c>
      <c r="F27" s="82">
        <v>400</v>
      </c>
      <c r="G27" s="83">
        <v>11031</v>
      </c>
      <c r="H27" s="251">
        <f t="shared" si="0"/>
        <v>0.50963270963270968</v>
      </c>
      <c r="I27" s="252">
        <f t="shared" si="1"/>
        <v>0.42666927746230665</v>
      </c>
    </row>
    <row r="28" spans="1:9" ht="16" x14ac:dyDescent="0.2">
      <c r="A28" s="75">
        <v>26</v>
      </c>
      <c r="B28" s="79" t="s">
        <v>153</v>
      </c>
      <c r="C28" s="103">
        <v>18545</v>
      </c>
      <c r="D28" s="82">
        <v>9518</v>
      </c>
      <c r="E28" s="82">
        <v>4207</v>
      </c>
      <c r="F28" s="82">
        <v>206</v>
      </c>
      <c r="G28" s="83">
        <v>7473</v>
      </c>
      <c r="H28" s="251">
        <f t="shared" si="0"/>
        <v>0.43455253823341278</v>
      </c>
      <c r="I28" s="252">
        <f t="shared" si="1"/>
        <v>0.44200462281992015</v>
      </c>
    </row>
    <row r="29" spans="1:9" ht="16" x14ac:dyDescent="0.2">
      <c r="A29" s="75">
        <v>27</v>
      </c>
      <c r="B29" s="79" t="s">
        <v>121</v>
      </c>
      <c r="C29" s="103">
        <v>17926</v>
      </c>
      <c r="D29" s="82">
        <v>16628</v>
      </c>
      <c r="E29" s="82">
        <v>11986</v>
      </c>
      <c r="F29" s="82">
        <v>111</v>
      </c>
      <c r="G29" s="83">
        <v>1504</v>
      </c>
      <c r="H29" s="251">
        <f t="shared" si="0"/>
        <v>8.2442580715891028E-2</v>
      </c>
      <c r="I29" s="252">
        <f t="shared" si="1"/>
        <v>0.72083233100793842</v>
      </c>
    </row>
    <row r="30" spans="1:9" ht="16" x14ac:dyDescent="0.2">
      <c r="A30" s="75">
        <v>28</v>
      </c>
      <c r="B30" s="79" t="s">
        <v>64</v>
      </c>
      <c r="C30" s="103">
        <v>16372</v>
      </c>
      <c r="D30" s="82">
        <v>12777</v>
      </c>
      <c r="E30" s="82">
        <v>4248</v>
      </c>
      <c r="F30" s="82">
        <v>0</v>
      </c>
      <c r="G30" s="83">
        <v>2787</v>
      </c>
      <c r="H30" s="251">
        <f t="shared" si="0"/>
        <v>0.17906707787201234</v>
      </c>
      <c r="I30" s="252">
        <f t="shared" si="1"/>
        <v>0.33247241136417</v>
      </c>
    </row>
    <row r="31" spans="1:9" ht="16" x14ac:dyDescent="0.2">
      <c r="A31" s="75">
        <v>29</v>
      </c>
      <c r="B31" s="79" t="s">
        <v>164</v>
      </c>
      <c r="C31" s="103">
        <v>15893</v>
      </c>
      <c r="D31" s="82">
        <v>13504</v>
      </c>
      <c r="E31" s="82">
        <v>9362</v>
      </c>
      <c r="F31" s="82">
        <v>584</v>
      </c>
      <c r="G31" s="83">
        <v>1670</v>
      </c>
      <c r="H31" s="251">
        <f t="shared" si="0"/>
        <v>0.10597791597918517</v>
      </c>
      <c r="I31" s="252">
        <f t="shared" si="1"/>
        <v>0.69327606635071093</v>
      </c>
    </row>
    <row r="32" spans="1:9" ht="16" x14ac:dyDescent="0.2">
      <c r="A32" s="75">
        <v>30</v>
      </c>
      <c r="B32" s="79" t="s">
        <v>55</v>
      </c>
      <c r="C32" s="103">
        <v>14783</v>
      </c>
      <c r="D32" s="82">
        <v>10400</v>
      </c>
      <c r="E32" s="82">
        <v>2723</v>
      </c>
      <c r="F32" s="82">
        <v>3</v>
      </c>
      <c r="G32" s="83">
        <v>3297</v>
      </c>
      <c r="H32" s="251">
        <f t="shared" si="0"/>
        <v>0.24065693430656934</v>
      </c>
      <c r="I32" s="252">
        <f t="shared" si="1"/>
        <v>0.26182692307692307</v>
      </c>
    </row>
    <row r="33" spans="1:9" ht="16" x14ac:dyDescent="0.2">
      <c r="A33" s="75">
        <v>31</v>
      </c>
      <c r="B33" s="79" t="s">
        <v>15</v>
      </c>
      <c r="C33" s="103">
        <v>12071</v>
      </c>
      <c r="D33" s="82">
        <v>10651</v>
      </c>
      <c r="E33" s="82">
        <v>4952</v>
      </c>
      <c r="F33" s="82">
        <v>51</v>
      </c>
      <c r="G33" s="83">
        <v>1332</v>
      </c>
      <c r="H33" s="251">
        <f t="shared" si="0"/>
        <v>0.11068638856573043</v>
      </c>
      <c r="I33" s="252">
        <f t="shared" si="1"/>
        <v>0.46493287015303725</v>
      </c>
    </row>
    <row r="34" spans="1:9" ht="16" x14ac:dyDescent="0.2">
      <c r="A34" s="75">
        <v>32</v>
      </c>
      <c r="B34" s="79" t="s">
        <v>52</v>
      </c>
      <c r="C34" s="103">
        <v>11940</v>
      </c>
      <c r="D34" s="82">
        <v>7386</v>
      </c>
      <c r="E34" s="82">
        <v>3413</v>
      </c>
      <c r="F34" s="82">
        <v>20</v>
      </c>
      <c r="G34" s="83">
        <v>4607</v>
      </c>
      <c r="H34" s="251">
        <f t="shared" si="0"/>
        <v>0.38350120702572216</v>
      </c>
      <c r="I34" s="252">
        <f t="shared" si="1"/>
        <v>0.46209044137557542</v>
      </c>
    </row>
    <row r="35" spans="1:9" ht="16" x14ac:dyDescent="0.2">
      <c r="A35" s="75">
        <v>33</v>
      </c>
      <c r="B35" s="79" t="s">
        <v>566</v>
      </c>
      <c r="C35" s="103">
        <v>11464</v>
      </c>
      <c r="D35" s="82">
        <v>10476</v>
      </c>
      <c r="E35" s="82">
        <v>3159</v>
      </c>
      <c r="F35" s="82">
        <v>18</v>
      </c>
      <c r="G35" s="83">
        <v>1534</v>
      </c>
      <c r="H35" s="251">
        <f t="shared" si="0"/>
        <v>0.12753574991686065</v>
      </c>
      <c r="I35" s="252">
        <f t="shared" si="1"/>
        <v>0.3015463917525773</v>
      </c>
    </row>
    <row r="36" spans="1:9" ht="16" x14ac:dyDescent="0.2">
      <c r="A36" s="75">
        <v>34</v>
      </c>
      <c r="B36" s="79" t="s">
        <v>62</v>
      </c>
      <c r="C36" s="103">
        <v>11323</v>
      </c>
      <c r="D36" s="82">
        <v>8150</v>
      </c>
      <c r="E36" s="82">
        <v>2821</v>
      </c>
      <c r="F36" s="82">
        <v>5</v>
      </c>
      <c r="G36" s="83">
        <v>2766</v>
      </c>
      <c r="H36" s="251">
        <f t="shared" si="0"/>
        <v>0.25327350975185425</v>
      </c>
      <c r="I36" s="252">
        <f t="shared" si="1"/>
        <v>0.34613496932515336</v>
      </c>
    </row>
    <row r="37" spans="1:9" ht="16" x14ac:dyDescent="0.2">
      <c r="A37" s="75">
        <v>35</v>
      </c>
      <c r="B37" s="79" t="s">
        <v>112</v>
      </c>
      <c r="C37" s="103">
        <v>11238</v>
      </c>
      <c r="D37" s="82">
        <v>8402</v>
      </c>
      <c r="E37" s="82">
        <v>3960</v>
      </c>
      <c r="F37" s="82">
        <v>201</v>
      </c>
      <c r="G37" s="83">
        <v>2282</v>
      </c>
      <c r="H37" s="251">
        <f t="shared" si="0"/>
        <v>0.20964630225080386</v>
      </c>
      <c r="I37" s="252">
        <f t="shared" si="1"/>
        <v>0.47131635324922638</v>
      </c>
    </row>
    <row r="38" spans="1:9" ht="16" x14ac:dyDescent="0.2">
      <c r="A38" s="75">
        <v>36</v>
      </c>
      <c r="B38" s="79" t="s">
        <v>81</v>
      </c>
      <c r="C38" s="103">
        <v>10589</v>
      </c>
      <c r="D38" s="82">
        <v>5258</v>
      </c>
      <c r="E38" s="82">
        <v>2224</v>
      </c>
      <c r="F38" s="82">
        <v>25</v>
      </c>
      <c r="G38" s="83">
        <v>4848</v>
      </c>
      <c r="H38" s="251">
        <f t="shared" si="0"/>
        <v>0.47853124074622444</v>
      </c>
      <c r="I38" s="252">
        <f t="shared" si="1"/>
        <v>0.42297451502472422</v>
      </c>
    </row>
    <row r="39" spans="1:9" ht="16" x14ac:dyDescent="0.2">
      <c r="A39" s="75">
        <v>37</v>
      </c>
      <c r="B39" s="79" t="s">
        <v>312</v>
      </c>
      <c r="C39" s="103">
        <v>10017</v>
      </c>
      <c r="D39" s="82">
        <v>8591</v>
      </c>
      <c r="E39" s="82">
        <v>4263</v>
      </c>
      <c r="F39" s="82">
        <v>2</v>
      </c>
      <c r="G39" s="83">
        <v>1439</v>
      </c>
      <c r="H39" s="251">
        <f t="shared" si="0"/>
        <v>0.14344098883572567</v>
      </c>
      <c r="I39" s="252">
        <f t="shared" si="1"/>
        <v>0.49621697124898151</v>
      </c>
    </row>
    <row r="40" spans="1:9" ht="16" x14ac:dyDescent="0.2">
      <c r="A40" s="75">
        <v>38</v>
      </c>
      <c r="B40" s="79" t="s">
        <v>101</v>
      </c>
      <c r="C40" s="103">
        <v>9722</v>
      </c>
      <c r="D40" s="82">
        <v>5784</v>
      </c>
      <c r="E40" s="82">
        <v>2752</v>
      </c>
      <c r="F40" s="82">
        <v>100</v>
      </c>
      <c r="G40" s="83">
        <v>3583</v>
      </c>
      <c r="H40" s="251">
        <f t="shared" si="0"/>
        <v>0.37847258899334529</v>
      </c>
      <c r="I40" s="252">
        <f t="shared" si="1"/>
        <v>0.47579529737206083</v>
      </c>
    </row>
    <row r="41" spans="1:9" ht="16" x14ac:dyDescent="0.2">
      <c r="A41" s="75">
        <v>39</v>
      </c>
      <c r="B41" s="79" t="s">
        <v>116</v>
      </c>
      <c r="C41" s="103">
        <v>7961</v>
      </c>
      <c r="D41" s="82">
        <v>6165</v>
      </c>
      <c r="E41" s="82">
        <v>2423</v>
      </c>
      <c r="F41" s="82">
        <v>152</v>
      </c>
      <c r="G41" s="83">
        <v>1476</v>
      </c>
      <c r="H41" s="251">
        <f t="shared" si="0"/>
        <v>0.18940074425766715</v>
      </c>
      <c r="I41" s="252">
        <f t="shared" si="1"/>
        <v>0.3930251419302514</v>
      </c>
    </row>
    <row r="42" spans="1:9" ht="32" x14ac:dyDescent="0.2">
      <c r="A42" s="75">
        <v>40</v>
      </c>
      <c r="B42" s="79" t="s">
        <v>559</v>
      </c>
      <c r="C42" s="103">
        <v>7421</v>
      </c>
      <c r="D42" s="82">
        <v>4263</v>
      </c>
      <c r="E42" s="82">
        <v>2048</v>
      </c>
      <c r="F42" s="82">
        <v>28</v>
      </c>
      <c r="G42" s="83">
        <v>2662</v>
      </c>
      <c r="H42" s="251">
        <f t="shared" si="0"/>
        <v>0.3828563210125126</v>
      </c>
      <c r="I42" s="252">
        <f t="shared" si="1"/>
        <v>0.48041285479709123</v>
      </c>
    </row>
    <row r="43" spans="1:9" ht="16" x14ac:dyDescent="0.2">
      <c r="A43" s="75">
        <v>41</v>
      </c>
      <c r="B43" s="79" t="s">
        <v>242</v>
      </c>
      <c r="C43" s="103">
        <v>7147</v>
      </c>
      <c r="D43" s="82">
        <v>5295</v>
      </c>
      <c r="E43" s="82">
        <v>2594</v>
      </c>
      <c r="F43" s="82">
        <v>21</v>
      </c>
      <c r="G43" s="83">
        <v>1491</v>
      </c>
      <c r="H43" s="251">
        <f t="shared" si="0"/>
        <v>0.21903922432789774</v>
      </c>
      <c r="I43" s="252">
        <f t="shared" si="1"/>
        <v>0.48989612842304059</v>
      </c>
    </row>
    <row r="44" spans="1:9" ht="16" x14ac:dyDescent="0.2">
      <c r="A44" s="75">
        <v>42</v>
      </c>
      <c r="B44" s="79" t="s">
        <v>17</v>
      </c>
      <c r="C44" s="103">
        <v>6816</v>
      </c>
      <c r="D44" s="82">
        <v>3715</v>
      </c>
      <c r="E44" s="82">
        <v>2205</v>
      </c>
      <c r="F44" s="82">
        <v>67</v>
      </c>
      <c r="G44" s="83">
        <v>3040</v>
      </c>
      <c r="H44" s="251">
        <f t="shared" si="0"/>
        <v>0.44561712107886248</v>
      </c>
      <c r="I44" s="252">
        <f t="shared" si="1"/>
        <v>0.59353970390309552</v>
      </c>
    </row>
    <row r="45" spans="1:9" ht="16" x14ac:dyDescent="0.2">
      <c r="A45" s="75">
        <v>43</v>
      </c>
      <c r="B45" s="79" t="s">
        <v>227</v>
      </c>
      <c r="C45" s="103">
        <v>6770</v>
      </c>
      <c r="D45" s="82">
        <v>5376</v>
      </c>
      <c r="E45" s="82">
        <v>2098</v>
      </c>
      <c r="F45" s="82">
        <v>66</v>
      </c>
      <c r="G45" s="83">
        <v>1283</v>
      </c>
      <c r="H45" s="251">
        <f t="shared" si="0"/>
        <v>0.1907806691449814</v>
      </c>
      <c r="I45" s="252">
        <f t="shared" si="1"/>
        <v>0.39025297619047616</v>
      </c>
    </row>
    <row r="46" spans="1:9" ht="16" x14ac:dyDescent="0.2">
      <c r="A46" s="75">
        <v>44</v>
      </c>
      <c r="B46" s="79" t="s">
        <v>34</v>
      </c>
      <c r="C46" s="103">
        <v>6490</v>
      </c>
      <c r="D46" s="82">
        <v>3919</v>
      </c>
      <c r="E46" s="82">
        <v>1125</v>
      </c>
      <c r="F46" s="82">
        <v>4</v>
      </c>
      <c r="G46" s="83">
        <v>2157</v>
      </c>
      <c r="H46" s="251">
        <f t="shared" si="0"/>
        <v>0.35476973684210528</v>
      </c>
      <c r="I46" s="252">
        <f t="shared" si="1"/>
        <v>0.28706302628221486</v>
      </c>
    </row>
    <row r="47" spans="1:9" ht="16" x14ac:dyDescent="0.2">
      <c r="A47" s="75">
        <v>45</v>
      </c>
      <c r="B47" s="79" t="s">
        <v>35</v>
      </c>
      <c r="C47" s="103">
        <v>6345</v>
      </c>
      <c r="D47" s="82">
        <v>5857</v>
      </c>
      <c r="E47" s="82">
        <v>2604</v>
      </c>
      <c r="F47" s="82">
        <v>32</v>
      </c>
      <c r="G47" s="83">
        <v>296</v>
      </c>
      <c r="H47" s="251">
        <f t="shared" si="0"/>
        <v>4.7857720291026674E-2</v>
      </c>
      <c r="I47" s="252">
        <f t="shared" si="1"/>
        <v>0.44459620966365032</v>
      </c>
    </row>
    <row r="48" spans="1:9" ht="16" x14ac:dyDescent="0.2">
      <c r="A48" s="75">
        <v>46</v>
      </c>
      <c r="B48" s="79" t="s">
        <v>187</v>
      </c>
      <c r="C48" s="103">
        <v>5757</v>
      </c>
      <c r="D48" s="82">
        <v>3988</v>
      </c>
      <c r="E48" s="82">
        <v>1761</v>
      </c>
      <c r="F48" s="82">
        <v>37</v>
      </c>
      <c r="G48" s="83">
        <v>1700</v>
      </c>
      <c r="H48" s="251">
        <f t="shared" si="0"/>
        <v>0.29694323144104806</v>
      </c>
      <c r="I48" s="252">
        <f t="shared" si="1"/>
        <v>0.44157472417251753</v>
      </c>
    </row>
    <row r="49" spans="1:9" ht="16" x14ac:dyDescent="0.2">
      <c r="A49" s="75">
        <v>47</v>
      </c>
      <c r="B49" s="79" t="s">
        <v>151</v>
      </c>
      <c r="C49" s="103">
        <v>5604</v>
      </c>
      <c r="D49" s="82">
        <v>4933</v>
      </c>
      <c r="E49" s="82">
        <v>3835</v>
      </c>
      <c r="F49" s="82">
        <v>65</v>
      </c>
      <c r="G49" s="83">
        <v>557</v>
      </c>
      <c r="H49" s="251">
        <f t="shared" si="0"/>
        <v>0.10027002700270027</v>
      </c>
      <c r="I49" s="252">
        <f t="shared" si="1"/>
        <v>0.77741739306709912</v>
      </c>
    </row>
    <row r="50" spans="1:9" ht="16" x14ac:dyDescent="0.2">
      <c r="A50" s="75">
        <v>48</v>
      </c>
      <c r="B50" s="79" t="s">
        <v>127</v>
      </c>
      <c r="C50" s="103">
        <v>5294</v>
      </c>
      <c r="D50" s="82">
        <v>3515</v>
      </c>
      <c r="E50" s="82">
        <v>854</v>
      </c>
      <c r="F50" s="82">
        <v>72</v>
      </c>
      <c r="G50" s="83">
        <v>1649</v>
      </c>
      <c r="H50" s="251">
        <f t="shared" si="0"/>
        <v>0.31493506493506496</v>
      </c>
      <c r="I50" s="252">
        <f t="shared" si="1"/>
        <v>0.24295874822190611</v>
      </c>
    </row>
    <row r="51" spans="1:9" ht="16" x14ac:dyDescent="0.2">
      <c r="A51" s="75">
        <v>49</v>
      </c>
      <c r="B51" s="79" t="s">
        <v>69</v>
      </c>
      <c r="C51" s="103">
        <v>5286</v>
      </c>
      <c r="D51" s="82">
        <v>3627</v>
      </c>
      <c r="E51" s="82">
        <v>1003</v>
      </c>
      <c r="F51" s="82">
        <v>178</v>
      </c>
      <c r="G51" s="83">
        <v>1295</v>
      </c>
      <c r="H51" s="251">
        <f t="shared" si="0"/>
        <v>0.25392156862745097</v>
      </c>
      <c r="I51" s="252">
        <f t="shared" si="1"/>
        <v>0.27653708298869589</v>
      </c>
    </row>
    <row r="52" spans="1:9" ht="16" x14ac:dyDescent="0.2">
      <c r="A52" s="75">
        <v>50</v>
      </c>
      <c r="B52" s="79" t="s">
        <v>39</v>
      </c>
      <c r="C52" s="103">
        <v>5254</v>
      </c>
      <c r="D52" s="82">
        <v>3521</v>
      </c>
      <c r="E52" s="82">
        <v>1741</v>
      </c>
      <c r="F52" s="82">
        <v>24</v>
      </c>
      <c r="G52" s="83">
        <v>1728</v>
      </c>
      <c r="H52" s="251">
        <f t="shared" si="0"/>
        <v>0.3277071875592642</v>
      </c>
      <c r="I52" s="252">
        <f t="shared" si="1"/>
        <v>0.49446180062482248</v>
      </c>
    </row>
    <row r="53" spans="1:9" ht="16" x14ac:dyDescent="0.2">
      <c r="A53" s="75">
        <v>51</v>
      </c>
      <c r="B53" s="79" t="s">
        <v>25</v>
      </c>
      <c r="C53" s="103">
        <v>5232</v>
      </c>
      <c r="D53" s="82">
        <v>3231</v>
      </c>
      <c r="E53" s="82">
        <v>602</v>
      </c>
      <c r="F53" s="82">
        <v>1</v>
      </c>
      <c r="G53" s="83">
        <v>1425</v>
      </c>
      <c r="H53" s="251">
        <f t="shared" si="0"/>
        <v>0.30599098131844538</v>
      </c>
      <c r="I53" s="252">
        <f t="shared" si="1"/>
        <v>0.18632002476013618</v>
      </c>
    </row>
    <row r="54" spans="1:9" ht="16" x14ac:dyDescent="0.2">
      <c r="A54" s="75">
        <v>52</v>
      </c>
      <c r="B54" s="79" t="s">
        <v>103</v>
      </c>
      <c r="C54" s="103">
        <v>5155</v>
      </c>
      <c r="D54" s="82">
        <v>4742</v>
      </c>
      <c r="E54" s="82">
        <v>2203</v>
      </c>
      <c r="F54" s="82">
        <v>9</v>
      </c>
      <c r="G54" s="83">
        <v>160</v>
      </c>
      <c r="H54" s="251">
        <f t="shared" si="0"/>
        <v>3.257992262268377E-2</v>
      </c>
      <c r="I54" s="252">
        <f t="shared" si="1"/>
        <v>0.46457191058625052</v>
      </c>
    </row>
    <row r="55" spans="1:9" ht="16" x14ac:dyDescent="0.2">
      <c r="A55" s="75">
        <v>53</v>
      </c>
      <c r="B55" s="79" t="s">
        <v>180</v>
      </c>
      <c r="C55" s="103">
        <v>4911</v>
      </c>
      <c r="D55" s="82">
        <v>4697</v>
      </c>
      <c r="E55" s="82">
        <v>3143</v>
      </c>
      <c r="F55" s="82">
        <v>8</v>
      </c>
      <c r="G55" s="83">
        <v>145</v>
      </c>
      <c r="H55" s="251">
        <f t="shared" si="0"/>
        <v>2.9896907216494847E-2</v>
      </c>
      <c r="I55" s="252">
        <f t="shared" si="1"/>
        <v>0.66915052160953803</v>
      </c>
    </row>
    <row r="56" spans="1:9" ht="16" x14ac:dyDescent="0.2">
      <c r="A56" s="75">
        <v>54</v>
      </c>
      <c r="B56" s="79" t="s">
        <v>191</v>
      </c>
      <c r="C56" s="103">
        <v>4845</v>
      </c>
      <c r="D56" s="82">
        <v>3992</v>
      </c>
      <c r="E56" s="82">
        <v>1854</v>
      </c>
      <c r="F56" s="82">
        <v>35</v>
      </c>
      <c r="G56" s="83">
        <v>779</v>
      </c>
      <c r="H56" s="251">
        <f t="shared" si="0"/>
        <v>0.1620890553474823</v>
      </c>
      <c r="I56" s="252">
        <f t="shared" si="1"/>
        <v>0.46442885771543085</v>
      </c>
    </row>
    <row r="57" spans="1:9" ht="16" x14ac:dyDescent="0.2">
      <c r="A57" s="75">
        <v>55</v>
      </c>
      <c r="B57" s="79" t="s">
        <v>105</v>
      </c>
      <c r="C57" s="103">
        <v>4025</v>
      </c>
      <c r="D57" s="82">
        <v>2889</v>
      </c>
      <c r="E57" s="82">
        <v>1239</v>
      </c>
      <c r="F57" s="82">
        <v>183</v>
      </c>
      <c r="G57" s="83">
        <v>592</v>
      </c>
      <c r="H57" s="251">
        <f t="shared" si="0"/>
        <v>0.16157205240174671</v>
      </c>
      <c r="I57" s="252">
        <f t="shared" si="1"/>
        <v>0.42886812045690548</v>
      </c>
    </row>
    <row r="58" spans="1:9" ht="16" x14ac:dyDescent="0.2">
      <c r="A58" s="75">
        <v>56</v>
      </c>
      <c r="B58" s="79" t="s">
        <v>343</v>
      </c>
      <c r="C58" s="103">
        <v>3954</v>
      </c>
      <c r="D58" s="82">
        <v>3237</v>
      </c>
      <c r="E58" s="82">
        <v>2189</v>
      </c>
      <c r="F58" s="82">
        <v>0</v>
      </c>
      <c r="G58" s="83">
        <v>711</v>
      </c>
      <c r="H58" s="251">
        <f t="shared" si="0"/>
        <v>0.18009118541033434</v>
      </c>
      <c r="I58" s="252">
        <f t="shared" si="1"/>
        <v>0.67624343527957986</v>
      </c>
    </row>
    <row r="59" spans="1:9" ht="16" x14ac:dyDescent="0.2">
      <c r="A59" s="75">
        <v>57</v>
      </c>
      <c r="B59" s="79" t="s">
        <v>314</v>
      </c>
      <c r="C59" s="103">
        <v>3928</v>
      </c>
      <c r="D59" s="82">
        <v>3694</v>
      </c>
      <c r="E59" s="82">
        <v>2986</v>
      </c>
      <c r="F59" s="82">
        <v>3</v>
      </c>
      <c r="G59" s="83">
        <v>245</v>
      </c>
      <c r="H59" s="251">
        <f t="shared" si="0"/>
        <v>6.2151192288178586E-2</v>
      </c>
      <c r="I59" s="252">
        <f t="shared" si="1"/>
        <v>0.80833784515430429</v>
      </c>
    </row>
    <row r="60" spans="1:9" ht="16" x14ac:dyDescent="0.2">
      <c r="A60" s="75">
        <v>58</v>
      </c>
      <c r="B60" s="79" t="s">
        <v>560</v>
      </c>
      <c r="C60" s="103">
        <v>3792</v>
      </c>
      <c r="D60" s="82">
        <v>2422</v>
      </c>
      <c r="E60" s="82">
        <v>1086</v>
      </c>
      <c r="F60" s="82">
        <v>0</v>
      </c>
      <c r="G60" s="83">
        <v>1413</v>
      </c>
      <c r="H60" s="251">
        <f t="shared" si="0"/>
        <v>0.3684485006518905</v>
      </c>
      <c r="I60" s="252">
        <f t="shared" si="1"/>
        <v>0.44838976052848883</v>
      </c>
    </row>
    <row r="61" spans="1:9" ht="16" x14ac:dyDescent="0.2">
      <c r="A61" s="75">
        <v>59</v>
      </c>
      <c r="B61" s="79" t="s">
        <v>382</v>
      </c>
      <c r="C61" s="103">
        <v>3629</v>
      </c>
      <c r="D61" s="82">
        <v>2922</v>
      </c>
      <c r="E61" s="82">
        <v>726</v>
      </c>
      <c r="F61" s="82">
        <v>0</v>
      </c>
      <c r="G61" s="83">
        <v>707</v>
      </c>
      <c r="H61" s="251">
        <f t="shared" si="0"/>
        <v>0.19481950950675117</v>
      </c>
      <c r="I61" s="252">
        <f t="shared" si="1"/>
        <v>0.24845995893223818</v>
      </c>
    </row>
    <row r="62" spans="1:9" ht="16" x14ac:dyDescent="0.2">
      <c r="A62" s="75">
        <v>60</v>
      </c>
      <c r="B62" s="79" t="s">
        <v>75</v>
      </c>
      <c r="C62" s="103">
        <v>3583</v>
      </c>
      <c r="D62" s="82">
        <v>2657</v>
      </c>
      <c r="E62" s="82">
        <v>695</v>
      </c>
      <c r="F62" s="82">
        <v>0</v>
      </c>
      <c r="G62" s="83">
        <v>904</v>
      </c>
      <c r="H62" s="251">
        <f t="shared" si="0"/>
        <v>0.25386127492277449</v>
      </c>
      <c r="I62" s="252">
        <f t="shared" si="1"/>
        <v>0.26157320286036884</v>
      </c>
    </row>
    <row r="63" spans="1:9" ht="16" x14ac:dyDescent="0.2">
      <c r="A63" s="75">
        <v>61</v>
      </c>
      <c r="B63" s="79" t="s">
        <v>87</v>
      </c>
      <c r="C63" s="103">
        <v>3507</v>
      </c>
      <c r="D63" s="82">
        <v>1595</v>
      </c>
      <c r="E63" s="82">
        <v>493</v>
      </c>
      <c r="F63" s="82">
        <v>1</v>
      </c>
      <c r="G63" s="83">
        <v>1801</v>
      </c>
      <c r="H63" s="251">
        <f t="shared" si="0"/>
        <v>0.5301736826611716</v>
      </c>
      <c r="I63" s="252">
        <f t="shared" si="1"/>
        <v>0.30909090909090908</v>
      </c>
    </row>
    <row r="64" spans="1:9" ht="16" x14ac:dyDescent="0.2">
      <c r="A64" s="75">
        <v>62</v>
      </c>
      <c r="B64" s="79" t="s">
        <v>339</v>
      </c>
      <c r="C64" s="103">
        <v>3388</v>
      </c>
      <c r="D64" s="82">
        <v>2645</v>
      </c>
      <c r="E64" s="82">
        <v>746</v>
      </c>
      <c r="F64" s="82">
        <v>0</v>
      </c>
      <c r="G64" s="83">
        <v>696</v>
      </c>
      <c r="H64" s="251">
        <f t="shared" si="0"/>
        <v>0.20832086201736008</v>
      </c>
      <c r="I64" s="252">
        <f t="shared" si="1"/>
        <v>0.28204158790170131</v>
      </c>
    </row>
    <row r="65" spans="1:9" ht="16" x14ac:dyDescent="0.2">
      <c r="A65" s="75">
        <v>63</v>
      </c>
      <c r="B65" s="79" t="s">
        <v>550</v>
      </c>
      <c r="C65" s="103">
        <v>3342</v>
      </c>
      <c r="D65" s="82">
        <v>440</v>
      </c>
      <c r="E65" s="82">
        <v>343</v>
      </c>
      <c r="F65" s="82">
        <v>2415</v>
      </c>
      <c r="G65" s="83">
        <v>853</v>
      </c>
      <c r="H65" s="251">
        <f t="shared" si="0"/>
        <v>0.23004314994606256</v>
      </c>
      <c r="I65" s="252">
        <f t="shared" si="1"/>
        <v>0.77954545454545454</v>
      </c>
    </row>
    <row r="66" spans="1:9" ht="16" x14ac:dyDescent="0.2">
      <c r="A66" s="75">
        <v>64</v>
      </c>
      <c r="B66" s="79" t="s">
        <v>135</v>
      </c>
      <c r="C66" s="103">
        <v>3167</v>
      </c>
      <c r="D66" s="82">
        <v>2712</v>
      </c>
      <c r="E66" s="82">
        <v>622</v>
      </c>
      <c r="F66" s="82">
        <v>5</v>
      </c>
      <c r="G66" s="83">
        <v>430</v>
      </c>
      <c r="H66" s="251">
        <f t="shared" si="0"/>
        <v>0.13663806800127104</v>
      </c>
      <c r="I66" s="252">
        <f t="shared" si="1"/>
        <v>0.22935103244837757</v>
      </c>
    </row>
    <row r="67" spans="1:9" ht="16" x14ac:dyDescent="0.2">
      <c r="A67" s="75">
        <v>65</v>
      </c>
      <c r="B67" s="79" t="s">
        <v>207</v>
      </c>
      <c r="C67" s="103">
        <v>2919</v>
      </c>
      <c r="D67" s="82">
        <v>2031</v>
      </c>
      <c r="E67" s="82">
        <v>756</v>
      </c>
      <c r="F67" s="82">
        <v>9</v>
      </c>
      <c r="G67" s="83">
        <v>851</v>
      </c>
      <c r="H67" s="251">
        <f t="shared" si="0"/>
        <v>0.2943618125216188</v>
      </c>
      <c r="I67" s="252">
        <f t="shared" si="1"/>
        <v>0.37223042836041359</v>
      </c>
    </row>
    <row r="68" spans="1:9" ht="16" x14ac:dyDescent="0.2">
      <c r="A68" s="75">
        <v>66</v>
      </c>
      <c r="B68" s="79" t="s">
        <v>322</v>
      </c>
      <c r="C68" s="103">
        <v>2862</v>
      </c>
      <c r="D68" s="82">
        <v>2341</v>
      </c>
      <c r="E68" s="82">
        <v>913</v>
      </c>
      <c r="F68" s="82">
        <v>0</v>
      </c>
      <c r="G68" s="83">
        <v>559</v>
      </c>
      <c r="H68" s="251">
        <f t="shared" ref="H68:H131" si="2">IF(C68&lt;&gt;0,G68/(D68+F68+G68),"")</f>
        <v>0.19275862068965519</v>
      </c>
      <c r="I68" s="252">
        <f t="shared" ref="I68:I131" si="3">IF(D68&lt;&gt;0,E68/D68,"")</f>
        <v>0.39000427167876978</v>
      </c>
    </row>
    <row r="69" spans="1:9" ht="16" x14ac:dyDescent="0.2">
      <c r="A69" s="75">
        <v>67</v>
      </c>
      <c r="B69" s="79" t="s">
        <v>318</v>
      </c>
      <c r="C69" s="103">
        <v>2773</v>
      </c>
      <c r="D69" s="82">
        <v>1996</v>
      </c>
      <c r="E69" s="82">
        <v>711</v>
      </c>
      <c r="F69" s="82">
        <v>0</v>
      </c>
      <c r="G69" s="83">
        <v>481</v>
      </c>
      <c r="H69" s="251">
        <f t="shared" si="2"/>
        <v>0.19418651594670974</v>
      </c>
      <c r="I69" s="252">
        <f t="shared" si="3"/>
        <v>0.35621242484969939</v>
      </c>
    </row>
    <row r="70" spans="1:9" ht="16" x14ac:dyDescent="0.2">
      <c r="A70" s="75">
        <v>68</v>
      </c>
      <c r="B70" s="79" t="s">
        <v>347</v>
      </c>
      <c r="C70" s="103">
        <v>2700</v>
      </c>
      <c r="D70" s="82">
        <v>2309</v>
      </c>
      <c r="E70" s="82">
        <v>1405</v>
      </c>
      <c r="F70" s="82">
        <v>1</v>
      </c>
      <c r="G70" s="83">
        <v>312</v>
      </c>
      <c r="H70" s="251">
        <f t="shared" si="2"/>
        <v>0.11899313501144165</v>
      </c>
      <c r="I70" s="252">
        <f t="shared" si="3"/>
        <v>0.60848852317020352</v>
      </c>
    </row>
    <row r="71" spans="1:9" ht="16" x14ac:dyDescent="0.2">
      <c r="A71" s="75">
        <v>69</v>
      </c>
      <c r="B71" s="79" t="s">
        <v>531</v>
      </c>
      <c r="C71" s="103">
        <v>2694</v>
      </c>
      <c r="D71" s="82">
        <v>1994</v>
      </c>
      <c r="E71" s="82">
        <v>1822</v>
      </c>
      <c r="F71" s="82">
        <v>58</v>
      </c>
      <c r="G71" s="83">
        <v>642</v>
      </c>
      <c r="H71" s="251">
        <f t="shared" si="2"/>
        <v>0.23830734966592429</v>
      </c>
      <c r="I71" s="252">
        <f t="shared" si="3"/>
        <v>0.91374122367101307</v>
      </c>
    </row>
    <row r="72" spans="1:9" ht="16" x14ac:dyDescent="0.2">
      <c r="A72" s="75">
        <v>70</v>
      </c>
      <c r="B72" s="79" t="s">
        <v>86</v>
      </c>
      <c r="C72" s="103">
        <v>2680</v>
      </c>
      <c r="D72" s="82">
        <v>1268</v>
      </c>
      <c r="E72" s="82">
        <v>337</v>
      </c>
      <c r="F72" s="82">
        <v>2</v>
      </c>
      <c r="G72" s="83">
        <v>1135</v>
      </c>
      <c r="H72" s="251">
        <f t="shared" si="2"/>
        <v>0.47193347193347196</v>
      </c>
      <c r="I72" s="252">
        <f t="shared" si="3"/>
        <v>0.26577287066246058</v>
      </c>
    </row>
    <row r="73" spans="1:9" ht="16" x14ac:dyDescent="0.2">
      <c r="A73" s="75">
        <v>71</v>
      </c>
      <c r="B73" s="79" t="s">
        <v>57</v>
      </c>
      <c r="C73" s="103">
        <v>2596</v>
      </c>
      <c r="D73" s="82">
        <v>2138</v>
      </c>
      <c r="E73" s="82">
        <v>1495</v>
      </c>
      <c r="F73" s="82">
        <v>104</v>
      </c>
      <c r="G73" s="83">
        <v>317</v>
      </c>
      <c r="H73" s="251">
        <f t="shared" si="2"/>
        <v>0.12387651426338414</v>
      </c>
      <c r="I73" s="252">
        <f t="shared" si="3"/>
        <v>0.69925163704396631</v>
      </c>
    </row>
    <row r="74" spans="1:9" ht="16" x14ac:dyDescent="0.2">
      <c r="A74" s="75">
        <v>72</v>
      </c>
      <c r="B74" s="79" t="s">
        <v>178</v>
      </c>
      <c r="C74" s="103">
        <v>2576</v>
      </c>
      <c r="D74" s="82">
        <v>2481</v>
      </c>
      <c r="E74" s="82">
        <v>2023</v>
      </c>
      <c r="F74" s="82">
        <v>5</v>
      </c>
      <c r="G74" s="83">
        <v>85</v>
      </c>
      <c r="H74" s="251">
        <f t="shared" si="2"/>
        <v>3.3061065733177755E-2</v>
      </c>
      <c r="I74" s="252">
        <f t="shared" si="3"/>
        <v>0.8153970173317211</v>
      </c>
    </row>
    <row r="75" spans="1:9" ht="16" x14ac:dyDescent="0.2">
      <c r="A75" s="75">
        <v>73</v>
      </c>
      <c r="B75" s="79" t="s">
        <v>23</v>
      </c>
      <c r="C75" s="103">
        <v>2543</v>
      </c>
      <c r="D75" s="82">
        <v>2022</v>
      </c>
      <c r="E75" s="82">
        <v>495</v>
      </c>
      <c r="F75" s="82">
        <v>4</v>
      </c>
      <c r="G75" s="83">
        <v>472</v>
      </c>
      <c r="H75" s="251">
        <f t="shared" si="2"/>
        <v>0.18895116092874301</v>
      </c>
      <c r="I75" s="252">
        <f t="shared" si="3"/>
        <v>0.24480712166172106</v>
      </c>
    </row>
    <row r="76" spans="1:9" ht="16" x14ac:dyDescent="0.2">
      <c r="A76" s="75">
        <v>74</v>
      </c>
      <c r="B76" s="79" t="s">
        <v>110</v>
      </c>
      <c r="C76" s="103">
        <v>2469</v>
      </c>
      <c r="D76" s="82">
        <v>2320</v>
      </c>
      <c r="E76" s="82">
        <v>1346</v>
      </c>
      <c r="F76" s="82">
        <v>1</v>
      </c>
      <c r="G76" s="83">
        <v>100</v>
      </c>
      <c r="H76" s="251">
        <f t="shared" si="2"/>
        <v>4.1305245766212306E-2</v>
      </c>
      <c r="I76" s="252">
        <f t="shared" si="3"/>
        <v>0.58017241379310347</v>
      </c>
    </row>
    <row r="77" spans="1:9" ht="16" x14ac:dyDescent="0.2">
      <c r="A77" s="75">
        <v>75</v>
      </c>
      <c r="B77" s="79" t="s">
        <v>497</v>
      </c>
      <c r="C77" s="103">
        <v>2463</v>
      </c>
      <c r="D77" s="82">
        <v>1876</v>
      </c>
      <c r="E77" s="82">
        <v>726</v>
      </c>
      <c r="F77" s="82">
        <v>25</v>
      </c>
      <c r="G77" s="83">
        <v>462</v>
      </c>
      <c r="H77" s="251">
        <f t="shared" si="2"/>
        <v>0.19551417689377909</v>
      </c>
      <c r="I77" s="252">
        <f t="shared" si="3"/>
        <v>0.38699360341151384</v>
      </c>
    </row>
    <row r="78" spans="1:9" ht="16" x14ac:dyDescent="0.2">
      <c r="A78" s="75">
        <v>76</v>
      </c>
      <c r="B78" s="79" t="s">
        <v>189</v>
      </c>
      <c r="C78" s="103">
        <v>2432</v>
      </c>
      <c r="D78" s="82">
        <v>1210</v>
      </c>
      <c r="E78" s="82">
        <v>438</v>
      </c>
      <c r="F78" s="82">
        <v>107</v>
      </c>
      <c r="G78" s="83">
        <v>1247</v>
      </c>
      <c r="H78" s="251">
        <f t="shared" si="2"/>
        <v>0.48634945397815915</v>
      </c>
      <c r="I78" s="252">
        <f t="shared" si="3"/>
        <v>0.36198347107438017</v>
      </c>
    </row>
    <row r="79" spans="1:9" ht="16" x14ac:dyDescent="0.2">
      <c r="A79" s="75">
        <v>77</v>
      </c>
      <c r="B79" s="79" t="s">
        <v>138</v>
      </c>
      <c r="C79" s="103">
        <v>2369</v>
      </c>
      <c r="D79" s="82">
        <v>1650</v>
      </c>
      <c r="E79" s="82">
        <v>1230</v>
      </c>
      <c r="F79" s="82">
        <v>0</v>
      </c>
      <c r="G79" s="83">
        <v>709</v>
      </c>
      <c r="H79" s="251">
        <f t="shared" si="2"/>
        <v>0.30055108096651123</v>
      </c>
      <c r="I79" s="252">
        <f t="shared" si="3"/>
        <v>0.74545454545454548</v>
      </c>
    </row>
    <row r="80" spans="1:9" ht="16" x14ac:dyDescent="0.2">
      <c r="A80" s="75">
        <v>78</v>
      </c>
      <c r="B80" s="79" t="s">
        <v>240</v>
      </c>
      <c r="C80" s="103">
        <v>2333</v>
      </c>
      <c r="D80" s="82">
        <v>1553</v>
      </c>
      <c r="E80" s="82">
        <v>606</v>
      </c>
      <c r="F80" s="82">
        <v>172</v>
      </c>
      <c r="G80" s="83">
        <v>318</v>
      </c>
      <c r="H80" s="251">
        <f t="shared" si="2"/>
        <v>0.15565345080763582</v>
      </c>
      <c r="I80" s="252">
        <f t="shared" si="3"/>
        <v>0.39021249195106245</v>
      </c>
    </row>
    <row r="81" spans="1:9" ht="16" x14ac:dyDescent="0.2">
      <c r="A81" s="75">
        <v>79</v>
      </c>
      <c r="B81" s="79" t="s">
        <v>10</v>
      </c>
      <c r="C81" s="103">
        <v>2302</v>
      </c>
      <c r="D81" s="82">
        <v>2139</v>
      </c>
      <c r="E81" s="82">
        <v>825</v>
      </c>
      <c r="F81" s="82">
        <v>13</v>
      </c>
      <c r="G81" s="83">
        <v>101</v>
      </c>
      <c r="H81" s="251">
        <f t="shared" si="2"/>
        <v>4.4829116733244564E-2</v>
      </c>
      <c r="I81" s="252">
        <f t="shared" si="3"/>
        <v>0.38569424964936888</v>
      </c>
    </row>
    <row r="82" spans="1:9" ht="16" x14ac:dyDescent="0.2">
      <c r="A82" s="75">
        <v>80</v>
      </c>
      <c r="B82" s="79" t="s">
        <v>172</v>
      </c>
      <c r="C82" s="103">
        <v>2109</v>
      </c>
      <c r="D82" s="82">
        <v>1591</v>
      </c>
      <c r="E82" s="82">
        <v>564</v>
      </c>
      <c r="F82" s="82">
        <v>18</v>
      </c>
      <c r="G82" s="83">
        <v>401</v>
      </c>
      <c r="H82" s="251">
        <f t="shared" si="2"/>
        <v>0.19950248756218905</v>
      </c>
      <c r="I82" s="252">
        <f t="shared" si="3"/>
        <v>0.35449402891263354</v>
      </c>
    </row>
    <row r="83" spans="1:9" ht="16" x14ac:dyDescent="0.2">
      <c r="A83" s="75">
        <v>81</v>
      </c>
      <c r="B83" s="79" t="s">
        <v>32</v>
      </c>
      <c r="C83" s="103">
        <v>1989</v>
      </c>
      <c r="D83" s="82">
        <v>1800</v>
      </c>
      <c r="E83" s="82">
        <v>1385</v>
      </c>
      <c r="F83" s="82">
        <v>30</v>
      </c>
      <c r="G83" s="83">
        <v>148</v>
      </c>
      <c r="H83" s="251">
        <f t="shared" si="2"/>
        <v>7.4823053589484323E-2</v>
      </c>
      <c r="I83" s="252">
        <f t="shared" si="3"/>
        <v>0.76944444444444449</v>
      </c>
    </row>
    <row r="84" spans="1:9" ht="16" x14ac:dyDescent="0.2">
      <c r="A84" s="75">
        <v>82</v>
      </c>
      <c r="B84" s="79" t="s">
        <v>156</v>
      </c>
      <c r="C84" s="103">
        <v>1779</v>
      </c>
      <c r="D84" s="82">
        <v>1257</v>
      </c>
      <c r="E84" s="82">
        <v>683</v>
      </c>
      <c r="F84" s="82">
        <v>0</v>
      </c>
      <c r="G84" s="83">
        <v>475</v>
      </c>
      <c r="H84" s="251">
        <f t="shared" si="2"/>
        <v>0.27424942263279445</v>
      </c>
      <c r="I84" s="252">
        <f t="shared" si="3"/>
        <v>0.54335719968178198</v>
      </c>
    </row>
    <row r="85" spans="1:9" ht="16" x14ac:dyDescent="0.2">
      <c r="A85" s="75">
        <v>83</v>
      </c>
      <c r="B85" s="79" t="s">
        <v>327</v>
      </c>
      <c r="C85" s="103">
        <v>1715</v>
      </c>
      <c r="D85" s="82">
        <v>1045</v>
      </c>
      <c r="E85" s="82">
        <v>390</v>
      </c>
      <c r="F85" s="82">
        <v>0</v>
      </c>
      <c r="G85" s="83">
        <v>613</v>
      </c>
      <c r="H85" s="251">
        <f t="shared" si="2"/>
        <v>0.36972255729794934</v>
      </c>
      <c r="I85" s="252">
        <f t="shared" si="3"/>
        <v>0.37320574162679426</v>
      </c>
    </row>
    <row r="86" spans="1:9" ht="16" x14ac:dyDescent="0.2">
      <c r="A86" s="75">
        <v>84</v>
      </c>
      <c r="B86" s="79" t="s">
        <v>556</v>
      </c>
      <c r="C86" s="103">
        <v>1692</v>
      </c>
      <c r="D86" s="82">
        <v>1547</v>
      </c>
      <c r="E86" s="82">
        <v>764</v>
      </c>
      <c r="F86" s="82">
        <v>13</v>
      </c>
      <c r="G86" s="83">
        <v>84</v>
      </c>
      <c r="H86" s="251">
        <f t="shared" si="2"/>
        <v>5.1094890510948905E-2</v>
      </c>
      <c r="I86" s="252">
        <f t="shared" si="3"/>
        <v>0.49385908209437623</v>
      </c>
    </row>
    <row r="87" spans="1:9" ht="16" x14ac:dyDescent="0.2">
      <c r="A87" s="75">
        <v>85</v>
      </c>
      <c r="B87" s="79" t="s">
        <v>166</v>
      </c>
      <c r="C87" s="103">
        <v>1615</v>
      </c>
      <c r="D87" s="82">
        <v>1385</v>
      </c>
      <c r="E87" s="82">
        <v>708</v>
      </c>
      <c r="F87" s="82">
        <v>4</v>
      </c>
      <c r="G87" s="83">
        <v>195</v>
      </c>
      <c r="H87" s="251">
        <f t="shared" si="2"/>
        <v>0.12310606060606061</v>
      </c>
      <c r="I87" s="252">
        <f t="shared" si="3"/>
        <v>0.51119133574007225</v>
      </c>
    </row>
    <row r="88" spans="1:9" ht="16" x14ac:dyDescent="0.2">
      <c r="A88" s="75">
        <v>86</v>
      </c>
      <c r="B88" s="79" t="s">
        <v>241</v>
      </c>
      <c r="C88" s="103">
        <v>1575</v>
      </c>
      <c r="D88" s="82">
        <v>840</v>
      </c>
      <c r="E88" s="82">
        <v>154</v>
      </c>
      <c r="F88" s="82">
        <v>1</v>
      </c>
      <c r="G88" s="83">
        <v>664</v>
      </c>
      <c r="H88" s="251">
        <f t="shared" si="2"/>
        <v>0.44119601328903657</v>
      </c>
      <c r="I88" s="252">
        <f t="shared" si="3"/>
        <v>0.18333333333333332</v>
      </c>
    </row>
    <row r="89" spans="1:9" ht="16" x14ac:dyDescent="0.2">
      <c r="A89" s="75">
        <v>87</v>
      </c>
      <c r="B89" s="79" t="s">
        <v>243</v>
      </c>
      <c r="C89" s="103">
        <v>1483</v>
      </c>
      <c r="D89" s="82">
        <v>1180</v>
      </c>
      <c r="E89" s="82">
        <v>468</v>
      </c>
      <c r="F89" s="82">
        <v>28</v>
      </c>
      <c r="G89" s="83">
        <v>259</v>
      </c>
      <c r="H89" s="251">
        <f t="shared" si="2"/>
        <v>0.17655078391274712</v>
      </c>
      <c r="I89" s="252">
        <f t="shared" si="3"/>
        <v>0.39661016949152544</v>
      </c>
    </row>
    <row r="90" spans="1:9" ht="16" x14ac:dyDescent="0.2">
      <c r="A90" s="75">
        <v>88</v>
      </c>
      <c r="B90" s="79" t="s">
        <v>353</v>
      </c>
      <c r="C90" s="103">
        <v>1321</v>
      </c>
      <c r="D90" s="82">
        <v>910</v>
      </c>
      <c r="E90" s="82">
        <v>301</v>
      </c>
      <c r="F90" s="82">
        <v>0</v>
      </c>
      <c r="G90" s="83">
        <v>400</v>
      </c>
      <c r="H90" s="251">
        <f t="shared" si="2"/>
        <v>0.30534351145038169</v>
      </c>
      <c r="I90" s="252">
        <f t="shared" si="3"/>
        <v>0.33076923076923076</v>
      </c>
    </row>
    <row r="91" spans="1:9" ht="16" x14ac:dyDescent="0.2">
      <c r="A91" s="75">
        <v>89</v>
      </c>
      <c r="B91" s="79" t="s">
        <v>234</v>
      </c>
      <c r="C91" s="103">
        <v>1265</v>
      </c>
      <c r="D91" s="82">
        <v>1018</v>
      </c>
      <c r="E91" s="82">
        <v>432</v>
      </c>
      <c r="F91" s="82">
        <v>11</v>
      </c>
      <c r="G91" s="83">
        <v>217</v>
      </c>
      <c r="H91" s="251">
        <f t="shared" si="2"/>
        <v>0.17415730337078653</v>
      </c>
      <c r="I91" s="252">
        <f t="shared" si="3"/>
        <v>0.42436149312377208</v>
      </c>
    </row>
    <row r="92" spans="1:9" ht="16" x14ac:dyDescent="0.2">
      <c r="A92" s="75">
        <v>90</v>
      </c>
      <c r="B92" s="79" t="s">
        <v>561</v>
      </c>
      <c r="C92" s="103">
        <v>1224</v>
      </c>
      <c r="D92" s="82">
        <v>897</v>
      </c>
      <c r="E92" s="82">
        <v>785</v>
      </c>
      <c r="F92" s="82">
        <v>112</v>
      </c>
      <c r="G92" s="83">
        <v>215</v>
      </c>
      <c r="H92" s="251">
        <f t="shared" si="2"/>
        <v>0.17565359477124182</v>
      </c>
      <c r="I92" s="252">
        <f t="shared" si="3"/>
        <v>0.87513935340022297</v>
      </c>
    </row>
    <row r="93" spans="1:9" ht="16" x14ac:dyDescent="0.2">
      <c r="A93" s="75">
        <v>91</v>
      </c>
      <c r="B93" s="79" t="s">
        <v>26</v>
      </c>
      <c r="C93" s="103">
        <v>1169</v>
      </c>
      <c r="D93" s="82">
        <v>1137</v>
      </c>
      <c r="E93" s="82">
        <v>721</v>
      </c>
      <c r="F93" s="82">
        <v>0</v>
      </c>
      <c r="G93" s="83">
        <v>25</v>
      </c>
      <c r="H93" s="251">
        <f t="shared" si="2"/>
        <v>2.1514629948364887E-2</v>
      </c>
      <c r="I93" s="252">
        <f t="shared" si="3"/>
        <v>0.63412489006156547</v>
      </c>
    </row>
    <row r="94" spans="1:9" ht="16" x14ac:dyDescent="0.2">
      <c r="A94" s="75">
        <v>92</v>
      </c>
      <c r="B94" s="79" t="s">
        <v>137</v>
      </c>
      <c r="C94" s="103">
        <v>1123</v>
      </c>
      <c r="D94" s="82">
        <v>1023</v>
      </c>
      <c r="E94" s="82">
        <v>609</v>
      </c>
      <c r="F94" s="82">
        <v>0</v>
      </c>
      <c r="G94" s="83">
        <v>72</v>
      </c>
      <c r="H94" s="251">
        <f t="shared" si="2"/>
        <v>6.575342465753424E-2</v>
      </c>
      <c r="I94" s="252">
        <f t="shared" si="3"/>
        <v>0.59530791788856308</v>
      </c>
    </row>
    <row r="95" spans="1:9" ht="16" x14ac:dyDescent="0.2">
      <c r="A95" s="75">
        <v>93</v>
      </c>
      <c r="B95" s="79" t="s">
        <v>125</v>
      </c>
      <c r="C95" s="103">
        <v>1112</v>
      </c>
      <c r="D95" s="82">
        <v>824</v>
      </c>
      <c r="E95" s="82">
        <v>379</v>
      </c>
      <c r="F95" s="82">
        <v>3</v>
      </c>
      <c r="G95" s="83">
        <v>277</v>
      </c>
      <c r="H95" s="251">
        <f t="shared" si="2"/>
        <v>0.25090579710144928</v>
      </c>
      <c r="I95" s="252">
        <f t="shared" si="3"/>
        <v>0.45995145631067963</v>
      </c>
    </row>
    <row r="96" spans="1:9" ht="16" x14ac:dyDescent="0.2">
      <c r="A96" s="75">
        <v>94</v>
      </c>
      <c r="B96" s="79" t="s">
        <v>390</v>
      </c>
      <c r="C96" s="103">
        <v>1109</v>
      </c>
      <c r="D96" s="82">
        <v>801</v>
      </c>
      <c r="E96" s="82">
        <v>385</v>
      </c>
      <c r="F96" s="82">
        <v>0</v>
      </c>
      <c r="G96" s="83">
        <v>308</v>
      </c>
      <c r="H96" s="251">
        <f t="shared" si="2"/>
        <v>0.2777276825969342</v>
      </c>
      <c r="I96" s="252">
        <f t="shared" si="3"/>
        <v>0.48064918851435706</v>
      </c>
    </row>
    <row r="97" spans="1:9" ht="16" x14ac:dyDescent="0.2">
      <c r="A97" s="75">
        <v>95</v>
      </c>
      <c r="B97" s="79" t="s">
        <v>371</v>
      </c>
      <c r="C97" s="103">
        <v>1002</v>
      </c>
      <c r="D97" s="82">
        <v>719</v>
      </c>
      <c r="E97" s="82">
        <v>108</v>
      </c>
      <c r="F97" s="82"/>
      <c r="G97" s="83">
        <v>284</v>
      </c>
      <c r="H97" s="251">
        <f t="shared" si="2"/>
        <v>0.28315054835493519</v>
      </c>
      <c r="I97" s="252">
        <f t="shared" si="3"/>
        <v>0.1502086230876217</v>
      </c>
    </row>
    <row r="98" spans="1:9" ht="16" x14ac:dyDescent="0.2">
      <c r="A98" s="75">
        <v>96</v>
      </c>
      <c r="B98" s="79" t="s">
        <v>109</v>
      </c>
      <c r="C98" s="103">
        <v>928</v>
      </c>
      <c r="D98" s="82">
        <v>806</v>
      </c>
      <c r="E98" s="82">
        <v>407</v>
      </c>
      <c r="F98" s="82">
        <v>0</v>
      </c>
      <c r="G98" s="83">
        <v>59</v>
      </c>
      <c r="H98" s="251">
        <f t="shared" si="2"/>
        <v>6.8208092485549127E-2</v>
      </c>
      <c r="I98" s="252">
        <f t="shared" si="3"/>
        <v>0.50496277915632759</v>
      </c>
    </row>
    <row r="99" spans="1:9" ht="16" x14ac:dyDescent="0.2">
      <c r="A99" s="75">
        <v>97</v>
      </c>
      <c r="B99" s="79" t="s">
        <v>562</v>
      </c>
      <c r="C99" s="103">
        <v>924</v>
      </c>
      <c r="D99" s="82">
        <v>721</v>
      </c>
      <c r="E99" s="82">
        <v>362</v>
      </c>
      <c r="F99" s="82">
        <v>3</v>
      </c>
      <c r="G99" s="83">
        <v>185</v>
      </c>
      <c r="H99" s="251">
        <f t="shared" si="2"/>
        <v>0.20352035203520352</v>
      </c>
      <c r="I99" s="252">
        <f t="shared" si="3"/>
        <v>0.50208044382801664</v>
      </c>
    </row>
    <row r="100" spans="1:9" ht="16" x14ac:dyDescent="0.2">
      <c r="A100" s="75">
        <v>98</v>
      </c>
      <c r="B100" s="79" t="s">
        <v>233</v>
      </c>
      <c r="C100" s="103">
        <v>870</v>
      </c>
      <c r="D100" s="82">
        <v>739</v>
      </c>
      <c r="E100" s="82">
        <v>134</v>
      </c>
      <c r="F100" s="82">
        <v>0</v>
      </c>
      <c r="G100" s="83">
        <v>109</v>
      </c>
      <c r="H100" s="251">
        <f t="shared" si="2"/>
        <v>0.12853773584905662</v>
      </c>
      <c r="I100" s="252">
        <f t="shared" si="3"/>
        <v>0.18132611637347767</v>
      </c>
    </row>
    <row r="101" spans="1:9" ht="16" x14ac:dyDescent="0.2">
      <c r="A101" s="75">
        <v>99</v>
      </c>
      <c r="B101" s="79" t="s">
        <v>564</v>
      </c>
      <c r="C101" s="103">
        <v>797</v>
      </c>
      <c r="D101" s="82">
        <v>685</v>
      </c>
      <c r="E101" s="82">
        <v>351</v>
      </c>
      <c r="F101" s="82">
        <v>3</v>
      </c>
      <c r="G101" s="83">
        <v>112</v>
      </c>
      <c r="H101" s="251">
        <f t="shared" si="2"/>
        <v>0.14000000000000001</v>
      </c>
      <c r="I101" s="252">
        <f t="shared" si="3"/>
        <v>0.51240875912408756</v>
      </c>
    </row>
    <row r="102" spans="1:9" ht="16" x14ac:dyDescent="0.2">
      <c r="A102" s="75">
        <v>100</v>
      </c>
      <c r="B102" s="79" t="s">
        <v>331</v>
      </c>
      <c r="C102" s="103">
        <v>785</v>
      </c>
      <c r="D102" s="82">
        <v>401</v>
      </c>
      <c r="E102" s="82">
        <v>162</v>
      </c>
      <c r="F102" s="82">
        <v>0</v>
      </c>
      <c r="G102" s="83">
        <v>336</v>
      </c>
      <c r="H102" s="251">
        <f t="shared" si="2"/>
        <v>0.45590230664857528</v>
      </c>
      <c r="I102" s="252">
        <f t="shared" si="3"/>
        <v>0.40399002493765584</v>
      </c>
    </row>
    <row r="103" spans="1:9" ht="16" x14ac:dyDescent="0.2">
      <c r="A103" s="75">
        <v>101</v>
      </c>
      <c r="B103" s="79" t="s">
        <v>355</v>
      </c>
      <c r="C103" s="103">
        <v>781</v>
      </c>
      <c r="D103" s="82">
        <v>711</v>
      </c>
      <c r="E103" s="82">
        <v>342</v>
      </c>
      <c r="F103" s="82">
        <v>12</v>
      </c>
      <c r="G103" s="83">
        <v>58</v>
      </c>
      <c r="H103" s="251">
        <f t="shared" si="2"/>
        <v>7.4263764404609481E-2</v>
      </c>
      <c r="I103" s="252">
        <f t="shared" si="3"/>
        <v>0.48101265822784811</v>
      </c>
    </row>
    <row r="104" spans="1:9" ht="16" x14ac:dyDescent="0.2">
      <c r="A104" s="75">
        <v>102</v>
      </c>
      <c r="B104" s="79" t="s">
        <v>498</v>
      </c>
      <c r="C104" s="103">
        <v>751</v>
      </c>
      <c r="D104" s="82">
        <v>730</v>
      </c>
      <c r="E104" s="82">
        <v>98</v>
      </c>
      <c r="F104" s="82">
        <v>0</v>
      </c>
      <c r="G104" s="83">
        <v>18</v>
      </c>
      <c r="H104" s="251">
        <f t="shared" si="2"/>
        <v>2.4064171122994651E-2</v>
      </c>
      <c r="I104" s="252">
        <f t="shared" si="3"/>
        <v>0.13424657534246576</v>
      </c>
    </row>
    <row r="105" spans="1:9" ht="16" x14ac:dyDescent="0.2">
      <c r="A105" s="75">
        <v>103</v>
      </c>
      <c r="B105" s="79" t="s">
        <v>325</v>
      </c>
      <c r="C105" s="103">
        <v>741</v>
      </c>
      <c r="D105" s="82">
        <v>490</v>
      </c>
      <c r="E105" s="82">
        <v>100</v>
      </c>
      <c r="F105" s="82">
        <v>0</v>
      </c>
      <c r="G105" s="83">
        <v>210</v>
      </c>
      <c r="H105" s="251">
        <f t="shared" si="2"/>
        <v>0.3</v>
      </c>
      <c r="I105" s="252">
        <f t="shared" si="3"/>
        <v>0.20408163265306123</v>
      </c>
    </row>
    <row r="106" spans="1:9" ht="16" x14ac:dyDescent="0.2">
      <c r="A106" s="75">
        <v>104</v>
      </c>
      <c r="B106" s="79" t="s">
        <v>53</v>
      </c>
      <c r="C106" s="103">
        <v>701</v>
      </c>
      <c r="D106" s="82">
        <v>627</v>
      </c>
      <c r="E106" s="82">
        <v>516</v>
      </c>
      <c r="F106" s="82">
        <v>35</v>
      </c>
      <c r="G106" s="83">
        <v>61</v>
      </c>
      <c r="H106" s="251">
        <f t="shared" si="2"/>
        <v>8.4370677731673588E-2</v>
      </c>
      <c r="I106" s="252">
        <f t="shared" si="3"/>
        <v>0.82296650717703346</v>
      </c>
    </row>
    <row r="107" spans="1:9" ht="16" x14ac:dyDescent="0.2">
      <c r="A107" s="75">
        <v>105</v>
      </c>
      <c r="B107" s="79" t="s">
        <v>320</v>
      </c>
      <c r="C107" s="103">
        <v>665</v>
      </c>
      <c r="D107" s="82">
        <v>282</v>
      </c>
      <c r="E107" s="82">
        <v>68</v>
      </c>
      <c r="F107" s="82">
        <v>0</v>
      </c>
      <c r="G107" s="83">
        <v>234</v>
      </c>
      <c r="H107" s="251">
        <f t="shared" si="2"/>
        <v>0.45348837209302323</v>
      </c>
      <c r="I107" s="252">
        <f t="shared" si="3"/>
        <v>0.24113475177304963</v>
      </c>
    </row>
    <row r="108" spans="1:9" ht="16" x14ac:dyDescent="0.2">
      <c r="A108" s="75">
        <v>106</v>
      </c>
      <c r="B108" s="79" t="s">
        <v>336</v>
      </c>
      <c r="C108" s="103">
        <v>635</v>
      </c>
      <c r="D108" s="82">
        <v>482</v>
      </c>
      <c r="E108" s="82">
        <v>223</v>
      </c>
      <c r="F108" s="82">
        <v>0</v>
      </c>
      <c r="G108" s="83">
        <v>112</v>
      </c>
      <c r="H108" s="251">
        <f t="shared" si="2"/>
        <v>0.18855218855218855</v>
      </c>
      <c r="I108" s="252">
        <f t="shared" si="3"/>
        <v>0.46265560165975106</v>
      </c>
    </row>
    <row r="109" spans="1:9" ht="16" x14ac:dyDescent="0.2">
      <c r="A109" s="75">
        <v>107</v>
      </c>
      <c r="B109" s="79" t="s">
        <v>28</v>
      </c>
      <c r="C109" s="103">
        <v>528</v>
      </c>
      <c r="D109" s="82">
        <v>335</v>
      </c>
      <c r="E109" s="82">
        <v>150</v>
      </c>
      <c r="F109" s="82">
        <v>2</v>
      </c>
      <c r="G109" s="83">
        <v>180</v>
      </c>
      <c r="H109" s="251">
        <f t="shared" si="2"/>
        <v>0.34816247582205029</v>
      </c>
      <c r="I109" s="252">
        <f t="shared" si="3"/>
        <v>0.44776119402985076</v>
      </c>
    </row>
    <row r="110" spans="1:9" ht="16" x14ac:dyDescent="0.2">
      <c r="A110" s="75">
        <v>108</v>
      </c>
      <c r="B110" s="79" t="s">
        <v>76</v>
      </c>
      <c r="C110" s="103">
        <v>500</v>
      </c>
      <c r="D110" s="82">
        <v>322</v>
      </c>
      <c r="E110" s="82">
        <v>119</v>
      </c>
      <c r="F110" s="82">
        <v>3</v>
      </c>
      <c r="G110" s="83">
        <v>184</v>
      </c>
      <c r="H110" s="251">
        <f t="shared" si="2"/>
        <v>0.36149312377210219</v>
      </c>
      <c r="I110" s="252">
        <f t="shared" si="3"/>
        <v>0.36956521739130432</v>
      </c>
    </row>
    <row r="111" spans="1:9" ht="16" x14ac:dyDescent="0.2">
      <c r="A111" s="75">
        <v>109</v>
      </c>
      <c r="B111" s="79" t="s">
        <v>61</v>
      </c>
      <c r="C111" s="103">
        <v>488</v>
      </c>
      <c r="D111" s="82">
        <v>426</v>
      </c>
      <c r="E111" s="82">
        <v>131</v>
      </c>
      <c r="F111" s="82">
        <v>13</v>
      </c>
      <c r="G111" s="83">
        <v>5</v>
      </c>
      <c r="H111" s="251">
        <f t="shared" si="2"/>
        <v>1.1261261261261261E-2</v>
      </c>
      <c r="I111" s="252">
        <f t="shared" si="3"/>
        <v>0.30751173708920188</v>
      </c>
    </row>
    <row r="112" spans="1:9" ht="16" x14ac:dyDescent="0.2">
      <c r="A112" s="75">
        <v>110</v>
      </c>
      <c r="B112" s="79" t="s">
        <v>2</v>
      </c>
      <c r="C112" s="103">
        <v>477</v>
      </c>
      <c r="D112" s="82">
        <v>383</v>
      </c>
      <c r="E112" s="82">
        <v>233</v>
      </c>
      <c r="F112" s="82">
        <v>119</v>
      </c>
      <c r="G112" s="83">
        <v>43</v>
      </c>
      <c r="H112" s="251">
        <f t="shared" si="2"/>
        <v>7.8899082568807344E-2</v>
      </c>
      <c r="I112" s="252">
        <f t="shared" si="3"/>
        <v>0.60835509138381205</v>
      </c>
    </row>
    <row r="113" spans="1:9" ht="16" x14ac:dyDescent="0.2">
      <c r="A113" s="75">
        <v>111</v>
      </c>
      <c r="B113" s="79" t="s">
        <v>47</v>
      </c>
      <c r="C113" s="103">
        <v>444</v>
      </c>
      <c r="D113" s="82">
        <v>370</v>
      </c>
      <c r="E113" s="82">
        <v>150</v>
      </c>
      <c r="F113" s="82">
        <v>1</v>
      </c>
      <c r="G113" s="83">
        <v>63</v>
      </c>
      <c r="H113" s="251">
        <f t="shared" si="2"/>
        <v>0.14516129032258066</v>
      </c>
      <c r="I113" s="252">
        <f t="shared" si="3"/>
        <v>0.40540540540540543</v>
      </c>
    </row>
    <row r="114" spans="1:9" ht="16" x14ac:dyDescent="0.2">
      <c r="A114" s="75">
        <v>112</v>
      </c>
      <c r="B114" s="79" t="s">
        <v>40</v>
      </c>
      <c r="C114" s="103">
        <v>420</v>
      </c>
      <c r="D114" s="82">
        <v>275</v>
      </c>
      <c r="E114" s="82">
        <v>95</v>
      </c>
      <c r="F114" s="82">
        <v>14</v>
      </c>
      <c r="G114" s="83">
        <v>102</v>
      </c>
      <c r="H114" s="251">
        <f t="shared" si="2"/>
        <v>0.2608695652173913</v>
      </c>
      <c r="I114" s="252">
        <f t="shared" si="3"/>
        <v>0.34545454545454546</v>
      </c>
    </row>
    <row r="115" spans="1:9" ht="16" x14ac:dyDescent="0.2">
      <c r="A115" s="75">
        <v>113</v>
      </c>
      <c r="B115" s="79" t="s">
        <v>130</v>
      </c>
      <c r="C115" s="103">
        <v>411</v>
      </c>
      <c r="D115" s="82">
        <v>343</v>
      </c>
      <c r="E115" s="82">
        <v>161</v>
      </c>
      <c r="F115" s="82">
        <v>0</v>
      </c>
      <c r="G115" s="83">
        <v>33</v>
      </c>
      <c r="H115" s="251">
        <f t="shared" si="2"/>
        <v>8.7765957446808512E-2</v>
      </c>
      <c r="I115" s="252">
        <f t="shared" si="3"/>
        <v>0.46938775510204084</v>
      </c>
    </row>
    <row r="116" spans="1:9" ht="16" x14ac:dyDescent="0.2">
      <c r="A116" s="75">
        <v>114</v>
      </c>
      <c r="B116" s="79" t="s">
        <v>418</v>
      </c>
      <c r="C116" s="103">
        <v>404</v>
      </c>
      <c r="D116" s="82">
        <v>220</v>
      </c>
      <c r="E116" s="82">
        <v>129</v>
      </c>
      <c r="F116" s="82">
        <v>3</v>
      </c>
      <c r="G116" s="83">
        <v>181</v>
      </c>
      <c r="H116" s="251">
        <f t="shared" si="2"/>
        <v>0.44801980198019803</v>
      </c>
      <c r="I116" s="252">
        <f t="shared" si="3"/>
        <v>0.58636363636363631</v>
      </c>
    </row>
    <row r="117" spans="1:9" ht="16" x14ac:dyDescent="0.2">
      <c r="A117" s="75">
        <v>115</v>
      </c>
      <c r="B117" s="79" t="s">
        <v>144</v>
      </c>
      <c r="C117" s="103">
        <v>363</v>
      </c>
      <c r="D117" s="82">
        <v>344</v>
      </c>
      <c r="E117" s="82">
        <v>154</v>
      </c>
      <c r="F117" s="82">
        <v>0</v>
      </c>
      <c r="G117" s="83">
        <v>15</v>
      </c>
      <c r="H117" s="251">
        <f t="shared" si="2"/>
        <v>4.1782729805013928E-2</v>
      </c>
      <c r="I117" s="252">
        <f t="shared" si="3"/>
        <v>0.44767441860465118</v>
      </c>
    </row>
    <row r="118" spans="1:9" ht="16" x14ac:dyDescent="0.2">
      <c r="A118" s="75">
        <v>116</v>
      </c>
      <c r="B118" s="79" t="s">
        <v>0</v>
      </c>
      <c r="C118" s="103">
        <v>353</v>
      </c>
      <c r="D118" s="82">
        <v>279</v>
      </c>
      <c r="E118" s="82">
        <v>106</v>
      </c>
      <c r="F118" s="82">
        <v>70</v>
      </c>
      <c r="G118" s="83">
        <v>6</v>
      </c>
      <c r="H118" s="251">
        <f t="shared" si="2"/>
        <v>1.6901408450704224E-2</v>
      </c>
      <c r="I118" s="252">
        <f t="shared" si="3"/>
        <v>0.37992831541218636</v>
      </c>
    </row>
    <row r="119" spans="1:9" ht="16" x14ac:dyDescent="0.2">
      <c r="A119" s="75">
        <v>117</v>
      </c>
      <c r="B119" s="79" t="s">
        <v>316</v>
      </c>
      <c r="C119" s="103">
        <v>330</v>
      </c>
      <c r="D119" s="82">
        <v>326</v>
      </c>
      <c r="E119" s="82">
        <v>317</v>
      </c>
      <c r="F119" s="82">
        <v>0</v>
      </c>
      <c r="G119" s="83">
        <v>4</v>
      </c>
      <c r="H119" s="251">
        <f t="shared" si="2"/>
        <v>1.2121212121212121E-2</v>
      </c>
      <c r="I119" s="252">
        <f t="shared" si="3"/>
        <v>0.97239263803680986</v>
      </c>
    </row>
    <row r="120" spans="1:9" ht="16" x14ac:dyDescent="0.2">
      <c r="A120" s="75">
        <v>118</v>
      </c>
      <c r="B120" s="79" t="s">
        <v>140</v>
      </c>
      <c r="C120" s="103">
        <v>326</v>
      </c>
      <c r="D120" s="82">
        <v>247</v>
      </c>
      <c r="E120" s="82">
        <v>141</v>
      </c>
      <c r="F120" s="82">
        <v>19</v>
      </c>
      <c r="G120" s="83">
        <v>33</v>
      </c>
      <c r="H120" s="251">
        <f t="shared" si="2"/>
        <v>0.11036789297658862</v>
      </c>
      <c r="I120" s="252">
        <f t="shared" si="3"/>
        <v>0.57085020242914974</v>
      </c>
    </row>
    <row r="121" spans="1:9" ht="16" x14ac:dyDescent="0.2">
      <c r="A121" s="75">
        <v>119</v>
      </c>
      <c r="B121" s="79" t="s">
        <v>384</v>
      </c>
      <c r="C121" s="103">
        <v>311</v>
      </c>
      <c r="D121" s="82">
        <v>264</v>
      </c>
      <c r="E121" s="82">
        <v>256</v>
      </c>
      <c r="F121" s="82">
        <v>4</v>
      </c>
      <c r="G121" s="83">
        <v>50</v>
      </c>
      <c r="H121" s="251">
        <f t="shared" si="2"/>
        <v>0.15723270440251572</v>
      </c>
      <c r="I121" s="252">
        <f t="shared" si="3"/>
        <v>0.96969696969696972</v>
      </c>
    </row>
    <row r="122" spans="1:9" ht="16" x14ac:dyDescent="0.2">
      <c r="A122" s="75">
        <v>120</v>
      </c>
      <c r="B122" s="79" t="s">
        <v>13</v>
      </c>
      <c r="C122" s="103">
        <v>309</v>
      </c>
      <c r="D122" s="82">
        <v>295</v>
      </c>
      <c r="E122" s="82">
        <v>272</v>
      </c>
      <c r="F122" s="82">
        <v>6</v>
      </c>
      <c r="G122" s="83">
        <v>1</v>
      </c>
      <c r="H122" s="251">
        <f t="shared" si="2"/>
        <v>3.3112582781456954E-3</v>
      </c>
      <c r="I122" s="252">
        <f t="shared" si="3"/>
        <v>0.92203389830508475</v>
      </c>
    </row>
    <row r="123" spans="1:9" ht="16" x14ac:dyDescent="0.2">
      <c r="A123" s="75">
        <v>121</v>
      </c>
      <c r="B123" s="79" t="s">
        <v>158</v>
      </c>
      <c r="C123" s="103">
        <v>307</v>
      </c>
      <c r="D123" s="82">
        <v>252</v>
      </c>
      <c r="E123" s="82">
        <v>94</v>
      </c>
      <c r="F123" s="82">
        <v>3</v>
      </c>
      <c r="G123" s="83">
        <v>38</v>
      </c>
      <c r="H123" s="251">
        <f t="shared" si="2"/>
        <v>0.12969283276450511</v>
      </c>
      <c r="I123" s="252">
        <f t="shared" si="3"/>
        <v>0.37301587301587302</v>
      </c>
    </row>
    <row r="124" spans="1:9" ht="16" x14ac:dyDescent="0.2">
      <c r="A124" s="75">
        <v>122</v>
      </c>
      <c r="B124" s="79" t="s">
        <v>565</v>
      </c>
      <c r="C124" s="103">
        <v>291</v>
      </c>
      <c r="D124" s="82">
        <v>288</v>
      </c>
      <c r="E124" s="82">
        <v>212</v>
      </c>
      <c r="F124" s="82">
        <v>0</v>
      </c>
      <c r="G124" s="83">
        <v>8</v>
      </c>
      <c r="H124" s="251">
        <f t="shared" si="2"/>
        <v>2.7027027027027029E-2</v>
      </c>
      <c r="I124" s="252">
        <f t="shared" si="3"/>
        <v>0.73611111111111116</v>
      </c>
    </row>
    <row r="125" spans="1:9" ht="16" x14ac:dyDescent="0.2">
      <c r="A125" s="75">
        <v>123</v>
      </c>
      <c r="B125" s="79" t="s">
        <v>8</v>
      </c>
      <c r="C125" s="103">
        <v>269</v>
      </c>
      <c r="D125" s="82">
        <v>216</v>
      </c>
      <c r="E125" s="82">
        <v>46</v>
      </c>
      <c r="F125" s="82">
        <v>6</v>
      </c>
      <c r="G125" s="83">
        <v>18</v>
      </c>
      <c r="H125" s="251">
        <f t="shared" si="2"/>
        <v>7.4999999999999997E-2</v>
      </c>
      <c r="I125" s="252">
        <f t="shared" si="3"/>
        <v>0.21296296296296297</v>
      </c>
    </row>
    <row r="126" spans="1:9" ht="16" x14ac:dyDescent="0.2">
      <c r="A126" s="75">
        <v>124</v>
      </c>
      <c r="B126" s="79" t="s">
        <v>341</v>
      </c>
      <c r="C126" s="103">
        <v>184</v>
      </c>
      <c r="D126" s="82">
        <v>159</v>
      </c>
      <c r="E126" s="82">
        <v>82</v>
      </c>
      <c r="F126" s="82">
        <v>0</v>
      </c>
      <c r="G126" s="83">
        <v>20</v>
      </c>
      <c r="H126" s="251">
        <f t="shared" si="2"/>
        <v>0.11173184357541899</v>
      </c>
      <c r="I126" s="252">
        <f t="shared" si="3"/>
        <v>0.51572327044025157</v>
      </c>
    </row>
    <row r="127" spans="1:9" ht="16" x14ac:dyDescent="0.2">
      <c r="A127" s="75">
        <v>125</v>
      </c>
      <c r="B127" s="79" t="s">
        <v>78</v>
      </c>
      <c r="C127" s="103">
        <v>161</v>
      </c>
      <c r="D127" s="82">
        <v>136</v>
      </c>
      <c r="E127" s="82">
        <v>99</v>
      </c>
      <c r="F127" s="82">
        <v>9</v>
      </c>
      <c r="G127" s="83">
        <v>6</v>
      </c>
      <c r="H127" s="251">
        <f t="shared" si="2"/>
        <v>3.9735099337748346E-2</v>
      </c>
      <c r="I127" s="252">
        <f t="shared" si="3"/>
        <v>0.7279411764705882</v>
      </c>
    </row>
    <row r="128" spans="1:9" ht="16" x14ac:dyDescent="0.2">
      <c r="A128" s="75">
        <v>126</v>
      </c>
      <c r="B128" s="79" t="s">
        <v>499</v>
      </c>
      <c r="C128" s="103">
        <v>157</v>
      </c>
      <c r="D128" s="82">
        <v>84</v>
      </c>
      <c r="E128" s="82">
        <v>30</v>
      </c>
      <c r="F128" s="82">
        <v>46</v>
      </c>
      <c r="G128" s="83">
        <v>29</v>
      </c>
      <c r="H128" s="251">
        <f t="shared" si="2"/>
        <v>0.18238993710691823</v>
      </c>
      <c r="I128" s="252">
        <f t="shared" si="3"/>
        <v>0.35714285714285715</v>
      </c>
    </row>
    <row r="129" spans="1:9" ht="16" x14ac:dyDescent="0.2">
      <c r="A129" s="75">
        <v>127</v>
      </c>
      <c r="B129" s="79" t="s">
        <v>124</v>
      </c>
      <c r="C129" s="103">
        <v>153</v>
      </c>
      <c r="D129" s="82">
        <v>119</v>
      </c>
      <c r="E129" s="82">
        <v>2</v>
      </c>
      <c r="F129" s="82">
        <v>105</v>
      </c>
      <c r="G129" s="83">
        <v>34</v>
      </c>
      <c r="H129" s="251">
        <f t="shared" si="2"/>
        <v>0.13178294573643412</v>
      </c>
      <c r="I129" s="252">
        <f t="shared" si="3"/>
        <v>1.680672268907563E-2</v>
      </c>
    </row>
    <row r="130" spans="1:9" ht="16" x14ac:dyDescent="0.2">
      <c r="A130" s="75">
        <v>128</v>
      </c>
      <c r="B130" s="79" t="s">
        <v>420</v>
      </c>
      <c r="C130" s="103">
        <v>146</v>
      </c>
      <c r="D130" s="82">
        <v>145</v>
      </c>
      <c r="E130" s="82">
        <v>138</v>
      </c>
      <c r="F130" s="82"/>
      <c r="G130" s="83">
        <v>1</v>
      </c>
      <c r="H130" s="251">
        <f t="shared" si="2"/>
        <v>6.8493150684931503E-3</v>
      </c>
      <c r="I130" s="252">
        <f t="shared" si="3"/>
        <v>0.9517241379310345</v>
      </c>
    </row>
    <row r="131" spans="1:9" ht="16" x14ac:dyDescent="0.2">
      <c r="A131" s="75">
        <v>129</v>
      </c>
      <c r="B131" s="79" t="s">
        <v>181</v>
      </c>
      <c r="C131" s="103">
        <v>133</v>
      </c>
      <c r="D131" s="82">
        <v>7</v>
      </c>
      <c r="E131" s="82">
        <v>7</v>
      </c>
      <c r="F131" s="82">
        <v>77</v>
      </c>
      <c r="G131" s="83">
        <v>49</v>
      </c>
      <c r="H131" s="251">
        <f t="shared" si="2"/>
        <v>0.36842105263157893</v>
      </c>
      <c r="I131" s="252">
        <f t="shared" si="3"/>
        <v>1</v>
      </c>
    </row>
    <row r="132" spans="1:9" ht="16" x14ac:dyDescent="0.2">
      <c r="A132" s="75">
        <v>130</v>
      </c>
      <c r="B132" s="79" t="s">
        <v>349</v>
      </c>
      <c r="C132" s="103">
        <v>132</v>
      </c>
      <c r="D132" s="82">
        <v>102</v>
      </c>
      <c r="E132" s="82">
        <v>34</v>
      </c>
      <c r="F132" s="82">
        <v>0</v>
      </c>
      <c r="G132" s="83">
        <v>7</v>
      </c>
      <c r="H132" s="251">
        <f t="shared" ref="H132:H162" si="4">IF(C132&lt;&gt;0,G132/(D132+F132+G132),"")</f>
        <v>6.4220183486238536E-2</v>
      </c>
      <c r="I132" s="252">
        <f t="shared" ref="I132:I162" si="5">IF(D132&lt;&gt;0,E132/D132,"")</f>
        <v>0.33333333333333331</v>
      </c>
    </row>
    <row r="133" spans="1:9" ht="16" x14ac:dyDescent="0.2">
      <c r="A133" s="75">
        <v>131</v>
      </c>
      <c r="B133" s="79" t="s">
        <v>74</v>
      </c>
      <c r="C133" s="103">
        <v>120</v>
      </c>
      <c r="D133" s="82">
        <v>82</v>
      </c>
      <c r="E133" s="82">
        <v>35</v>
      </c>
      <c r="F133" s="82">
        <v>1</v>
      </c>
      <c r="G133" s="83">
        <v>4</v>
      </c>
      <c r="H133" s="251">
        <f t="shared" si="4"/>
        <v>4.5977011494252873E-2</v>
      </c>
      <c r="I133" s="252">
        <f t="shared" si="5"/>
        <v>0.42682926829268292</v>
      </c>
    </row>
    <row r="134" spans="1:9" ht="16" x14ac:dyDescent="0.2">
      <c r="A134" s="75">
        <v>132</v>
      </c>
      <c r="B134" s="79" t="s">
        <v>529</v>
      </c>
      <c r="C134" s="103">
        <v>112</v>
      </c>
      <c r="D134" s="82">
        <v>84</v>
      </c>
      <c r="E134" s="82">
        <v>84</v>
      </c>
      <c r="F134" s="82">
        <v>7</v>
      </c>
      <c r="G134" s="83">
        <v>26</v>
      </c>
      <c r="H134" s="251">
        <f t="shared" si="4"/>
        <v>0.22222222222222221</v>
      </c>
      <c r="I134" s="252">
        <f t="shared" si="5"/>
        <v>1</v>
      </c>
    </row>
    <row r="135" spans="1:9" ht="16" x14ac:dyDescent="0.2">
      <c r="A135" s="75">
        <v>133</v>
      </c>
      <c r="B135" s="79" t="s">
        <v>525</v>
      </c>
      <c r="C135" s="103">
        <v>105</v>
      </c>
      <c r="D135" s="82">
        <v>99</v>
      </c>
      <c r="E135" s="82">
        <v>52</v>
      </c>
      <c r="F135" s="82"/>
      <c r="G135" s="83"/>
      <c r="H135" s="251">
        <f t="shared" si="4"/>
        <v>0</v>
      </c>
      <c r="I135" s="252">
        <f t="shared" si="5"/>
        <v>0.5252525252525253</v>
      </c>
    </row>
    <row r="136" spans="1:9" ht="16" x14ac:dyDescent="0.2">
      <c r="A136" s="75">
        <v>134</v>
      </c>
      <c r="B136" s="79" t="s">
        <v>219</v>
      </c>
      <c r="C136" s="103">
        <v>95</v>
      </c>
      <c r="D136" s="82">
        <v>90</v>
      </c>
      <c r="E136" s="82">
        <v>9</v>
      </c>
      <c r="F136" s="82">
        <v>0</v>
      </c>
      <c r="G136" s="83">
        <v>4</v>
      </c>
      <c r="H136" s="251">
        <f t="shared" si="4"/>
        <v>4.2553191489361701E-2</v>
      </c>
      <c r="I136" s="252">
        <f t="shared" si="5"/>
        <v>0.1</v>
      </c>
    </row>
    <row r="137" spans="1:9" ht="16" x14ac:dyDescent="0.2">
      <c r="A137" s="75">
        <v>135</v>
      </c>
      <c r="B137" s="79" t="s">
        <v>185</v>
      </c>
      <c r="C137" s="103">
        <v>90</v>
      </c>
      <c r="D137" s="82">
        <v>57</v>
      </c>
      <c r="E137" s="82">
        <v>13</v>
      </c>
      <c r="F137" s="82">
        <v>12</v>
      </c>
      <c r="G137" s="83">
        <v>3</v>
      </c>
      <c r="H137" s="251">
        <f t="shared" si="4"/>
        <v>4.1666666666666664E-2</v>
      </c>
      <c r="I137" s="252">
        <f t="shared" si="5"/>
        <v>0.22807017543859648</v>
      </c>
    </row>
    <row r="138" spans="1:9" ht="16" x14ac:dyDescent="0.2">
      <c r="A138" s="75">
        <v>136</v>
      </c>
      <c r="B138" s="79" t="s">
        <v>107</v>
      </c>
      <c r="C138" s="103">
        <v>85</v>
      </c>
      <c r="D138" s="82">
        <v>64</v>
      </c>
      <c r="E138" s="82">
        <v>24</v>
      </c>
      <c r="F138" s="82">
        <v>2</v>
      </c>
      <c r="G138" s="83">
        <v>4</v>
      </c>
      <c r="H138" s="251">
        <f t="shared" si="4"/>
        <v>5.7142857142857141E-2</v>
      </c>
      <c r="I138" s="252">
        <f t="shared" si="5"/>
        <v>0.375</v>
      </c>
    </row>
    <row r="139" spans="1:9" ht="16" x14ac:dyDescent="0.2">
      <c r="A139" s="75">
        <v>137</v>
      </c>
      <c r="B139" s="79" t="s">
        <v>239</v>
      </c>
      <c r="C139" s="103">
        <v>83</v>
      </c>
      <c r="D139" s="82">
        <v>81</v>
      </c>
      <c r="E139" s="82">
        <v>41</v>
      </c>
      <c r="F139" s="82">
        <v>0</v>
      </c>
      <c r="G139" s="83">
        <v>0</v>
      </c>
      <c r="H139" s="251">
        <f t="shared" si="4"/>
        <v>0</v>
      </c>
      <c r="I139" s="252">
        <f t="shared" si="5"/>
        <v>0.50617283950617287</v>
      </c>
    </row>
    <row r="140" spans="1:9" ht="16" x14ac:dyDescent="0.2">
      <c r="A140" s="75">
        <v>138</v>
      </c>
      <c r="B140" s="79" t="s">
        <v>229</v>
      </c>
      <c r="C140" s="103">
        <v>82</v>
      </c>
      <c r="D140" s="82">
        <v>61</v>
      </c>
      <c r="E140" s="82">
        <v>23</v>
      </c>
      <c r="F140" s="82">
        <v>13</v>
      </c>
      <c r="G140" s="83">
        <v>8</v>
      </c>
      <c r="H140" s="251">
        <f t="shared" si="4"/>
        <v>9.7560975609756101E-2</v>
      </c>
      <c r="I140" s="252">
        <f t="shared" si="5"/>
        <v>0.37704918032786883</v>
      </c>
    </row>
    <row r="141" spans="1:9" ht="16" x14ac:dyDescent="0.2">
      <c r="A141" s="75">
        <v>139</v>
      </c>
      <c r="B141" s="79" t="s">
        <v>83</v>
      </c>
      <c r="C141" s="103">
        <v>72</v>
      </c>
      <c r="D141" s="82">
        <v>52</v>
      </c>
      <c r="E141" s="82">
        <v>10</v>
      </c>
      <c r="F141" s="82">
        <v>9</v>
      </c>
      <c r="G141" s="83">
        <v>4</v>
      </c>
      <c r="H141" s="251">
        <f t="shared" si="4"/>
        <v>6.1538461538461542E-2</v>
      </c>
      <c r="I141" s="252">
        <f t="shared" si="5"/>
        <v>0.19230769230769232</v>
      </c>
    </row>
    <row r="142" spans="1:9" ht="16" x14ac:dyDescent="0.2">
      <c r="A142" s="75">
        <v>140</v>
      </c>
      <c r="B142" s="79" t="s">
        <v>50</v>
      </c>
      <c r="C142" s="103">
        <v>69</v>
      </c>
      <c r="D142" s="82">
        <v>57</v>
      </c>
      <c r="E142" s="82">
        <v>22</v>
      </c>
      <c r="F142" s="82">
        <v>2</v>
      </c>
      <c r="G142" s="83">
        <v>5</v>
      </c>
      <c r="H142" s="251">
        <f t="shared" si="4"/>
        <v>7.8125E-2</v>
      </c>
      <c r="I142" s="252">
        <f t="shared" si="5"/>
        <v>0.38596491228070173</v>
      </c>
    </row>
    <row r="143" spans="1:9" ht="16" x14ac:dyDescent="0.2">
      <c r="A143" s="75">
        <v>141</v>
      </c>
      <c r="B143" s="79" t="s">
        <v>85</v>
      </c>
      <c r="C143" s="103">
        <v>60</v>
      </c>
      <c r="D143" s="82">
        <v>56</v>
      </c>
      <c r="E143" s="82">
        <v>25</v>
      </c>
      <c r="F143" s="82">
        <v>0</v>
      </c>
      <c r="G143" s="83">
        <v>1</v>
      </c>
      <c r="H143" s="251">
        <f t="shared" si="4"/>
        <v>1.7543859649122806E-2</v>
      </c>
      <c r="I143" s="252">
        <f t="shared" si="5"/>
        <v>0.44642857142857145</v>
      </c>
    </row>
    <row r="144" spans="1:9" ht="16" x14ac:dyDescent="0.2">
      <c r="A144" s="75">
        <v>142</v>
      </c>
      <c r="B144" s="79" t="s">
        <v>200</v>
      </c>
      <c r="C144" s="103">
        <v>47</v>
      </c>
      <c r="D144" s="82">
        <v>45</v>
      </c>
      <c r="E144" s="82">
        <v>29</v>
      </c>
      <c r="F144" s="82">
        <v>0</v>
      </c>
      <c r="G144" s="83">
        <v>2</v>
      </c>
      <c r="H144" s="251">
        <f t="shared" si="4"/>
        <v>4.2553191489361701E-2</v>
      </c>
      <c r="I144" s="252">
        <f t="shared" si="5"/>
        <v>0.64444444444444449</v>
      </c>
    </row>
    <row r="145" spans="1:9" ht="16" x14ac:dyDescent="0.2">
      <c r="A145" s="75">
        <v>143</v>
      </c>
      <c r="B145" s="79" t="s">
        <v>21</v>
      </c>
      <c r="C145" s="103">
        <v>43</v>
      </c>
      <c r="D145" s="82">
        <v>36</v>
      </c>
      <c r="E145" s="82">
        <v>10</v>
      </c>
      <c r="F145" s="82">
        <v>5</v>
      </c>
      <c r="G145" s="83">
        <v>1</v>
      </c>
      <c r="H145" s="251">
        <f t="shared" si="4"/>
        <v>2.3809523809523808E-2</v>
      </c>
      <c r="I145" s="252">
        <f t="shared" si="5"/>
        <v>0.27777777777777779</v>
      </c>
    </row>
    <row r="146" spans="1:9" ht="16" x14ac:dyDescent="0.2">
      <c r="A146" s="75">
        <v>144</v>
      </c>
      <c r="B146" s="79" t="s">
        <v>557</v>
      </c>
      <c r="C146" s="103">
        <v>43</v>
      </c>
      <c r="D146" s="82">
        <v>44</v>
      </c>
      <c r="E146" s="82">
        <v>13</v>
      </c>
      <c r="F146" s="82"/>
      <c r="G146" s="83">
        <v>1</v>
      </c>
      <c r="H146" s="251">
        <f t="shared" si="4"/>
        <v>2.2222222222222223E-2</v>
      </c>
      <c r="I146" s="252">
        <f t="shared" si="5"/>
        <v>0.29545454545454547</v>
      </c>
    </row>
    <row r="147" spans="1:9" ht="16" x14ac:dyDescent="0.2">
      <c r="A147" s="75">
        <v>145</v>
      </c>
      <c r="B147" s="79" t="s">
        <v>195</v>
      </c>
      <c r="C147" s="103">
        <v>40</v>
      </c>
      <c r="D147" s="82">
        <v>32</v>
      </c>
      <c r="E147" s="82">
        <v>13</v>
      </c>
      <c r="F147" s="82">
        <v>7</v>
      </c>
      <c r="G147" s="83">
        <v>0</v>
      </c>
      <c r="H147" s="251">
        <f t="shared" si="4"/>
        <v>0</v>
      </c>
      <c r="I147" s="252">
        <f t="shared" si="5"/>
        <v>0.40625</v>
      </c>
    </row>
    <row r="148" spans="1:9" ht="16" x14ac:dyDescent="0.2">
      <c r="A148" s="75">
        <v>146</v>
      </c>
      <c r="B148" s="79" t="s">
        <v>129</v>
      </c>
      <c r="C148" s="103">
        <v>36</v>
      </c>
      <c r="D148" s="82">
        <v>14</v>
      </c>
      <c r="E148" s="82">
        <v>11</v>
      </c>
      <c r="F148" s="82">
        <v>18</v>
      </c>
      <c r="G148" s="83">
        <v>1</v>
      </c>
      <c r="H148" s="251">
        <f t="shared" si="4"/>
        <v>3.0303030303030304E-2</v>
      </c>
      <c r="I148" s="252">
        <f t="shared" si="5"/>
        <v>0.7857142857142857</v>
      </c>
    </row>
    <row r="149" spans="1:9" ht="16" x14ac:dyDescent="0.2">
      <c r="A149" s="75">
        <v>147</v>
      </c>
      <c r="B149" s="79" t="s">
        <v>162</v>
      </c>
      <c r="C149" s="103">
        <v>31</v>
      </c>
      <c r="D149" s="82">
        <v>23</v>
      </c>
      <c r="E149" s="82">
        <v>11</v>
      </c>
      <c r="F149" s="82">
        <v>2</v>
      </c>
      <c r="G149" s="83">
        <v>4</v>
      </c>
      <c r="H149" s="251">
        <f t="shared" si="4"/>
        <v>0.13793103448275862</v>
      </c>
      <c r="I149" s="252">
        <f t="shared" si="5"/>
        <v>0.47826086956521741</v>
      </c>
    </row>
    <row r="150" spans="1:9" ht="16" x14ac:dyDescent="0.2">
      <c r="A150" s="75">
        <v>148</v>
      </c>
      <c r="B150" s="79" t="s">
        <v>67</v>
      </c>
      <c r="C150" s="103">
        <v>31</v>
      </c>
      <c r="D150" s="82">
        <v>31</v>
      </c>
      <c r="E150" s="82">
        <v>6</v>
      </c>
      <c r="F150" s="82">
        <v>0</v>
      </c>
      <c r="G150" s="83">
        <v>0</v>
      </c>
      <c r="H150" s="251">
        <f t="shared" si="4"/>
        <v>0</v>
      </c>
      <c r="I150" s="252">
        <f t="shared" si="5"/>
        <v>0.19354838709677419</v>
      </c>
    </row>
    <row r="151" spans="1:9" ht="16" x14ac:dyDescent="0.2">
      <c r="A151" s="75">
        <v>149</v>
      </c>
      <c r="B151" s="79" t="s">
        <v>193</v>
      </c>
      <c r="C151" s="103">
        <v>26</v>
      </c>
      <c r="D151" s="82">
        <v>21</v>
      </c>
      <c r="E151" s="82">
        <v>18</v>
      </c>
      <c r="F151" s="82">
        <v>1</v>
      </c>
      <c r="G151" s="83">
        <v>3</v>
      </c>
      <c r="H151" s="251">
        <f t="shared" si="4"/>
        <v>0.12</v>
      </c>
      <c r="I151" s="252">
        <f t="shared" si="5"/>
        <v>0.8571428571428571</v>
      </c>
    </row>
    <row r="152" spans="1:9" ht="16" x14ac:dyDescent="0.2">
      <c r="A152" s="75">
        <v>150</v>
      </c>
      <c r="B152" s="79" t="s">
        <v>388</v>
      </c>
      <c r="C152" s="103">
        <v>24</v>
      </c>
      <c r="D152" s="82">
        <v>13</v>
      </c>
      <c r="E152" s="82">
        <v>13</v>
      </c>
      <c r="F152" s="82">
        <v>3</v>
      </c>
      <c r="G152" s="83">
        <v>1</v>
      </c>
      <c r="H152" s="251">
        <f t="shared" si="4"/>
        <v>5.8823529411764705E-2</v>
      </c>
      <c r="I152" s="252">
        <f t="shared" si="5"/>
        <v>1</v>
      </c>
    </row>
    <row r="153" spans="1:9" ht="16" x14ac:dyDescent="0.2">
      <c r="A153" s="75">
        <v>151</v>
      </c>
      <c r="B153" s="79" t="s">
        <v>71</v>
      </c>
      <c r="C153" s="103">
        <v>21</v>
      </c>
      <c r="D153" s="82">
        <v>15</v>
      </c>
      <c r="E153" s="82">
        <v>8</v>
      </c>
      <c r="F153" s="82">
        <v>0</v>
      </c>
      <c r="G153" s="83">
        <v>0</v>
      </c>
      <c r="H153" s="251">
        <f t="shared" si="4"/>
        <v>0</v>
      </c>
      <c r="I153" s="252">
        <f t="shared" si="5"/>
        <v>0.53333333333333333</v>
      </c>
    </row>
    <row r="154" spans="1:9" ht="16" x14ac:dyDescent="0.2">
      <c r="A154" s="75">
        <v>152</v>
      </c>
      <c r="B154" s="79" t="s">
        <v>361</v>
      </c>
      <c r="C154" s="103">
        <v>20</v>
      </c>
      <c r="D154" s="82">
        <v>13</v>
      </c>
      <c r="E154" s="82">
        <v>1</v>
      </c>
      <c r="F154" s="82">
        <v>5</v>
      </c>
      <c r="G154" s="83">
        <v>2</v>
      </c>
      <c r="H154" s="251">
        <f t="shared" si="4"/>
        <v>0.1</v>
      </c>
      <c r="I154" s="252">
        <f t="shared" si="5"/>
        <v>7.6923076923076927E-2</v>
      </c>
    </row>
    <row r="155" spans="1:9" ht="16" x14ac:dyDescent="0.2">
      <c r="A155" s="75">
        <v>153</v>
      </c>
      <c r="B155" s="79" t="s">
        <v>163</v>
      </c>
      <c r="C155" s="103">
        <v>20</v>
      </c>
      <c r="D155" s="82">
        <v>13</v>
      </c>
      <c r="E155" s="82">
        <v>9</v>
      </c>
      <c r="F155" s="82">
        <v>1</v>
      </c>
      <c r="G155" s="83">
        <v>2</v>
      </c>
      <c r="H155" s="251">
        <f t="shared" si="4"/>
        <v>0.125</v>
      </c>
      <c r="I155" s="252">
        <f t="shared" si="5"/>
        <v>0.69230769230769229</v>
      </c>
    </row>
    <row r="156" spans="1:9" ht="16" x14ac:dyDescent="0.2">
      <c r="A156" s="75">
        <v>154</v>
      </c>
      <c r="B156" s="79" t="s">
        <v>373</v>
      </c>
      <c r="C156" s="103">
        <v>20</v>
      </c>
      <c r="D156" s="82">
        <v>19</v>
      </c>
      <c r="E156" s="82">
        <v>8</v>
      </c>
      <c r="F156" s="82"/>
      <c r="G156" s="83">
        <v>1</v>
      </c>
      <c r="H156" s="251">
        <f t="shared" si="4"/>
        <v>0.05</v>
      </c>
      <c r="I156" s="252">
        <f t="shared" si="5"/>
        <v>0.42105263157894735</v>
      </c>
    </row>
    <row r="157" spans="1:9" ht="16" x14ac:dyDescent="0.2">
      <c r="A157" s="75">
        <v>155</v>
      </c>
      <c r="B157" s="79" t="s">
        <v>149</v>
      </c>
      <c r="C157" s="103">
        <v>19</v>
      </c>
      <c r="D157" s="82">
        <v>15</v>
      </c>
      <c r="E157" s="82">
        <v>2</v>
      </c>
      <c r="F157" s="82">
        <v>0</v>
      </c>
      <c r="G157" s="83">
        <v>3</v>
      </c>
      <c r="H157" s="251">
        <f t="shared" si="4"/>
        <v>0.16666666666666666</v>
      </c>
      <c r="I157" s="252">
        <f t="shared" si="5"/>
        <v>0.13333333333333333</v>
      </c>
    </row>
    <row r="158" spans="1:9" ht="16" x14ac:dyDescent="0.2">
      <c r="A158" s="75">
        <v>156</v>
      </c>
      <c r="B158" s="79" t="s">
        <v>146</v>
      </c>
      <c r="C158" s="103">
        <v>15</v>
      </c>
      <c r="D158" s="82">
        <v>13</v>
      </c>
      <c r="E158" s="82">
        <v>6</v>
      </c>
      <c r="F158" s="82">
        <v>0</v>
      </c>
      <c r="G158" s="83">
        <v>0</v>
      </c>
      <c r="H158" s="251">
        <f t="shared" si="4"/>
        <v>0</v>
      </c>
      <c r="I158" s="252">
        <f t="shared" si="5"/>
        <v>0.46153846153846156</v>
      </c>
    </row>
    <row r="159" spans="1:9" ht="16" x14ac:dyDescent="0.2">
      <c r="A159" s="75">
        <v>157</v>
      </c>
      <c r="B159" s="79" t="s">
        <v>157</v>
      </c>
      <c r="C159" s="103">
        <v>14</v>
      </c>
      <c r="D159" s="82">
        <v>12</v>
      </c>
      <c r="E159" s="82">
        <v>5</v>
      </c>
      <c r="F159" s="82">
        <v>0</v>
      </c>
      <c r="G159" s="83">
        <v>1</v>
      </c>
      <c r="H159" s="251">
        <f t="shared" si="4"/>
        <v>7.6923076923076927E-2</v>
      </c>
      <c r="I159" s="252">
        <f t="shared" si="5"/>
        <v>0.41666666666666669</v>
      </c>
    </row>
    <row r="160" spans="1:9" ht="16" x14ac:dyDescent="0.2">
      <c r="A160" s="75">
        <v>158</v>
      </c>
      <c r="B160" s="79" t="s">
        <v>88</v>
      </c>
      <c r="C160" s="103">
        <v>11</v>
      </c>
      <c r="D160" s="82">
        <v>4</v>
      </c>
      <c r="E160" s="82">
        <v>0</v>
      </c>
      <c r="F160" s="82">
        <v>3</v>
      </c>
      <c r="G160" s="83">
        <v>0</v>
      </c>
      <c r="H160" s="251">
        <f t="shared" si="4"/>
        <v>0</v>
      </c>
      <c r="I160" s="252">
        <f t="shared" si="5"/>
        <v>0</v>
      </c>
    </row>
    <row r="161" spans="1:9" ht="16" x14ac:dyDescent="0.2">
      <c r="A161" s="75">
        <v>159</v>
      </c>
      <c r="B161" s="79" t="s">
        <v>378</v>
      </c>
      <c r="C161" s="103">
        <v>8</v>
      </c>
      <c r="D161" s="82">
        <v>4</v>
      </c>
      <c r="E161" s="82"/>
      <c r="F161" s="82"/>
      <c r="G161" s="83"/>
      <c r="H161" s="251">
        <f t="shared" si="4"/>
        <v>0</v>
      </c>
      <c r="I161" s="252">
        <f t="shared" si="5"/>
        <v>0</v>
      </c>
    </row>
    <row r="162" spans="1:9" ht="16" x14ac:dyDescent="0.2">
      <c r="A162" s="75">
        <v>160</v>
      </c>
      <c r="B162" s="79" t="s">
        <v>59</v>
      </c>
      <c r="C162" s="103">
        <v>7</v>
      </c>
      <c r="D162" s="82">
        <v>3</v>
      </c>
      <c r="E162" s="82">
        <v>2</v>
      </c>
      <c r="F162" s="82">
        <v>0</v>
      </c>
      <c r="G162" s="83">
        <v>1</v>
      </c>
      <c r="H162" s="251">
        <f t="shared" si="4"/>
        <v>0.25</v>
      </c>
      <c r="I162" s="252">
        <f t="shared" si="5"/>
        <v>0.66666666666666663</v>
      </c>
    </row>
    <row r="163" spans="1:9" ht="16" x14ac:dyDescent="0.2">
      <c r="A163" s="75">
        <v>161</v>
      </c>
      <c r="B163" s="79" t="s">
        <v>90</v>
      </c>
      <c r="C163" s="103">
        <v>5</v>
      </c>
      <c r="D163" s="82">
        <v>2</v>
      </c>
      <c r="E163" s="82">
        <v>2</v>
      </c>
      <c r="F163" s="82">
        <v>0</v>
      </c>
      <c r="G163" s="83">
        <v>0</v>
      </c>
      <c r="H163" s="251">
        <f t="shared" ref="H163:H166" si="6">IF(C163&lt;&gt;0,G163/(D163+F163+G163),"")</f>
        <v>0</v>
      </c>
      <c r="I163" s="252">
        <f t="shared" ref="I163:I166" si="7">IF(D163&lt;&gt;0,E163/D163,"")</f>
        <v>1</v>
      </c>
    </row>
    <row r="164" spans="1:9" ht="16" x14ac:dyDescent="0.2">
      <c r="A164" s="75">
        <v>162</v>
      </c>
      <c r="B164" s="79" t="s">
        <v>436</v>
      </c>
      <c r="C164" s="103">
        <v>5</v>
      </c>
      <c r="D164" s="82">
        <v>5</v>
      </c>
      <c r="E164" s="82">
        <v>5</v>
      </c>
      <c r="F164" s="82">
        <v>0</v>
      </c>
      <c r="G164" s="83">
        <v>0</v>
      </c>
      <c r="H164" s="251">
        <f t="shared" si="6"/>
        <v>0</v>
      </c>
      <c r="I164" s="252">
        <f t="shared" si="7"/>
        <v>1</v>
      </c>
    </row>
    <row r="165" spans="1:9" ht="16" x14ac:dyDescent="0.2">
      <c r="A165" s="75">
        <v>163</v>
      </c>
      <c r="B165" s="79" t="s">
        <v>358</v>
      </c>
      <c r="C165" s="103">
        <v>3</v>
      </c>
      <c r="D165" s="82">
        <v>3</v>
      </c>
      <c r="E165" s="82">
        <v>1</v>
      </c>
      <c r="F165" s="82">
        <v>0</v>
      </c>
      <c r="G165" s="83">
        <v>0</v>
      </c>
      <c r="H165" s="251">
        <f t="shared" si="6"/>
        <v>0</v>
      </c>
      <c r="I165" s="252">
        <f t="shared" si="7"/>
        <v>0.33333333333333331</v>
      </c>
    </row>
    <row r="166" spans="1:9" ht="16" x14ac:dyDescent="0.2">
      <c r="A166" s="75">
        <v>164</v>
      </c>
      <c r="B166" s="79" t="s">
        <v>563</v>
      </c>
      <c r="C166" s="103">
        <v>1</v>
      </c>
      <c r="D166" s="82">
        <v>1</v>
      </c>
      <c r="E166" s="82">
        <v>1</v>
      </c>
      <c r="F166" s="82"/>
      <c r="G166" s="83"/>
      <c r="H166" s="251">
        <f t="shared" si="6"/>
        <v>0</v>
      </c>
      <c r="I166" s="252">
        <f t="shared" si="7"/>
        <v>1</v>
      </c>
    </row>
    <row r="167" spans="1:9" ht="17" thickBot="1" x14ac:dyDescent="0.25">
      <c r="A167" s="75">
        <v>165</v>
      </c>
      <c r="B167" s="103" t="s">
        <v>68</v>
      </c>
      <c r="C167" s="103">
        <v>0</v>
      </c>
      <c r="D167" s="82">
        <v>0</v>
      </c>
      <c r="E167" s="82">
        <v>0</v>
      </c>
      <c r="F167" s="82">
        <v>0</v>
      </c>
      <c r="G167" s="83">
        <v>0</v>
      </c>
      <c r="H167" s="251" t="str">
        <f>IF(C167&lt;&gt;0,G167/(D167+F167+G167),"")</f>
        <v/>
      </c>
      <c r="I167" s="130" t="str">
        <f>IF(D167&lt;&gt;0,E167/D167,"")</f>
        <v/>
      </c>
    </row>
    <row r="168" spans="1:9" ht="18" thickTop="1" thickBot="1" x14ac:dyDescent="0.25">
      <c r="B168" s="154" t="s">
        <v>244</v>
      </c>
      <c r="C168" s="105">
        <v>2924365</v>
      </c>
      <c r="D168" s="84">
        <v>2489146</v>
      </c>
      <c r="E168" s="84">
        <v>1533461</v>
      </c>
      <c r="F168" s="84">
        <v>30689</v>
      </c>
      <c r="G168" s="85">
        <v>395266</v>
      </c>
      <c r="H168" s="152">
        <f>IF(C168&lt;&gt;0,G168/(D168+F168+G168),"")</f>
        <v>0.13559255751344465</v>
      </c>
      <c r="I168" s="131">
        <f>IF(D168&lt;&gt;0,E168/D168,"")</f>
        <v>0.61605908211089266</v>
      </c>
    </row>
    <row r="169" spans="1:9" x14ac:dyDescent="0.2">
      <c r="B169"/>
      <c r="C169"/>
      <c r="D169"/>
      <c r="E169"/>
    </row>
    <row r="170" spans="1:9" x14ac:dyDescent="0.2">
      <c r="B170"/>
      <c r="C170"/>
      <c r="D170"/>
      <c r="E170"/>
    </row>
    <row r="171" spans="1:9" x14ac:dyDescent="0.2">
      <c r="B171"/>
      <c r="C171"/>
      <c r="D171"/>
      <c r="E171"/>
    </row>
    <row r="172" spans="1:9" x14ac:dyDescent="0.2">
      <c r="B172"/>
      <c r="C172"/>
      <c r="D172"/>
      <c r="E172"/>
    </row>
    <row r="173" spans="1:9" x14ac:dyDescent="0.2">
      <c r="B173"/>
      <c r="C173"/>
      <c r="D173"/>
      <c r="E173"/>
    </row>
    <row r="174" spans="1:9" x14ac:dyDescent="0.2">
      <c r="B174"/>
      <c r="C174"/>
      <c r="D174"/>
      <c r="E174"/>
    </row>
    <row r="175" spans="1:9" x14ac:dyDescent="0.2">
      <c r="B175"/>
      <c r="C175"/>
      <c r="D175"/>
      <c r="E175"/>
    </row>
    <row r="176" spans="1:9" x14ac:dyDescent="0.2">
      <c r="B176"/>
      <c r="C176"/>
      <c r="D176"/>
      <c r="E176"/>
    </row>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sheetData>
  <autoFilter ref="A2:I168" xr:uid="{00000000-0009-0000-0000-000006000000}"/>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CF28"/>
  <sheetViews>
    <sheetView workbookViewId="0">
      <selection activeCell="H14" sqref="H14"/>
    </sheetView>
  </sheetViews>
  <sheetFormatPr baseColWidth="10" defaultColWidth="8.83203125" defaultRowHeight="15" x14ac:dyDescent="0.2"/>
  <cols>
    <col min="1" max="1" width="15.6640625" customWidth="1"/>
    <col min="2" max="2" width="10.6640625" style="28" customWidth="1"/>
    <col min="3" max="4" width="10.6640625" customWidth="1"/>
    <col min="5" max="5" width="8.1640625" customWidth="1"/>
    <col min="7" max="83" width="38.1640625" bestFit="1" customWidth="1"/>
    <col min="84" max="84" width="11.1640625" bestFit="1" customWidth="1"/>
  </cols>
  <sheetData>
    <row r="1" spans="1:84" s="31" customFormat="1" ht="17" thickTop="1" thickBot="1" x14ac:dyDescent="0.25">
      <c r="A1" s="162"/>
      <c r="B1" s="161" t="s">
        <v>245</v>
      </c>
      <c r="C1" s="162"/>
      <c r="D1" s="162"/>
      <c r="E1" s="16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row>
    <row r="2" spans="1:84" s="29" customFormat="1" ht="65" thickBot="1" x14ac:dyDescent="0.25">
      <c r="A2" s="160" t="s">
        <v>236</v>
      </c>
      <c r="B2" s="106" t="s">
        <v>492</v>
      </c>
      <c r="C2" s="106" t="s">
        <v>493</v>
      </c>
      <c r="D2" s="106" t="s">
        <v>494</v>
      </c>
      <c r="E2" s="106" t="s">
        <v>495</v>
      </c>
      <c r="F2" s="159" t="s">
        <v>474</v>
      </c>
    </row>
    <row r="3" spans="1:84" x14ac:dyDescent="0.2">
      <c r="A3" s="146" t="s">
        <v>423</v>
      </c>
      <c r="B3" s="143">
        <v>8</v>
      </c>
      <c r="C3" s="144">
        <v>8</v>
      </c>
      <c r="D3" s="144">
        <v>2</v>
      </c>
      <c r="E3" s="145"/>
      <c r="F3" s="137">
        <f>IF(C3&lt;&gt;0,E3/(C3+E3),"")</f>
        <v>0</v>
      </c>
    </row>
    <row r="4" spans="1:84" x14ac:dyDescent="0.2">
      <c r="A4" s="69" t="s">
        <v>399</v>
      </c>
      <c r="B4" s="65">
        <v>12</v>
      </c>
      <c r="C4" s="28">
        <v>7</v>
      </c>
      <c r="D4" s="28">
        <v>1</v>
      </c>
      <c r="E4" s="66">
        <v>4</v>
      </c>
      <c r="F4" s="137">
        <f t="shared" ref="F4:F26" si="0">IF(C4&lt;&gt;0,E4/(C4+E4),"")</f>
        <v>0.36363636363636365</v>
      </c>
    </row>
    <row r="5" spans="1:84" x14ac:dyDescent="0.2">
      <c r="A5" s="69" t="s">
        <v>424</v>
      </c>
      <c r="B5" s="65"/>
      <c r="C5" s="28"/>
      <c r="D5" s="28"/>
      <c r="E5" s="66"/>
      <c r="F5" s="137" t="str">
        <f t="shared" si="0"/>
        <v/>
      </c>
    </row>
    <row r="6" spans="1:84" x14ac:dyDescent="0.2">
      <c r="A6" s="69" t="s">
        <v>425</v>
      </c>
      <c r="B6" s="65">
        <v>17</v>
      </c>
      <c r="C6" s="28">
        <v>4</v>
      </c>
      <c r="D6" s="28">
        <v>2</v>
      </c>
      <c r="E6" s="66">
        <v>6</v>
      </c>
      <c r="F6" s="137">
        <f t="shared" si="0"/>
        <v>0.6</v>
      </c>
    </row>
    <row r="7" spans="1:84" x14ac:dyDescent="0.2">
      <c r="A7" s="69" t="s">
        <v>446</v>
      </c>
      <c r="B7" s="65">
        <v>1</v>
      </c>
      <c r="C7" s="28">
        <v>1</v>
      </c>
      <c r="D7" s="28"/>
      <c r="E7" s="66"/>
      <c r="F7" s="137">
        <f t="shared" si="0"/>
        <v>0</v>
      </c>
    </row>
    <row r="8" spans="1:84" x14ac:dyDescent="0.2">
      <c r="A8" s="69" t="s">
        <v>394</v>
      </c>
      <c r="B8" s="65">
        <v>2</v>
      </c>
      <c r="C8" s="28">
        <v>1</v>
      </c>
      <c r="D8" s="28"/>
      <c r="E8" s="66">
        <v>2</v>
      </c>
      <c r="F8" s="137">
        <f t="shared" si="0"/>
        <v>0.66666666666666663</v>
      </c>
    </row>
    <row r="9" spans="1:84" x14ac:dyDescent="0.2">
      <c r="A9" s="69" t="s">
        <v>396</v>
      </c>
      <c r="B9" s="65">
        <v>1508</v>
      </c>
      <c r="C9" s="28">
        <v>1258</v>
      </c>
      <c r="D9" s="28"/>
      <c r="E9" s="66">
        <v>147</v>
      </c>
      <c r="F9" s="137">
        <f t="shared" si="0"/>
        <v>0.10462633451957296</v>
      </c>
    </row>
    <row r="10" spans="1:84" x14ac:dyDescent="0.2">
      <c r="A10" s="69" t="s">
        <v>401</v>
      </c>
      <c r="B10" s="65">
        <v>402</v>
      </c>
      <c r="C10" s="28">
        <v>402</v>
      </c>
      <c r="D10" s="28">
        <v>221</v>
      </c>
      <c r="E10" s="66">
        <v>73</v>
      </c>
      <c r="F10" s="137">
        <f t="shared" si="0"/>
        <v>0.15368421052631578</v>
      </c>
    </row>
    <row r="11" spans="1:84" x14ac:dyDescent="0.2">
      <c r="A11" s="69" t="s">
        <v>427</v>
      </c>
      <c r="B11" s="65">
        <v>5</v>
      </c>
      <c r="C11" s="28"/>
      <c r="D11" s="28"/>
      <c r="E11" s="66">
        <v>1</v>
      </c>
      <c r="F11" s="137" t="str">
        <f t="shared" si="0"/>
        <v/>
      </c>
    </row>
    <row r="12" spans="1:84" x14ac:dyDescent="0.2">
      <c r="A12" s="69" t="s">
        <v>400</v>
      </c>
      <c r="B12" s="65"/>
      <c r="C12" s="28"/>
      <c r="D12" s="28"/>
      <c r="E12" s="66"/>
      <c r="F12" s="137" t="str">
        <f t="shared" si="0"/>
        <v/>
      </c>
    </row>
    <row r="13" spans="1:84" x14ac:dyDescent="0.2">
      <c r="A13" s="69" t="s">
        <v>393</v>
      </c>
      <c r="B13" s="65"/>
      <c r="C13" s="28"/>
      <c r="D13" s="28"/>
      <c r="E13" s="66"/>
      <c r="F13" s="137" t="str">
        <f t="shared" si="0"/>
        <v/>
      </c>
    </row>
    <row r="14" spans="1:84" x14ac:dyDescent="0.2">
      <c r="A14" s="69" t="s">
        <v>412</v>
      </c>
      <c r="B14" s="65">
        <v>18</v>
      </c>
      <c r="C14" s="28">
        <v>11</v>
      </c>
      <c r="D14" s="28">
        <v>2</v>
      </c>
      <c r="E14" s="66">
        <v>7</v>
      </c>
      <c r="F14" s="137">
        <f t="shared" si="0"/>
        <v>0.3888888888888889</v>
      </c>
    </row>
    <row r="15" spans="1:84" x14ac:dyDescent="0.2">
      <c r="A15" s="69" t="s">
        <v>431</v>
      </c>
      <c r="B15" s="65"/>
      <c r="C15" s="28"/>
      <c r="D15" s="28"/>
      <c r="E15" s="66"/>
      <c r="F15" s="137" t="str">
        <f t="shared" si="0"/>
        <v/>
      </c>
    </row>
    <row r="16" spans="1:84" x14ac:dyDescent="0.2">
      <c r="A16" s="69" t="s">
        <v>397</v>
      </c>
      <c r="B16" s="65">
        <v>0</v>
      </c>
      <c r="C16" s="28">
        <v>0</v>
      </c>
      <c r="D16" s="28">
        <v>0</v>
      </c>
      <c r="E16" s="66">
        <v>0</v>
      </c>
      <c r="F16" s="137" t="str">
        <f t="shared" si="0"/>
        <v/>
      </c>
    </row>
    <row r="17" spans="1:6" x14ac:dyDescent="0.2">
      <c r="A17" s="69" t="s">
        <v>430</v>
      </c>
      <c r="B17" s="65"/>
      <c r="C17" s="28"/>
      <c r="D17" s="28"/>
      <c r="E17" s="66"/>
      <c r="F17" s="137" t="str">
        <f t="shared" si="0"/>
        <v/>
      </c>
    </row>
    <row r="18" spans="1:6" x14ac:dyDescent="0.2">
      <c r="A18" s="69" t="s">
        <v>434</v>
      </c>
      <c r="B18" s="65"/>
      <c r="C18" s="28"/>
      <c r="D18" s="28"/>
      <c r="E18" s="66"/>
      <c r="F18" s="137" t="str">
        <f t="shared" si="0"/>
        <v/>
      </c>
    </row>
    <row r="19" spans="1:6" x14ac:dyDescent="0.2">
      <c r="A19" s="69" t="s">
        <v>398</v>
      </c>
      <c r="B19" s="65">
        <v>217</v>
      </c>
      <c r="C19" s="28">
        <v>105</v>
      </c>
      <c r="D19" s="28">
        <v>80</v>
      </c>
      <c r="E19" s="66">
        <v>50</v>
      </c>
      <c r="F19" s="137">
        <f t="shared" si="0"/>
        <v>0.32258064516129031</v>
      </c>
    </row>
    <row r="20" spans="1:6" x14ac:dyDescent="0.2">
      <c r="A20" s="69" t="s">
        <v>435</v>
      </c>
      <c r="B20" s="65"/>
      <c r="C20" s="28"/>
      <c r="D20" s="28"/>
      <c r="E20" s="66"/>
      <c r="F20" s="137" t="str">
        <f t="shared" si="0"/>
        <v/>
      </c>
    </row>
    <row r="21" spans="1:6" x14ac:dyDescent="0.2">
      <c r="A21" s="69" t="s">
        <v>438</v>
      </c>
      <c r="B21" s="65">
        <v>1</v>
      </c>
      <c r="C21" s="28">
        <v>1</v>
      </c>
      <c r="D21" s="28"/>
      <c r="E21" s="66"/>
      <c r="F21" s="137">
        <f t="shared" si="0"/>
        <v>0</v>
      </c>
    </row>
    <row r="22" spans="1:6" x14ac:dyDescent="0.2">
      <c r="A22" s="69" t="s">
        <v>402</v>
      </c>
      <c r="B22" s="65"/>
      <c r="C22" s="28"/>
      <c r="D22" s="28"/>
      <c r="E22" s="66"/>
      <c r="F22" s="137" t="str">
        <f t="shared" si="0"/>
        <v/>
      </c>
    </row>
    <row r="23" spans="1:6" x14ac:dyDescent="0.2">
      <c r="A23" s="69" t="s">
        <v>443</v>
      </c>
      <c r="B23" s="65">
        <v>0</v>
      </c>
      <c r="C23" s="28">
        <v>0</v>
      </c>
      <c r="D23" s="28">
        <v>0</v>
      </c>
      <c r="E23" s="66">
        <v>0</v>
      </c>
      <c r="F23" s="137" t="str">
        <f t="shared" si="0"/>
        <v/>
      </c>
    </row>
    <row r="24" spans="1:6" x14ac:dyDescent="0.2">
      <c r="A24" s="69" t="s">
        <v>408</v>
      </c>
      <c r="B24" s="65"/>
      <c r="C24" s="28"/>
      <c r="D24" s="28"/>
      <c r="E24" s="66"/>
      <c r="F24" s="137" t="str">
        <f t="shared" si="0"/>
        <v/>
      </c>
    </row>
    <row r="25" spans="1:6" x14ac:dyDescent="0.2">
      <c r="A25" s="69" t="s">
        <v>395</v>
      </c>
      <c r="B25" s="65">
        <v>309</v>
      </c>
      <c r="C25" s="28">
        <v>220</v>
      </c>
      <c r="D25" s="28"/>
      <c r="E25" s="66">
        <v>53</v>
      </c>
      <c r="F25" s="137">
        <f t="shared" si="0"/>
        <v>0.19413919413919414</v>
      </c>
    </row>
    <row r="26" spans="1:6" x14ac:dyDescent="0.2">
      <c r="A26" s="69" t="s">
        <v>444</v>
      </c>
      <c r="B26" s="65"/>
      <c r="C26" s="28"/>
      <c r="D26" s="28"/>
      <c r="E26" s="66"/>
      <c r="F26" s="137" t="str">
        <f t="shared" si="0"/>
        <v/>
      </c>
    </row>
    <row r="27" spans="1:6" ht="16" thickBot="1" x14ac:dyDescent="0.25">
      <c r="A27" s="70" t="s">
        <v>403</v>
      </c>
      <c r="B27" s="67">
        <v>14</v>
      </c>
      <c r="C27" s="64">
        <v>11</v>
      </c>
      <c r="D27" s="64">
        <v>10</v>
      </c>
      <c r="E27" s="68">
        <v>3</v>
      </c>
      <c r="F27" s="155">
        <f>IF(C27&lt;&gt;0,E27/(C27+E27),"")</f>
        <v>0.21428571428571427</v>
      </c>
    </row>
    <row r="28" spans="1:6" ht="17" thickTop="1" thickBot="1" x14ac:dyDescent="0.25">
      <c r="A28" s="73" t="s">
        <v>244</v>
      </c>
      <c r="B28" s="71">
        <v>2514</v>
      </c>
      <c r="C28" s="72">
        <v>2029</v>
      </c>
      <c r="D28" s="72">
        <v>318</v>
      </c>
      <c r="E28" s="158">
        <v>346</v>
      </c>
      <c r="F28" s="156">
        <f>IF(C28&lt;&gt;0,E28/(C28+E28),"")</f>
        <v>0.14568421052631578</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C00000"/>
  </sheetPr>
  <dimension ref="A1:R271"/>
  <sheetViews>
    <sheetView zoomScaleNormal="100" workbookViewId="0">
      <pane ySplit="1" topLeftCell="A2" activePane="bottomLeft" state="frozen"/>
      <selection pane="bottomLeft" activeCell="T15" sqref="T15"/>
    </sheetView>
  </sheetViews>
  <sheetFormatPr baseColWidth="10" defaultColWidth="8.83203125" defaultRowHeight="15" x14ac:dyDescent="0.2"/>
  <cols>
    <col min="1" max="1" width="14" customWidth="1"/>
    <col min="2" max="2" width="17.33203125" customWidth="1"/>
    <col min="3" max="3" width="15" customWidth="1"/>
    <col min="4" max="8" width="10.6640625" customWidth="1"/>
    <col min="9" max="18" width="11.6640625" customWidth="1"/>
  </cols>
  <sheetData>
    <row r="1" spans="1:18" ht="157" x14ac:dyDescent="0.2">
      <c r="A1" s="3" t="s">
        <v>543</v>
      </c>
      <c r="B1" s="4" t="s">
        <v>237</v>
      </c>
      <c r="C1" s="5" t="s">
        <v>238</v>
      </c>
      <c r="D1" s="6" t="s">
        <v>470</v>
      </c>
      <c r="E1" s="7" t="s">
        <v>471</v>
      </c>
      <c r="F1" s="7" t="s">
        <v>472</v>
      </c>
      <c r="G1" s="7" t="s">
        <v>473</v>
      </c>
      <c r="H1" s="8" t="s">
        <v>474</v>
      </c>
      <c r="I1" s="9" t="s">
        <v>512</v>
      </c>
      <c r="J1" s="10" t="s">
        <v>513</v>
      </c>
      <c r="K1" s="10" t="s">
        <v>514</v>
      </c>
      <c r="L1" s="10" t="s">
        <v>515</v>
      </c>
      <c r="M1" s="10" t="s">
        <v>516</v>
      </c>
      <c r="N1" s="165" t="s">
        <v>517</v>
      </c>
      <c r="O1" s="11" t="s">
        <v>518</v>
      </c>
      <c r="P1" s="12" t="s">
        <v>519</v>
      </c>
      <c r="Q1" s="12" t="s">
        <v>520</v>
      </c>
      <c r="R1" s="13" t="s">
        <v>521</v>
      </c>
    </row>
    <row r="2" spans="1:18" x14ac:dyDescent="0.2">
      <c r="A2" s="91" t="s">
        <v>458</v>
      </c>
      <c r="B2" s="188" t="s">
        <v>2</v>
      </c>
      <c r="C2" s="188" t="s">
        <v>3</v>
      </c>
      <c r="D2" s="176"/>
      <c r="E2" s="176"/>
      <c r="F2" s="176"/>
      <c r="G2" s="176"/>
      <c r="H2" s="192" t="str">
        <f t="shared" ref="H2:H65" si="0">IF((E2+G2)&lt;&gt;0,G2/(E2+G2),"")</f>
        <v/>
      </c>
      <c r="I2" s="142">
        <v>83</v>
      </c>
      <c r="J2" s="142">
        <v>83</v>
      </c>
      <c r="K2" s="142">
        <v>75</v>
      </c>
      <c r="L2" s="193">
        <f t="shared" ref="L2:L65" si="1">IF(J2&lt;&gt;0,K2/J2,"")</f>
        <v>0.90361445783132532</v>
      </c>
      <c r="M2" s="142"/>
      <c r="N2" s="193">
        <f t="shared" ref="N2:N65" si="2">IF((J2+M2)&lt;&gt;0,M2/(J2+M2),"")</f>
        <v>0</v>
      </c>
      <c r="O2" s="178">
        <f t="shared" ref="O2:O65" si="3">IF(SUM(D2,I2)&gt;0,SUM(D2,I2),"")</f>
        <v>83</v>
      </c>
      <c r="P2" s="178">
        <f t="shared" ref="P2:P65" si="4">IF( SUM(E2,J2)&gt;0, SUM(E2,J2),"")</f>
        <v>83</v>
      </c>
      <c r="Q2" s="178" t="str">
        <f t="shared" ref="Q2:Q65" si="5">IF(SUM(G2,M2)&gt;0,SUM(G2,M2),"")</f>
        <v/>
      </c>
      <c r="R2" s="194" t="str">
        <f t="shared" ref="R2:R65" si="6">IFERROR(IF((P2+Q2)&lt;&gt;0,Q2/(P2+Q2),""),"")</f>
        <v/>
      </c>
    </row>
    <row r="3" spans="1:18" x14ac:dyDescent="0.2">
      <c r="A3" s="91" t="s">
        <v>458</v>
      </c>
      <c r="B3" s="188" t="s">
        <v>4</v>
      </c>
      <c r="C3" s="188" t="s">
        <v>5</v>
      </c>
      <c r="D3" s="176"/>
      <c r="E3" s="176"/>
      <c r="F3" s="176"/>
      <c r="G3" s="176"/>
      <c r="H3" s="192" t="str">
        <f t="shared" si="0"/>
        <v/>
      </c>
      <c r="I3" s="142">
        <v>248</v>
      </c>
      <c r="J3" s="142">
        <v>173</v>
      </c>
      <c r="K3" s="142">
        <v>3</v>
      </c>
      <c r="L3" s="193">
        <f t="shared" si="1"/>
        <v>1.7341040462427744E-2</v>
      </c>
      <c r="M3" s="142">
        <v>75</v>
      </c>
      <c r="N3" s="193">
        <f t="shared" si="2"/>
        <v>0.30241935483870969</v>
      </c>
      <c r="O3" s="178">
        <f t="shared" si="3"/>
        <v>248</v>
      </c>
      <c r="P3" s="178">
        <f t="shared" si="4"/>
        <v>173</v>
      </c>
      <c r="Q3" s="178">
        <f t="shared" si="5"/>
        <v>75</v>
      </c>
      <c r="R3" s="194">
        <f t="shared" si="6"/>
        <v>0.30241935483870969</v>
      </c>
    </row>
    <row r="4" spans="1:18" x14ac:dyDescent="0.2">
      <c r="A4" s="91" t="s">
        <v>458</v>
      </c>
      <c r="B4" s="188" t="s">
        <v>4</v>
      </c>
      <c r="C4" s="188" t="s">
        <v>255</v>
      </c>
      <c r="D4" s="176"/>
      <c r="E4" s="176"/>
      <c r="F4" s="176"/>
      <c r="G4" s="176"/>
      <c r="H4" s="192" t="str">
        <f t="shared" si="0"/>
        <v/>
      </c>
      <c r="I4" s="142">
        <v>3</v>
      </c>
      <c r="J4" s="142">
        <v>3</v>
      </c>
      <c r="K4" s="142"/>
      <c r="L4" s="193">
        <f t="shared" si="1"/>
        <v>0</v>
      </c>
      <c r="M4" s="142"/>
      <c r="N4" s="193">
        <f t="shared" si="2"/>
        <v>0</v>
      </c>
      <c r="O4" s="178">
        <f t="shared" si="3"/>
        <v>3</v>
      </c>
      <c r="P4" s="178">
        <f t="shared" si="4"/>
        <v>3</v>
      </c>
      <c r="Q4" s="178" t="str">
        <f t="shared" si="5"/>
        <v/>
      </c>
      <c r="R4" s="194" t="str">
        <f t="shared" si="6"/>
        <v/>
      </c>
    </row>
    <row r="5" spans="1:18" x14ac:dyDescent="0.2">
      <c r="A5" s="91" t="s">
        <v>458</v>
      </c>
      <c r="B5" s="188" t="s">
        <v>8</v>
      </c>
      <c r="C5" s="188" t="s">
        <v>9</v>
      </c>
      <c r="D5" s="176"/>
      <c r="E5" s="176"/>
      <c r="F5" s="176"/>
      <c r="G5" s="176"/>
      <c r="H5" s="192" t="str">
        <f t="shared" si="0"/>
        <v/>
      </c>
      <c r="I5" s="142">
        <v>1</v>
      </c>
      <c r="J5" s="142">
        <v>1</v>
      </c>
      <c r="K5" s="142">
        <v>1</v>
      </c>
      <c r="L5" s="193">
        <f t="shared" si="1"/>
        <v>1</v>
      </c>
      <c r="M5" s="142"/>
      <c r="N5" s="193">
        <f t="shared" si="2"/>
        <v>0</v>
      </c>
      <c r="O5" s="178">
        <f t="shared" si="3"/>
        <v>1</v>
      </c>
      <c r="P5" s="178">
        <f t="shared" si="4"/>
        <v>1</v>
      </c>
      <c r="Q5" s="178" t="str">
        <f t="shared" si="5"/>
        <v/>
      </c>
      <c r="R5" s="194" t="str">
        <f t="shared" si="6"/>
        <v/>
      </c>
    </row>
    <row r="6" spans="1:18" x14ac:dyDescent="0.2">
      <c r="A6" s="91" t="s">
        <v>458</v>
      </c>
      <c r="B6" s="188" t="s">
        <v>312</v>
      </c>
      <c r="C6" s="188" t="s">
        <v>313</v>
      </c>
      <c r="D6" s="176"/>
      <c r="E6" s="176"/>
      <c r="F6" s="176"/>
      <c r="G6" s="176"/>
      <c r="H6" s="192" t="str">
        <f t="shared" si="0"/>
        <v/>
      </c>
      <c r="I6" s="142">
        <v>9</v>
      </c>
      <c r="J6" s="142">
        <v>9</v>
      </c>
      <c r="K6" s="142">
        <v>9</v>
      </c>
      <c r="L6" s="193">
        <f t="shared" si="1"/>
        <v>1</v>
      </c>
      <c r="M6" s="142"/>
      <c r="N6" s="193">
        <f t="shared" si="2"/>
        <v>0</v>
      </c>
      <c r="O6" s="178">
        <f t="shared" si="3"/>
        <v>9</v>
      </c>
      <c r="P6" s="178">
        <f t="shared" si="4"/>
        <v>9</v>
      </c>
      <c r="Q6" s="178" t="str">
        <f t="shared" si="5"/>
        <v/>
      </c>
      <c r="R6" s="194" t="str">
        <f t="shared" si="6"/>
        <v/>
      </c>
    </row>
    <row r="7" spans="1:18" x14ac:dyDescent="0.2">
      <c r="A7" s="91" t="s">
        <v>458</v>
      </c>
      <c r="B7" s="188" t="s">
        <v>10</v>
      </c>
      <c r="C7" s="188" t="s">
        <v>11</v>
      </c>
      <c r="D7" s="176"/>
      <c r="E7" s="176"/>
      <c r="F7" s="176"/>
      <c r="G7" s="176"/>
      <c r="H7" s="192" t="str">
        <f t="shared" si="0"/>
        <v/>
      </c>
      <c r="I7" s="142">
        <v>8</v>
      </c>
      <c r="J7" s="142">
        <v>7</v>
      </c>
      <c r="K7" s="142">
        <v>2</v>
      </c>
      <c r="L7" s="193">
        <f t="shared" si="1"/>
        <v>0.2857142857142857</v>
      </c>
      <c r="M7" s="142">
        <v>1</v>
      </c>
      <c r="N7" s="193">
        <f t="shared" si="2"/>
        <v>0.125</v>
      </c>
      <c r="O7" s="178">
        <f t="shared" si="3"/>
        <v>8</v>
      </c>
      <c r="P7" s="178">
        <f t="shared" si="4"/>
        <v>7</v>
      </c>
      <c r="Q7" s="178">
        <f t="shared" si="5"/>
        <v>1</v>
      </c>
      <c r="R7" s="194">
        <f t="shared" si="6"/>
        <v>0.125</v>
      </c>
    </row>
    <row r="8" spans="1:18" x14ac:dyDescent="0.2">
      <c r="A8" s="91" t="s">
        <v>458</v>
      </c>
      <c r="B8" s="188" t="s">
        <v>15</v>
      </c>
      <c r="C8" s="188" t="s">
        <v>16</v>
      </c>
      <c r="D8" s="176"/>
      <c r="E8" s="176"/>
      <c r="F8" s="176"/>
      <c r="G8" s="176"/>
      <c r="H8" s="192" t="str">
        <f t="shared" si="0"/>
        <v/>
      </c>
      <c r="I8" s="142">
        <v>115</v>
      </c>
      <c r="J8" s="142">
        <v>97</v>
      </c>
      <c r="K8" s="142">
        <v>22</v>
      </c>
      <c r="L8" s="193">
        <f t="shared" si="1"/>
        <v>0.22680412371134021</v>
      </c>
      <c r="M8" s="142">
        <v>18</v>
      </c>
      <c r="N8" s="193">
        <f t="shared" si="2"/>
        <v>0.15652173913043479</v>
      </c>
      <c r="O8" s="178">
        <f t="shared" si="3"/>
        <v>115</v>
      </c>
      <c r="P8" s="178">
        <f t="shared" si="4"/>
        <v>97</v>
      </c>
      <c r="Q8" s="178">
        <f t="shared" si="5"/>
        <v>18</v>
      </c>
      <c r="R8" s="194">
        <f t="shared" si="6"/>
        <v>0.15652173913043479</v>
      </c>
    </row>
    <row r="9" spans="1:18" x14ac:dyDescent="0.2">
      <c r="A9" s="91" t="s">
        <v>458</v>
      </c>
      <c r="B9" s="188" t="s">
        <v>19</v>
      </c>
      <c r="C9" s="188" t="s">
        <v>20</v>
      </c>
      <c r="D9" s="176"/>
      <c r="E9" s="176"/>
      <c r="F9" s="176"/>
      <c r="G9" s="176"/>
      <c r="H9" s="192" t="str">
        <f t="shared" si="0"/>
        <v/>
      </c>
      <c r="I9" s="142">
        <v>707</v>
      </c>
      <c r="J9" s="142">
        <v>686</v>
      </c>
      <c r="K9" s="142">
        <v>665</v>
      </c>
      <c r="L9" s="193">
        <f t="shared" si="1"/>
        <v>0.96938775510204078</v>
      </c>
      <c r="M9" s="142">
        <v>21</v>
      </c>
      <c r="N9" s="193">
        <f t="shared" si="2"/>
        <v>2.9702970297029702E-2</v>
      </c>
      <c r="O9" s="178">
        <f t="shared" si="3"/>
        <v>707</v>
      </c>
      <c r="P9" s="178">
        <f t="shared" si="4"/>
        <v>686</v>
      </c>
      <c r="Q9" s="178">
        <f t="shared" si="5"/>
        <v>21</v>
      </c>
      <c r="R9" s="194">
        <f t="shared" si="6"/>
        <v>2.9702970297029702E-2</v>
      </c>
    </row>
    <row r="10" spans="1:18" x14ac:dyDescent="0.2">
      <c r="A10" s="91" t="s">
        <v>458</v>
      </c>
      <c r="B10" s="188" t="s">
        <v>21</v>
      </c>
      <c r="C10" s="188" t="s">
        <v>22</v>
      </c>
      <c r="D10" s="176"/>
      <c r="E10" s="176"/>
      <c r="F10" s="176"/>
      <c r="G10" s="176"/>
      <c r="H10" s="192" t="str">
        <f t="shared" si="0"/>
        <v/>
      </c>
      <c r="I10" s="142">
        <v>1</v>
      </c>
      <c r="J10" s="142">
        <v>1</v>
      </c>
      <c r="K10" s="142"/>
      <c r="L10" s="193">
        <f t="shared" si="1"/>
        <v>0</v>
      </c>
      <c r="M10" s="142"/>
      <c r="N10" s="193">
        <f t="shared" si="2"/>
        <v>0</v>
      </c>
      <c r="O10" s="178">
        <f t="shared" si="3"/>
        <v>1</v>
      </c>
      <c r="P10" s="178">
        <f t="shared" si="4"/>
        <v>1</v>
      </c>
      <c r="Q10" s="178" t="str">
        <f t="shared" si="5"/>
        <v/>
      </c>
      <c r="R10" s="194" t="str">
        <f t="shared" si="6"/>
        <v/>
      </c>
    </row>
    <row r="11" spans="1:18" x14ac:dyDescent="0.2">
      <c r="A11" s="91" t="s">
        <v>458</v>
      </c>
      <c r="B11" s="188" t="s">
        <v>544</v>
      </c>
      <c r="C11" s="188" t="s">
        <v>545</v>
      </c>
      <c r="D11" s="176"/>
      <c r="E11" s="176"/>
      <c r="F11" s="176"/>
      <c r="G11" s="176"/>
      <c r="H11" s="192" t="str">
        <f t="shared" si="0"/>
        <v/>
      </c>
      <c r="I11" s="142">
        <v>150</v>
      </c>
      <c r="J11" s="142">
        <v>140</v>
      </c>
      <c r="K11" s="142">
        <v>51</v>
      </c>
      <c r="L11" s="193">
        <f t="shared" si="1"/>
        <v>0.36428571428571427</v>
      </c>
      <c r="M11" s="142">
        <v>10</v>
      </c>
      <c r="N11" s="193">
        <f t="shared" si="2"/>
        <v>6.6666666666666666E-2</v>
      </c>
      <c r="O11" s="178">
        <f t="shared" si="3"/>
        <v>150</v>
      </c>
      <c r="P11" s="178">
        <f t="shared" si="4"/>
        <v>140</v>
      </c>
      <c r="Q11" s="178">
        <f t="shared" si="5"/>
        <v>10</v>
      </c>
      <c r="R11" s="194">
        <f t="shared" si="6"/>
        <v>6.6666666666666666E-2</v>
      </c>
    </row>
    <row r="12" spans="1:18" ht="29" x14ac:dyDescent="0.2">
      <c r="A12" s="91" t="s">
        <v>458</v>
      </c>
      <c r="B12" s="188" t="s">
        <v>26</v>
      </c>
      <c r="C12" s="188" t="s">
        <v>27</v>
      </c>
      <c r="D12" s="176"/>
      <c r="E12" s="176"/>
      <c r="F12" s="176"/>
      <c r="G12" s="176"/>
      <c r="H12" s="192" t="str">
        <f t="shared" si="0"/>
        <v/>
      </c>
      <c r="I12" s="142">
        <v>121</v>
      </c>
      <c r="J12" s="142">
        <v>121</v>
      </c>
      <c r="K12" s="142">
        <v>108</v>
      </c>
      <c r="L12" s="193">
        <f t="shared" si="1"/>
        <v>0.8925619834710744</v>
      </c>
      <c r="M12" s="142"/>
      <c r="N12" s="193">
        <f t="shared" si="2"/>
        <v>0</v>
      </c>
      <c r="O12" s="178">
        <f t="shared" si="3"/>
        <v>121</v>
      </c>
      <c r="P12" s="178">
        <f t="shared" si="4"/>
        <v>121</v>
      </c>
      <c r="Q12" s="178" t="str">
        <f t="shared" si="5"/>
        <v/>
      </c>
      <c r="R12" s="194" t="str">
        <f t="shared" si="6"/>
        <v/>
      </c>
    </row>
    <row r="13" spans="1:18" x14ac:dyDescent="0.2">
      <c r="A13" s="91" t="s">
        <v>458</v>
      </c>
      <c r="B13" s="188" t="s">
        <v>28</v>
      </c>
      <c r="C13" s="188" t="s">
        <v>29</v>
      </c>
      <c r="D13" s="176"/>
      <c r="E13" s="176"/>
      <c r="F13" s="176"/>
      <c r="G13" s="176"/>
      <c r="H13" s="192" t="str">
        <f t="shared" si="0"/>
        <v/>
      </c>
      <c r="I13" s="142">
        <v>1</v>
      </c>
      <c r="J13" s="142">
        <v>1</v>
      </c>
      <c r="K13" s="142">
        <v>1</v>
      </c>
      <c r="L13" s="193">
        <f t="shared" si="1"/>
        <v>1</v>
      </c>
      <c r="M13" s="142"/>
      <c r="N13" s="193">
        <f t="shared" si="2"/>
        <v>0</v>
      </c>
      <c r="O13" s="178">
        <f t="shared" si="3"/>
        <v>1</v>
      </c>
      <c r="P13" s="178">
        <f t="shared" si="4"/>
        <v>1</v>
      </c>
      <c r="Q13" s="178" t="str">
        <f t="shared" si="5"/>
        <v/>
      </c>
      <c r="R13" s="194" t="str">
        <f t="shared" si="6"/>
        <v/>
      </c>
    </row>
    <row r="14" spans="1:18" x14ac:dyDescent="0.2">
      <c r="A14" s="91" t="s">
        <v>458</v>
      </c>
      <c r="B14" s="188" t="s">
        <v>35</v>
      </c>
      <c r="C14" s="188" t="s">
        <v>37</v>
      </c>
      <c r="D14" s="176"/>
      <c r="E14" s="176"/>
      <c r="F14" s="176"/>
      <c r="G14" s="176"/>
      <c r="H14" s="192" t="str">
        <f t="shared" si="0"/>
        <v/>
      </c>
      <c r="I14" s="142">
        <v>9</v>
      </c>
      <c r="J14" s="142">
        <v>4</v>
      </c>
      <c r="K14" s="142">
        <v>2</v>
      </c>
      <c r="L14" s="193">
        <f t="shared" si="1"/>
        <v>0.5</v>
      </c>
      <c r="M14" s="142">
        <v>5</v>
      </c>
      <c r="N14" s="193">
        <f t="shared" si="2"/>
        <v>0.55555555555555558</v>
      </c>
      <c r="O14" s="178">
        <f t="shared" si="3"/>
        <v>9</v>
      </c>
      <c r="P14" s="178">
        <f t="shared" si="4"/>
        <v>4</v>
      </c>
      <c r="Q14" s="178">
        <f t="shared" si="5"/>
        <v>5</v>
      </c>
      <c r="R14" s="194">
        <f t="shared" si="6"/>
        <v>0.55555555555555558</v>
      </c>
    </row>
    <row r="15" spans="1:18" x14ac:dyDescent="0.2">
      <c r="A15" s="91" t="s">
        <v>458</v>
      </c>
      <c r="B15" s="188" t="s">
        <v>42</v>
      </c>
      <c r="C15" s="188" t="s">
        <v>43</v>
      </c>
      <c r="D15" s="176"/>
      <c r="E15" s="176"/>
      <c r="F15" s="176"/>
      <c r="G15" s="176"/>
      <c r="H15" s="192" t="str">
        <f t="shared" si="0"/>
        <v/>
      </c>
      <c r="I15" s="142">
        <v>91</v>
      </c>
      <c r="J15" s="142">
        <v>78</v>
      </c>
      <c r="K15" s="142">
        <v>16</v>
      </c>
      <c r="L15" s="193">
        <f t="shared" si="1"/>
        <v>0.20512820512820512</v>
      </c>
      <c r="M15" s="142">
        <v>13</v>
      </c>
      <c r="N15" s="193">
        <f t="shared" si="2"/>
        <v>0.14285714285714285</v>
      </c>
      <c r="O15" s="178">
        <f t="shared" si="3"/>
        <v>91</v>
      </c>
      <c r="P15" s="178">
        <f t="shared" si="4"/>
        <v>78</v>
      </c>
      <c r="Q15" s="178">
        <f t="shared" si="5"/>
        <v>13</v>
      </c>
      <c r="R15" s="194">
        <f t="shared" si="6"/>
        <v>0.14285714285714285</v>
      </c>
    </row>
    <row r="16" spans="1:18" x14ac:dyDescent="0.2">
      <c r="A16" s="91" t="s">
        <v>458</v>
      </c>
      <c r="B16" s="188" t="s">
        <v>42</v>
      </c>
      <c r="C16" s="188" t="s">
        <v>46</v>
      </c>
      <c r="D16" s="176"/>
      <c r="E16" s="176"/>
      <c r="F16" s="176"/>
      <c r="G16" s="176"/>
      <c r="H16" s="192" t="str">
        <f t="shared" si="0"/>
        <v/>
      </c>
      <c r="I16" s="142">
        <v>137</v>
      </c>
      <c r="J16" s="142">
        <v>123</v>
      </c>
      <c r="K16" s="142">
        <v>57</v>
      </c>
      <c r="L16" s="193">
        <f t="shared" si="1"/>
        <v>0.46341463414634149</v>
      </c>
      <c r="M16" s="142">
        <v>14</v>
      </c>
      <c r="N16" s="193">
        <f t="shared" si="2"/>
        <v>0.10218978102189781</v>
      </c>
      <c r="O16" s="178">
        <f t="shared" si="3"/>
        <v>137</v>
      </c>
      <c r="P16" s="178">
        <f t="shared" si="4"/>
        <v>123</v>
      </c>
      <c r="Q16" s="178">
        <f t="shared" si="5"/>
        <v>14</v>
      </c>
      <c r="R16" s="194">
        <f t="shared" si="6"/>
        <v>0.10218978102189781</v>
      </c>
    </row>
    <row r="17" spans="1:18" x14ac:dyDescent="0.2">
      <c r="A17" s="91" t="s">
        <v>458</v>
      </c>
      <c r="B17" s="188" t="s">
        <v>53</v>
      </c>
      <c r="C17" s="188" t="s">
        <v>54</v>
      </c>
      <c r="D17" s="176"/>
      <c r="E17" s="176"/>
      <c r="F17" s="176"/>
      <c r="G17" s="176"/>
      <c r="H17" s="192" t="str">
        <f t="shared" si="0"/>
        <v/>
      </c>
      <c r="I17" s="142">
        <v>9</v>
      </c>
      <c r="J17" s="142">
        <v>9</v>
      </c>
      <c r="K17" s="142">
        <v>9</v>
      </c>
      <c r="L17" s="193">
        <f t="shared" si="1"/>
        <v>1</v>
      </c>
      <c r="M17" s="142"/>
      <c r="N17" s="193">
        <f t="shared" si="2"/>
        <v>0</v>
      </c>
      <c r="O17" s="178">
        <f t="shared" si="3"/>
        <v>9</v>
      </c>
      <c r="P17" s="178">
        <f t="shared" si="4"/>
        <v>9</v>
      </c>
      <c r="Q17" s="178" t="str">
        <f t="shared" si="5"/>
        <v/>
      </c>
      <c r="R17" s="194" t="str">
        <f t="shared" si="6"/>
        <v/>
      </c>
    </row>
    <row r="18" spans="1:18" x14ac:dyDescent="0.2">
      <c r="A18" s="91" t="s">
        <v>458</v>
      </c>
      <c r="B18" s="188" t="s">
        <v>55</v>
      </c>
      <c r="C18" s="188" t="s">
        <v>56</v>
      </c>
      <c r="D18" s="176"/>
      <c r="E18" s="176"/>
      <c r="F18" s="176"/>
      <c r="G18" s="176"/>
      <c r="H18" s="192" t="str">
        <f t="shared" si="0"/>
        <v/>
      </c>
      <c r="I18" s="142">
        <v>12</v>
      </c>
      <c r="J18" s="142">
        <v>3</v>
      </c>
      <c r="K18" s="142">
        <v>2</v>
      </c>
      <c r="L18" s="193">
        <f t="shared" si="1"/>
        <v>0.66666666666666663</v>
      </c>
      <c r="M18" s="142">
        <v>9</v>
      </c>
      <c r="N18" s="193">
        <f t="shared" si="2"/>
        <v>0.75</v>
      </c>
      <c r="O18" s="178">
        <f t="shared" si="3"/>
        <v>12</v>
      </c>
      <c r="P18" s="178">
        <f t="shared" si="4"/>
        <v>3</v>
      </c>
      <c r="Q18" s="178">
        <f t="shared" si="5"/>
        <v>9</v>
      </c>
      <c r="R18" s="194">
        <f t="shared" si="6"/>
        <v>0.75</v>
      </c>
    </row>
    <row r="19" spans="1:18" x14ac:dyDescent="0.2">
      <c r="A19" s="91" t="s">
        <v>458</v>
      </c>
      <c r="B19" s="188" t="s">
        <v>57</v>
      </c>
      <c r="C19" s="188" t="s">
        <v>58</v>
      </c>
      <c r="D19" s="176"/>
      <c r="E19" s="176"/>
      <c r="F19" s="176"/>
      <c r="G19" s="176"/>
      <c r="H19" s="192" t="str">
        <f t="shared" si="0"/>
        <v/>
      </c>
      <c r="I19" s="142">
        <v>20</v>
      </c>
      <c r="J19" s="142">
        <v>19</v>
      </c>
      <c r="K19" s="142">
        <v>2</v>
      </c>
      <c r="L19" s="193">
        <f t="shared" si="1"/>
        <v>0.10526315789473684</v>
      </c>
      <c r="M19" s="142">
        <v>1</v>
      </c>
      <c r="N19" s="193">
        <f t="shared" si="2"/>
        <v>0.05</v>
      </c>
      <c r="O19" s="178">
        <f t="shared" si="3"/>
        <v>20</v>
      </c>
      <c r="P19" s="178">
        <f t="shared" si="4"/>
        <v>19</v>
      </c>
      <c r="Q19" s="178">
        <f t="shared" si="5"/>
        <v>1</v>
      </c>
      <c r="R19" s="194">
        <f t="shared" si="6"/>
        <v>0.05</v>
      </c>
    </row>
    <row r="20" spans="1:18" x14ac:dyDescent="0.2">
      <c r="A20" s="91" t="s">
        <v>458</v>
      </c>
      <c r="B20" s="188" t="s">
        <v>59</v>
      </c>
      <c r="C20" s="188" t="s">
        <v>60</v>
      </c>
      <c r="D20" s="176"/>
      <c r="E20" s="176"/>
      <c r="F20" s="176"/>
      <c r="G20" s="176"/>
      <c r="H20" s="192" t="str">
        <f t="shared" si="0"/>
        <v/>
      </c>
      <c r="I20" s="142">
        <v>5</v>
      </c>
      <c r="J20" s="142">
        <v>5</v>
      </c>
      <c r="K20" s="142">
        <v>2</v>
      </c>
      <c r="L20" s="193">
        <f t="shared" si="1"/>
        <v>0.4</v>
      </c>
      <c r="M20" s="142"/>
      <c r="N20" s="193">
        <f t="shared" si="2"/>
        <v>0</v>
      </c>
      <c r="O20" s="178">
        <f t="shared" si="3"/>
        <v>5</v>
      </c>
      <c r="P20" s="178">
        <f t="shared" si="4"/>
        <v>5</v>
      </c>
      <c r="Q20" s="178" t="str">
        <f t="shared" si="5"/>
        <v/>
      </c>
      <c r="R20" s="194" t="str">
        <f t="shared" si="6"/>
        <v/>
      </c>
    </row>
    <row r="21" spans="1:18" x14ac:dyDescent="0.2">
      <c r="A21" s="91" t="s">
        <v>458</v>
      </c>
      <c r="B21" s="188" t="s">
        <v>65</v>
      </c>
      <c r="C21" s="188" t="s">
        <v>66</v>
      </c>
      <c r="D21" s="176"/>
      <c r="E21" s="176"/>
      <c r="F21" s="176"/>
      <c r="G21" s="176"/>
      <c r="H21" s="192" t="str">
        <f t="shared" si="0"/>
        <v/>
      </c>
      <c r="I21" s="142">
        <v>285</v>
      </c>
      <c r="J21" s="142">
        <v>263</v>
      </c>
      <c r="K21" s="142">
        <v>36</v>
      </c>
      <c r="L21" s="193">
        <f t="shared" si="1"/>
        <v>0.13688212927756654</v>
      </c>
      <c r="M21" s="142">
        <v>22</v>
      </c>
      <c r="N21" s="193">
        <f t="shared" si="2"/>
        <v>7.7192982456140355E-2</v>
      </c>
      <c r="O21" s="178">
        <f t="shared" si="3"/>
        <v>285</v>
      </c>
      <c r="P21" s="178">
        <f t="shared" si="4"/>
        <v>263</v>
      </c>
      <c r="Q21" s="178">
        <f t="shared" si="5"/>
        <v>22</v>
      </c>
      <c r="R21" s="194">
        <f t="shared" si="6"/>
        <v>7.7192982456140355E-2</v>
      </c>
    </row>
    <row r="22" spans="1:18" x14ac:dyDescent="0.2">
      <c r="A22" s="91" t="s">
        <v>458</v>
      </c>
      <c r="B22" s="188" t="s">
        <v>74</v>
      </c>
      <c r="C22" s="188" t="s">
        <v>247</v>
      </c>
      <c r="D22" s="176"/>
      <c r="E22" s="176"/>
      <c r="F22" s="176"/>
      <c r="G22" s="176"/>
      <c r="H22" s="192" t="str">
        <f t="shared" si="0"/>
        <v/>
      </c>
      <c r="I22" s="142">
        <v>1</v>
      </c>
      <c r="J22" s="142">
        <v>1</v>
      </c>
      <c r="K22" s="142"/>
      <c r="L22" s="193">
        <f t="shared" si="1"/>
        <v>0</v>
      </c>
      <c r="M22" s="142"/>
      <c r="N22" s="193">
        <f t="shared" si="2"/>
        <v>0</v>
      </c>
      <c r="O22" s="178">
        <f t="shared" si="3"/>
        <v>1</v>
      </c>
      <c r="P22" s="178">
        <f t="shared" si="4"/>
        <v>1</v>
      </c>
      <c r="Q22" s="178" t="str">
        <f t="shared" si="5"/>
        <v/>
      </c>
      <c r="R22" s="194" t="str">
        <f t="shared" si="6"/>
        <v/>
      </c>
    </row>
    <row r="23" spans="1:18" x14ac:dyDescent="0.2">
      <c r="A23" s="91" t="s">
        <v>458</v>
      </c>
      <c r="B23" s="188" t="s">
        <v>76</v>
      </c>
      <c r="C23" s="188" t="s">
        <v>77</v>
      </c>
      <c r="D23" s="176"/>
      <c r="E23" s="176"/>
      <c r="F23" s="176"/>
      <c r="G23" s="176"/>
      <c r="H23" s="192" t="str">
        <f t="shared" si="0"/>
        <v/>
      </c>
      <c r="I23" s="142">
        <v>5</v>
      </c>
      <c r="J23" s="142">
        <v>3</v>
      </c>
      <c r="K23" s="142"/>
      <c r="L23" s="193">
        <f t="shared" si="1"/>
        <v>0</v>
      </c>
      <c r="M23" s="142">
        <v>2</v>
      </c>
      <c r="N23" s="193">
        <f t="shared" si="2"/>
        <v>0.4</v>
      </c>
      <c r="O23" s="178">
        <f t="shared" si="3"/>
        <v>5</v>
      </c>
      <c r="P23" s="178">
        <f t="shared" si="4"/>
        <v>3</v>
      </c>
      <c r="Q23" s="178">
        <f t="shared" si="5"/>
        <v>2</v>
      </c>
      <c r="R23" s="194">
        <f t="shared" si="6"/>
        <v>0.4</v>
      </c>
    </row>
    <row r="24" spans="1:18" x14ac:dyDescent="0.2">
      <c r="A24" s="91" t="s">
        <v>458</v>
      </c>
      <c r="B24" s="188" t="s">
        <v>83</v>
      </c>
      <c r="C24" s="188" t="s">
        <v>84</v>
      </c>
      <c r="D24" s="176"/>
      <c r="E24" s="176"/>
      <c r="F24" s="176"/>
      <c r="G24" s="176"/>
      <c r="H24" s="192" t="str">
        <f t="shared" si="0"/>
        <v/>
      </c>
      <c r="I24" s="142">
        <v>2</v>
      </c>
      <c r="J24" s="142">
        <v>2</v>
      </c>
      <c r="K24" s="142"/>
      <c r="L24" s="193">
        <f t="shared" si="1"/>
        <v>0</v>
      </c>
      <c r="M24" s="142"/>
      <c r="N24" s="193">
        <f t="shared" si="2"/>
        <v>0</v>
      </c>
      <c r="O24" s="178">
        <f t="shared" si="3"/>
        <v>2</v>
      </c>
      <c r="P24" s="178">
        <f t="shared" si="4"/>
        <v>2</v>
      </c>
      <c r="Q24" s="178" t="str">
        <f t="shared" si="5"/>
        <v/>
      </c>
      <c r="R24" s="194" t="str">
        <f t="shared" si="6"/>
        <v/>
      </c>
    </row>
    <row r="25" spans="1:18" x14ac:dyDescent="0.2">
      <c r="A25" s="91" t="s">
        <v>458</v>
      </c>
      <c r="B25" s="188" t="s">
        <v>83</v>
      </c>
      <c r="C25" s="188" t="s">
        <v>453</v>
      </c>
      <c r="D25" s="176"/>
      <c r="E25" s="176"/>
      <c r="F25" s="176"/>
      <c r="G25" s="176"/>
      <c r="H25" s="192" t="str">
        <f t="shared" si="0"/>
        <v/>
      </c>
      <c r="I25" s="142">
        <v>4</v>
      </c>
      <c r="J25" s="142">
        <v>3</v>
      </c>
      <c r="K25" s="142">
        <v>1</v>
      </c>
      <c r="L25" s="193">
        <f t="shared" si="1"/>
        <v>0.33333333333333331</v>
      </c>
      <c r="M25" s="142">
        <v>1</v>
      </c>
      <c r="N25" s="193">
        <f t="shared" si="2"/>
        <v>0.25</v>
      </c>
      <c r="O25" s="178">
        <f t="shared" si="3"/>
        <v>4</v>
      </c>
      <c r="P25" s="178">
        <f t="shared" si="4"/>
        <v>3</v>
      </c>
      <c r="Q25" s="178">
        <f t="shared" si="5"/>
        <v>1</v>
      </c>
      <c r="R25" s="194">
        <f t="shared" si="6"/>
        <v>0.25</v>
      </c>
    </row>
    <row r="26" spans="1:18" x14ac:dyDescent="0.2">
      <c r="A26" s="91" t="s">
        <v>458</v>
      </c>
      <c r="B26" s="188" t="s">
        <v>90</v>
      </c>
      <c r="C26" s="188" t="s">
        <v>91</v>
      </c>
      <c r="D26" s="176"/>
      <c r="E26" s="176"/>
      <c r="F26" s="176"/>
      <c r="G26" s="176"/>
      <c r="H26" s="192" t="str">
        <f t="shared" si="0"/>
        <v/>
      </c>
      <c r="I26" s="142">
        <v>64</v>
      </c>
      <c r="J26" s="142">
        <v>63</v>
      </c>
      <c r="K26" s="142">
        <v>1</v>
      </c>
      <c r="L26" s="193">
        <f t="shared" si="1"/>
        <v>1.5873015873015872E-2</v>
      </c>
      <c r="M26" s="142">
        <v>1</v>
      </c>
      <c r="N26" s="193">
        <f t="shared" si="2"/>
        <v>1.5625E-2</v>
      </c>
      <c r="O26" s="178">
        <f t="shared" si="3"/>
        <v>64</v>
      </c>
      <c r="P26" s="178">
        <f t="shared" si="4"/>
        <v>63</v>
      </c>
      <c r="Q26" s="178">
        <f t="shared" si="5"/>
        <v>1</v>
      </c>
      <c r="R26" s="194">
        <f t="shared" si="6"/>
        <v>1.5625E-2</v>
      </c>
    </row>
    <row r="27" spans="1:18" x14ac:dyDescent="0.2">
      <c r="A27" s="91" t="s">
        <v>458</v>
      </c>
      <c r="B27" s="188" t="s">
        <v>92</v>
      </c>
      <c r="C27" s="188" t="s">
        <v>93</v>
      </c>
      <c r="D27" s="176"/>
      <c r="E27" s="176"/>
      <c r="F27" s="176"/>
      <c r="G27" s="176"/>
      <c r="H27" s="192" t="str">
        <f t="shared" si="0"/>
        <v/>
      </c>
      <c r="I27" s="142">
        <v>413</v>
      </c>
      <c r="J27" s="142">
        <v>238</v>
      </c>
      <c r="K27" s="142">
        <v>43</v>
      </c>
      <c r="L27" s="193">
        <f t="shared" si="1"/>
        <v>0.18067226890756302</v>
      </c>
      <c r="M27" s="142">
        <v>175</v>
      </c>
      <c r="N27" s="193">
        <f t="shared" si="2"/>
        <v>0.42372881355932202</v>
      </c>
      <c r="O27" s="178">
        <f t="shared" si="3"/>
        <v>413</v>
      </c>
      <c r="P27" s="178">
        <f t="shared" si="4"/>
        <v>238</v>
      </c>
      <c r="Q27" s="178">
        <f t="shared" si="5"/>
        <v>175</v>
      </c>
      <c r="R27" s="194">
        <f t="shared" si="6"/>
        <v>0.42372881355932202</v>
      </c>
    </row>
    <row r="28" spans="1:18" x14ac:dyDescent="0.2">
      <c r="A28" s="91" t="s">
        <v>458</v>
      </c>
      <c r="B28" s="188" t="s">
        <v>98</v>
      </c>
      <c r="C28" s="188" t="s">
        <v>99</v>
      </c>
      <c r="D28" s="176"/>
      <c r="E28" s="176"/>
      <c r="F28" s="176"/>
      <c r="G28" s="176"/>
      <c r="H28" s="192" t="str">
        <f t="shared" si="0"/>
        <v/>
      </c>
      <c r="I28" s="142">
        <v>21</v>
      </c>
      <c r="J28" s="142">
        <v>15</v>
      </c>
      <c r="K28" s="142">
        <v>1</v>
      </c>
      <c r="L28" s="193">
        <f t="shared" si="1"/>
        <v>6.6666666666666666E-2</v>
      </c>
      <c r="M28" s="142">
        <v>6</v>
      </c>
      <c r="N28" s="193">
        <f t="shared" si="2"/>
        <v>0.2857142857142857</v>
      </c>
      <c r="O28" s="178">
        <f t="shared" si="3"/>
        <v>21</v>
      </c>
      <c r="P28" s="178">
        <f t="shared" si="4"/>
        <v>15</v>
      </c>
      <c r="Q28" s="178">
        <f t="shared" si="5"/>
        <v>6</v>
      </c>
      <c r="R28" s="194">
        <f t="shared" si="6"/>
        <v>0.2857142857142857</v>
      </c>
    </row>
    <row r="29" spans="1:18" x14ac:dyDescent="0.2">
      <c r="A29" s="91" t="s">
        <v>458</v>
      </c>
      <c r="B29" s="188" t="s">
        <v>103</v>
      </c>
      <c r="C29" s="188" t="s">
        <v>104</v>
      </c>
      <c r="D29" s="176"/>
      <c r="E29" s="176"/>
      <c r="F29" s="176"/>
      <c r="G29" s="176"/>
      <c r="H29" s="192" t="str">
        <f t="shared" si="0"/>
        <v/>
      </c>
      <c r="I29" s="142">
        <v>8</v>
      </c>
      <c r="J29" s="142">
        <v>7</v>
      </c>
      <c r="K29" s="142">
        <v>5</v>
      </c>
      <c r="L29" s="193">
        <f t="shared" si="1"/>
        <v>0.7142857142857143</v>
      </c>
      <c r="M29" s="142">
        <v>1</v>
      </c>
      <c r="N29" s="193">
        <f t="shared" si="2"/>
        <v>0.125</v>
      </c>
      <c r="O29" s="178">
        <f t="shared" si="3"/>
        <v>8</v>
      </c>
      <c r="P29" s="178">
        <f t="shared" si="4"/>
        <v>7</v>
      </c>
      <c r="Q29" s="178">
        <f t="shared" si="5"/>
        <v>1</v>
      </c>
      <c r="R29" s="194">
        <f t="shared" si="6"/>
        <v>0.125</v>
      </c>
    </row>
    <row r="30" spans="1:18" x14ac:dyDescent="0.2">
      <c r="A30" s="91" t="s">
        <v>458</v>
      </c>
      <c r="B30" s="188" t="s">
        <v>105</v>
      </c>
      <c r="C30" s="188" t="s">
        <v>106</v>
      </c>
      <c r="D30" s="176"/>
      <c r="E30" s="176"/>
      <c r="F30" s="176"/>
      <c r="G30" s="176"/>
      <c r="H30" s="192" t="str">
        <f t="shared" si="0"/>
        <v/>
      </c>
      <c r="I30" s="142">
        <v>68</v>
      </c>
      <c r="J30" s="142">
        <v>67</v>
      </c>
      <c r="K30" s="142">
        <v>2</v>
      </c>
      <c r="L30" s="193">
        <f t="shared" si="1"/>
        <v>2.9850746268656716E-2</v>
      </c>
      <c r="M30" s="142">
        <v>1</v>
      </c>
      <c r="N30" s="193">
        <f t="shared" si="2"/>
        <v>1.4705882352941176E-2</v>
      </c>
      <c r="O30" s="178">
        <f t="shared" si="3"/>
        <v>68</v>
      </c>
      <c r="P30" s="178">
        <f t="shared" si="4"/>
        <v>67</v>
      </c>
      <c r="Q30" s="178">
        <f t="shared" si="5"/>
        <v>1</v>
      </c>
      <c r="R30" s="194">
        <f t="shared" si="6"/>
        <v>1.4705882352941176E-2</v>
      </c>
    </row>
    <row r="31" spans="1:18" x14ac:dyDescent="0.2">
      <c r="A31" s="91" t="s">
        <v>458</v>
      </c>
      <c r="B31" s="188" t="s">
        <v>110</v>
      </c>
      <c r="C31" s="188" t="s">
        <v>111</v>
      </c>
      <c r="D31" s="176"/>
      <c r="E31" s="176"/>
      <c r="F31" s="176"/>
      <c r="G31" s="176"/>
      <c r="H31" s="192" t="str">
        <f t="shared" si="0"/>
        <v/>
      </c>
      <c r="I31" s="142">
        <v>1</v>
      </c>
      <c r="J31" s="142"/>
      <c r="K31" s="142"/>
      <c r="L31" s="193" t="str">
        <f t="shared" si="1"/>
        <v/>
      </c>
      <c r="M31" s="142">
        <v>1</v>
      </c>
      <c r="N31" s="193">
        <f t="shared" si="2"/>
        <v>1</v>
      </c>
      <c r="O31" s="178">
        <f t="shared" si="3"/>
        <v>1</v>
      </c>
      <c r="P31" s="178" t="str">
        <f t="shared" si="4"/>
        <v/>
      </c>
      <c r="Q31" s="178">
        <f t="shared" si="5"/>
        <v>1</v>
      </c>
      <c r="R31" s="194" t="str">
        <f t="shared" si="6"/>
        <v/>
      </c>
    </row>
    <row r="32" spans="1:18" x14ac:dyDescent="0.2">
      <c r="A32" s="91" t="s">
        <v>458</v>
      </c>
      <c r="B32" s="188" t="s">
        <v>112</v>
      </c>
      <c r="C32" s="188" t="s">
        <v>113</v>
      </c>
      <c r="D32" s="176"/>
      <c r="E32" s="176"/>
      <c r="F32" s="176"/>
      <c r="G32" s="176"/>
      <c r="H32" s="192" t="str">
        <f t="shared" si="0"/>
        <v/>
      </c>
      <c r="I32" s="142">
        <v>100</v>
      </c>
      <c r="J32" s="142">
        <v>67</v>
      </c>
      <c r="K32" s="142">
        <v>28</v>
      </c>
      <c r="L32" s="193">
        <f t="shared" si="1"/>
        <v>0.41791044776119401</v>
      </c>
      <c r="M32" s="142">
        <v>33</v>
      </c>
      <c r="N32" s="193">
        <f t="shared" si="2"/>
        <v>0.33</v>
      </c>
      <c r="O32" s="178">
        <f t="shared" si="3"/>
        <v>100</v>
      </c>
      <c r="P32" s="178">
        <f t="shared" si="4"/>
        <v>67</v>
      </c>
      <c r="Q32" s="178">
        <f t="shared" si="5"/>
        <v>33</v>
      </c>
      <c r="R32" s="194">
        <f t="shared" si="6"/>
        <v>0.33</v>
      </c>
    </row>
    <row r="33" spans="1:18" x14ac:dyDescent="0.2">
      <c r="A33" s="91" t="s">
        <v>458</v>
      </c>
      <c r="B33" s="188" t="s">
        <v>114</v>
      </c>
      <c r="C33" s="188" t="s">
        <v>542</v>
      </c>
      <c r="D33" s="176"/>
      <c r="E33" s="176"/>
      <c r="F33" s="176"/>
      <c r="G33" s="176"/>
      <c r="H33" s="192" t="str">
        <f t="shared" si="0"/>
        <v/>
      </c>
      <c r="I33" s="142">
        <v>328</v>
      </c>
      <c r="J33" s="142">
        <v>294</v>
      </c>
      <c r="K33" s="142">
        <v>137</v>
      </c>
      <c r="L33" s="193">
        <f t="shared" si="1"/>
        <v>0.46598639455782315</v>
      </c>
      <c r="M33" s="142">
        <v>34</v>
      </c>
      <c r="N33" s="193">
        <f t="shared" si="2"/>
        <v>0.10365853658536585</v>
      </c>
      <c r="O33" s="178">
        <f t="shared" si="3"/>
        <v>328</v>
      </c>
      <c r="P33" s="178">
        <f t="shared" si="4"/>
        <v>294</v>
      </c>
      <c r="Q33" s="178">
        <f t="shared" si="5"/>
        <v>34</v>
      </c>
      <c r="R33" s="194">
        <f t="shared" si="6"/>
        <v>0.10365853658536585</v>
      </c>
    </row>
    <row r="34" spans="1:18" x14ac:dyDescent="0.2">
      <c r="A34" s="91" t="s">
        <v>458</v>
      </c>
      <c r="B34" s="188" t="s">
        <v>562</v>
      </c>
      <c r="C34" s="188" t="s">
        <v>118</v>
      </c>
      <c r="D34" s="176"/>
      <c r="E34" s="176"/>
      <c r="F34" s="176"/>
      <c r="G34" s="176"/>
      <c r="H34" s="192" t="str">
        <f t="shared" si="0"/>
        <v/>
      </c>
      <c r="I34" s="142">
        <v>1</v>
      </c>
      <c r="J34" s="142">
        <v>1</v>
      </c>
      <c r="K34" s="142"/>
      <c r="L34" s="193">
        <f t="shared" si="1"/>
        <v>0</v>
      </c>
      <c r="M34" s="142"/>
      <c r="N34" s="193">
        <f t="shared" si="2"/>
        <v>0</v>
      </c>
      <c r="O34" s="178">
        <f t="shared" si="3"/>
        <v>1</v>
      </c>
      <c r="P34" s="178">
        <f t="shared" si="4"/>
        <v>1</v>
      </c>
      <c r="Q34" s="178" t="str">
        <f t="shared" si="5"/>
        <v/>
      </c>
      <c r="R34" s="194" t="str">
        <f t="shared" si="6"/>
        <v/>
      </c>
    </row>
    <row r="35" spans="1:18" x14ac:dyDescent="0.2">
      <c r="A35" s="91" t="s">
        <v>458</v>
      </c>
      <c r="B35" s="188" t="s">
        <v>119</v>
      </c>
      <c r="C35" s="188" t="s">
        <v>120</v>
      </c>
      <c r="D35" s="176"/>
      <c r="E35" s="176"/>
      <c r="F35" s="176"/>
      <c r="G35" s="176"/>
      <c r="H35" s="192" t="str">
        <f t="shared" si="0"/>
        <v/>
      </c>
      <c r="I35" s="142">
        <v>3859</v>
      </c>
      <c r="J35" s="142">
        <v>3699</v>
      </c>
      <c r="K35" s="142">
        <v>2850</v>
      </c>
      <c r="L35" s="193">
        <f t="shared" si="1"/>
        <v>0.7704785077047851</v>
      </c>
      <c r="M35" s="142">
        <v>160</v>
      </c>
      <c r="N35" s="193">
        <f t="shared" si="2"/>
        <v>4.1461518528116095E-2</v>
      </c>
      <c r="O35" s="178">
        <f t="shared" si="3"/>
        <v>3859</v>
      </c>
      <c r="P35" s="178">
        <f t="shared" si="4"/>
        <v>3699</v>
      </c>
      <c r="Q35" s="178">
        <f t="shared" si="5"/>
        <v>160</v>
      </c>
      <c r="R35" s="194">
        <f t="shared" si="6"/>
        <v>4.1461518528116095E-2</v>
      </c>
    </row>
    <row r="36" spans="1:18" x14ac:dyDescent="0.2">
      <c r="A36" s="91" t="s">
        <v>458</v>
      </c>
      <c r="B36" s="188" t="s">
        <v>121</v>
      </c>
      <c r="C36" s="188" t="s">
        <v>121</v>
      </c>
      <c r="D36" s="176"/>
      <c r="E36" s="176"/>
      <c r="F36" s="176"/>
      <c r="G36" s="176"/>
      <c r="H36" s="192" t="str">
        <f t="shared" si="0"/>
        <v/>
      </c>
      <c r="I36" s="142">
        <v>105</v>
      </c>
      <c r="J36" s="142">
        <v>104</v>
      </c>
      <c r="K36" s="142">
        <v>51</v>
      </c>
      <c r="L36" s="193">
        <f t="shared" si="1"/>
        <v>0.49038461538461536</v>
      </c>
      <c r="M36" s="142">
        <v>1</v>
      </c>
      <c r="N36" s="193">
        <f t="shared" si="2"/>
        <v>9.5238095238095247E-3</v>
      </c>
      <c r="O36" s="178">
        <f t="shared" si="3"/>
        <v>105</v>
      </c>
      <c r="P36" s="178">
        <f t="shared" si="4"/>
        <v>104</v>
      </c>
      <c r="Q36" s="178">
        <f t="shared" si="5"/>
        <v>1</v>
      </c>
      <c r="R36" s="194">
        <f t="shared" si="6"/>
        <v>9.5238095238095247E-3</v>
      </c>
    </row>
    <row r="37" spans="1:18" x14ac:dyDescent="0.2">
      <c r="A37" s="91" t="s">
        <v>458</v>
      </c>
      <c r="B37" s="188" t="s">
        <v>122</v>
      </c>
      <c r="C37" s="188" t="s">
        <v>123</v>
      </c>
      <c r="D37" s="176"/>
      <c r="E37" s="176"/>
      <c r="F37" s="176"/>
      <c r="G37" s="176"/>
      <c r="H37" s="192" t="str">
        <f t="shared" si="0"/>
        <v/>
      </c>
      <c r="I37" s="142">
        <v>222</v>
      </c>
      <c r="J37" s="142">
        <v>176</v>
      </c>
      <c r="K37" s="142">
        <v>82</v>
      </c>
      <c r="L37" s="193">
        <f t="shared" si="1"/>
        <v>0.46590909090909088</v>
      </c>
      <c r="M37" s="142">
        <v>46</v>
      </c>
      <c r="N37" s="193">
        <f t="shared" si="2"/>
        <v>0.2072072072072072</v>
      </c>
      <c r="O37" s="178">
        <f t="shared" si="3"/>
        <v>222</v>
      </c>
      <c r="P37" s="178">
        <f t="shared" si="4"/>
        <v>176</v>
      </c>
      <c r="Q37" s="178">
        <f t="shared" si="5"/>
        <v>46</v>
      </c>
      <c r="R37" s="194">
        <f t="shared" si="6"/>
        <v>0.2072072072072072</v>
      </c>
    </row>
    <row r="38" spans="1:18" x14ac:dyDescent="0.2">
      <c r="A38" s="91" t="s">
        <v>458</v>
      </c>
      <c r="B38" s="188" t="s">
        <v>130</v>
      </c>
      <c r="C38" s="188" t="s">
        <v>131</v>
      </c>
      <c r="D38" s="176"/>
      <c r="E38" s="176"/>
      <c r="F38" s="176"/>
      <c r="G38" s="176"/>
      <c r="H38" s="192" t="str">
        <f t="shared" si="0"/>
        <v/>
      </c>
      <c r="I38" s="142">
        <v>1</v>
      </c>
      <c r="J38" s="142">
        <v>1</v>
      </c>
      <c r="K38" s="142"/>
      <c r="L38" s="193">
        <f t="shared" si="1"/>
        <v>0</v>
      </c>
      <c r="M38" s="142"/>
      <c r="N38" s="193">
        <f t="shared" si="2"/>
        <v>0</v>
      </c>
      <c r="O38" s="178">
        <f t="shared" si="3"/>
        <v>1</v>
      </c>
      <c r="P38" s="178">
        <f t="shared" si="4"/>
        <v>1</v>
      </c>
      <c r="Q38" s="178" t="str">
        <f t="shared" si="5"/>
        <v/>
      </c>
      <c r="R38" s="194" t="str">
        <f t="shared" si="6"/>
        <v/>
      </c>
    </row>
    <row r="39" spans="1:18" x14ac:dyDescent="0.2">
      <c r="A39" s="91" t="s">
        <v>458</v>
      </c>
      <c r="B39" s="188" t="s">
        <v>498</v>
      </c>
      <c r="C39" s="188" t="s">
        <v>132</v>
      </c>
      <c r="D39" s="176"/>
      <c r="E39" s="176"/>
      <c r="F39" s="176"/>
      <c r="G39" s="176"/>
      <c r="H39" s="192" t="str">
        <f t="shared" si="0"/>
        <v/>
      </c>
      <c r="I39" s="142">
        <v>148</v>
      </c>
      <c r="J39" s="142">
        <v>134</v>
      </c>
      <c r="K39" s="142">
        <v>129</v>
      </c>
      <c r="L39" s="193">
        <f t="shared" si="1"/>
        <v>0.96268656716417911</v>
      </c>
      <c r="M39" s="142">
        <v>14</v>
      </c>
      <c r="N39" s="193">
        <f t="shared" si="2"/>
        <v>9.45945945945946E-2</v>
      </c>
      <c r="O39" s="178">
        <f t="shared" si="3"/>
        <v>148</v>
      </c>
      <c r="P39" s="178">
        <f t="shared" si="4"/>
        <v>134</v>
      </c>
      <c r="Q39" s="178">
        <f t="shared" si="5"/>
        <v>14</v>
      </c>
      <c r="R39" s="194">
        <f t="shared" si="6"/>
        <v>9.45945945945946E-2</v>
      </c>
    </row>
    <row r="40" spans="1:18" x14ac:dyDescent="0.2">
      <c r="A40" s="91" t="s">
        <v>458</v>
      </c>
      <c r="B40" s="188" t="s">
        <v>384</v>
      </c>
      <c r="C40" s="188" t="s">
        <v>385</v>
      </c>
      <c r="D40" s="176"/>
      <c r="E40" s="176"/>
      <c r="F40" s="176"/>
      <c r="G40" s="176"/>
      <c r="H40" s="192" t="str">
        <f t="shared" si="0"/>
        <v/>
      </c>
      <c r="I40" s="142">
        <v>197</v>
      </c>
      <c r="J40" s="142">
        <v>167</v>
      </c>
      <c r="K40" s="142">
        <v>150</v>
      </c>
      <c r="L40" s="193">
        <f t="shared" si="1"/>
        <v>0.89820359281437123</v>
      </c>
      <c r="M40" s="142">
        <v>30</v>
      </c>
      <c r="N40" s="193">
        <f t="shared" si="2"/>
        <v>0.15228426395939088</v>
      </c>
      <c r="O40" s="178">
        <f t="shared" si="3"/>
        <v>197</v>
      </c>
      <c r="P40" s="178">
        <f t="shared" si="4"/>
        <v>167</v>
      </c>
      <c r="Q40" s="178">
        <f t="shared" si="5"/>
        <v>30</v>
      </c>
      <c r="R40" s="194">
        <f t="shared" si="6"/>
        <v>0.15228426395939088</v>
      </c>
    </row>
    <row r="41" spans="1:18" x14ac:dyDescent="0.2">
      <c r="A41" s="91" t="s">
        <v>458</v>
      </c>
      <c r="B41" s="188" t="s">
        <v>133</v>
      </c>
      <c r="C41" s="188" t="s">
        <v>134</v>
      </c>
      <c r="D41" s="176"/>
      <c r="E41" s="176"/>
      <c r="F41" s="176"/>
      <c r="G41" s="176"/>
      <c r="H41" s="192" t="str">
        <f t="shared" si="0"/>
        <v/>
      </c>
      <c r="I41" s="142">
        <v>48</v>
      </c>
      <c r="J41" s="142">
        <v>30</v>
      </c>
      <c r="K41" s="142">
        <v>3</v>
      </c>
      <c r="L41" s="193">
        <f t="shared" si="1"/>
        <v>0.1</v>
      </c>
      <c r="M41" s="142">
        <v>18</v>
      </c>
      <c r="N41" s="193">
        <f t="shared" si="2"/>
        <v>0.375</v>
      </c>
      <c r="O41" s="178">
        <f t="shared" si="3"/>
        <v>48</v>
      </c>
      <c r="P41" s="178">
        <f t="shared" si="4"/>
        <v>30</v>
      </c>
      <c r="Q41" s="178">
        <f t="shared" si="5"/>
        <v>18</v>
      </c>
      <c r="R41" s="194">
        <f t="shared" si="6"/>
        <v>0.375</v>
      </c>
    </row>
    <row r="42" spans="1:18" x14ac:dyDescent="0.2">
      <c r="A42" s="91" t="s">
        <v>458</v>
      </c>
      <c r="B42" s="188" t="s">
        <v>140</v>
      </c>
      <c r="C42" s="188" t="s">
        <v>142</v>
      </c>
      <c r="D42" s="176"/>
      <c r="E42" s="176"/>
      <c r="F42" s="176"/>
      <c r="G42" s="176"/>
      <c r="H42" s="192" t="str">
        <f t="shared" si="0"/>
        <v/>
      </c>
      <c r="I42" s="142">
        <v>24</v>
      </c>
      <c r="J42" s="142">
        <v>22</v>
      </c>
      <c r="K42" s="142"/>
      <c r="L42" s="193">
        <f t="shared" si="1"/>
        <v>0</v>
      </c>
      <c r="M42" s="142">
        <v>2</v>
      </c>
      <c r="N42" s="193">
        <f t="shared" si="2"/>
        <v>8.3333333333333329E-2</v>
      </c>
      <c r="O42" s="178">
        <f t="shared" si="3"/>
        <v>24</v>
      </c>
      <c r="P42" s="178">
        <f t="shared" si="4"/>
        <v>22</v>
      </c>
      <c r="Q42" s="178">
        <f t="shared" si="5"/>
        <v>2</v>
      </c>
      <c r="R42" s="194">
        <f t="shared" si="6"/>
        <v>8.3333333333333329E-2</v>
      </c>
    </row>
    <row r="43" spans="1:18" x14ac:dyDescent="0.2">
      <c r="A43" s="91" t="s">
        <v>458</v>
      </c>
      <c r="B43" s="188" t="s">
        <v>147</v>
      </c>
      <c r="C43" s="188" t="s">
        <v>148</v>
      </c>
      <c r="D43" s="176"/>
      <c r="E43" s="176"/>
      <c r="F43" s="176"/>
      <c r="G43" s="176"/>
      <c r="H43" s="192" t="str">
        <f t="shared" si="0"/>
        <v/>
      </c>
      <c r="I43" s="142">
        <v>59</v>
      </c>
      <c r="J43" s="142">
        <v>22</v>
      </c>
      <c r="K43" s="142"/>
      <c r="L43" s="193">
        <f t="shared" si="1"/>
        <v>0</v>
      </c>
      <c r="M43" s="142">
        <v>37</v>
      </c>
      <c r="N43" s="193">
        <f t="shared" si="2"/>
        <v>0.6271186440677966</v>
      </c>
      <c r="O43" s="178">
        <f t="shared" si="3"/>
        <v>59</v>
      </c>
      <c r="P43" s="178">
        <f t="shared" si="4"/>
        <v>22</v>
      </c>
      <c r="Q43" s="178">
        <f t="shared" si="5"/>
        <v>37</v>
      </c>
      <c r="R43" s="194">
        <f t="shared" si="6"/>
        <v>0.6271186440677966</v>
      </c>
    </row>
    <row r="44" spans="1:18" ht="29" x14ac:dyDescent="0.2">
      <c r="A44" s="91" t="s">
        <v>458</v>
      </c>
      <c r="B44" s="188" t="s">
        <v>550</v>
      </c>
      <c r="C44" s="188" t="s">
        <v>410</v>
      </c>
      <c r="D44" s="176"/>
      <c r="E44" s="176"/>
      <c r="F44" s="176"/>
      <c r="G44" s="176"/>
      <c r="H44" s="192" t="str">
        <f t="shared" si="0"/>
        <v/>
      </c>
      <c r="I44" s="142">
        <v>20</v>
      </c>
      <c r="J44" s="142">
        <v>20</v>
      </c>
      <c r="K44" s="142">
        <v>15</v>
      </c>
      <c r="L44" s="193">
        <f t="shared" si="1"/>
        <v>0.75</v>
      </c>
      <c r="M44" s="142"/>
      <c r="N44" s="193">
        <f t="shared" si="2"/>
        <v>0</v>
      </c>
      <c r="O44" s="178">
        <f t="shared" si="3"/>
        <v>20</v>
      </c>
      <c r="P44" s="178">
        <f t="shared" si="4"/>
        <v>20</v>
      </c>
      <c r="Q44" s="178" t="str">
        <f t="shared" si="5"/>
        <v/>
      </c>
      <c r="R44" s="194" t="str">
        <f t="shared" si="6"/>
        <v/>
      </c>
    </row>
    <row r="45" spans="1:18" ht="29" x14ac:dyDescent="0.2">
      <c r="A45" s="91" t="s">
        <v>458</v>
      </c>
      <c r="B45" s="188" t="s">
        <v>550</v>
      </c>
      <c r="C45" s="188" t="s">
        <v>73</v>
      </c>
      <c r="D45" s="176"/>
      <c r="E45" s="176"/>
      <c r="F45" s="176"/>
      <c r="G45" s="176"/>
      <c r="H45" s="192" t="str">
        <f t="shared" si="0"/>
        <v/>
      </c>
      <c r="I45" s="142">
        <v>619</v>
      </c>
      <c r="J45" s="142">
        <v>617</v>
      </c>
      <c r="K45" s="142">
        <v>257</v>
      </c>
      <c r="L45" s="193">
        <f t="shared" si="1"/>
        <v>0.41653160453808752</v>
      </c>
      <c r="M45" s="142">
        <v>2</v>
      </c>
      <c r="N45" s="193">
        <f t="shared" si="2"/>
        <v>3.2310177705977385E-3</v>
      </c>
      <c r="O45" s="178">
        <f t="shared" si="3"/>
        <v>619</v>
      </c>
      <c r="P45" s="178">
        <f t="shared" si="4"/>
        <v>617</v>
      </c>
      <c r="Q45" s="178">
        <f t="shared" si="5"/>
        <v>2</v>
      </c>
      <c r="R45" s="194">
        <f t="shared" si="6"/>
        <v>3.2310177705977385E-3</v>
      </c>
    </row>
    <row r="46" spans="1:18" x14ac:dyDescent="0.2">
      <c r="A46" s="91" t="s">
        <v>458</v>
      </c>
      <c r="B46" s="188" t="s">
        <v>149</v>
      </c>
      <c r="C46" s="188" t="s">
        <v>150</v>
      </c>
      <c r="D46" s="176"/>
      <c r="E46" s="176"/>
      <c r="F46" s="176"/>
      <c r="G46" s="176"/>
      <c r="H46" s="192" t="str">
        <f t="shared" si="0"/>
        <v/>
      </c>
      <c r="I46" s="142">
        <v>3</v>
      </c>
      <c r="J46" s="142">
        <v>3</v>
      </c>
      <c r="K46" s="142"/>
      <c r="L46" s="193">
        <f t="shared" si="1"/>
        <v>0</v>
      </c>
      <c r="M46" s="142"/>
      <c r="N46" s="193">
        <f t="shared" si="2"/>
        <v>0</v>
      </c>
      <c r="O46" s="178">
        <f t="shared" si="3"/>
        <v>3</v>
      </c>
      <c r="P46" s="178">
        <f t="shared" si="4"/>
        <v>3</v>
      </c>
      <c r="Q46" s="178" t="str">
        <f t="shared" si="5"/>
        <v/>
      </c>
      <c r="R46" s="194" t="str">
        <f t="shared" si="6"/>
        <v/>
      </c>
    </row>
    <row r="47" spans="1:18" x14ac:dyDescent="0.2">
      <c r="A47" s="91" t="s">
        <v>458</v>
      </c>
      <c r="B47" s="188" t="s">
        <v>153</v>
      </c>
      <c r="C47" s="188" t="s">
        <v>154</v>
      </c>
      <c r="D47" s="176"/>
      <c r="E47" s="176"/>
      <c r="F47" s="176"/>
      <c r="G47" s="176"/>
      <c r="H47" s="192" t="str">
        <f t="shared" si="0"/>
        <v/>
      </c>
      <c r="I47" s="142">
        <v>71</v>
      </c>
      <c r="J47" s="142">
        <v>5</v>
      </c>
      <c r="K47" s="142">
        <v>1</v>
      </c>
      <c r="L47" s="193">
        <f t="shared" si="1"/>
        <v>0.2</v>
      </c>
      <c r="M47" s="142">
        <v>66</v>
      </c>
      <c r="N47" s="193">
        <f t="shared" si="2"/>
        <v>0.92957746478873238</v>
      </c>
      <c r="O47" s="178">
        <f t="shared" si="3"/>
        <v>71</v>
      </c>
      <c r="P47" s="178">
        <f t="shared" si="4"/>
        <v>5</v>
      </c>
      <c r="Q47" s="178">
        <f t="shared" si="5"/>
        <v>66</v>
      </c>
      <c r="R47" s="194">
        <f t="shared" si="6"/>
        <v>0.92957746478873238</v>
      </c>
    </row>
    <row r="48" spans="1:18" ht="29" x14ac:dyDescent="0.2">
      <c r="A48" s="91" t="s">
        <v>458</v>
      </c>
      <c r="B48" s="188" t="s">
        <v>561</v>
      </c>
      <c r="C48" s="188" t="s">
        <v>155</v>
      </c>
      <c r="D48" s="176"/>
      <c r="E48" s="176"/>
      <c r="F48" s="176"/>
      <c r="G48" s="176"/>
      <c r="H48" s="192" t="str">
        <f t="shared" si="0"/>
        <v/>
      </c>
      <c r="I48" s="142">
        <v>16</v>
      </c>
      <c r="J48" s="142">
        <v>10</v>
      </c>
      <c r="K48" s="142">
        <v>1</v>
      </c>
      <c r="L48" s="193">
        <f t="shared" si="1"/>
        <v>0.1</v>
      </c>
      <c r="M48" s="142">
        <v>6</v>
      </c>
      <c r="N48" s="193">
        <f t="shared" si="2"/>
        <v>0.375</v>
      </c>
      <c r="O48" s="178">
        <f t="shared" si="3"/>
        <v>16</v>
      </c>
      <c r="P48" s="178">
        <f t="shared" si="4"/>
        <v>10</v>
      </c>
      <c r="Q48" s="178">
        <f t="shared" si="5"/>
        <v>6</v>
      </c>
      <c r="R48" s="194">
        <f t="shared" si="6"/>
        <v>0.375</v>
      </c>
    </row>
    <row r="49" spans="1:18" x14ac:dyDescent="0.2">
      <c r="A49" s="91" t="s">
        <v>458</v>
      </c>
      <c r="B49" s="188" t="s">
        <v>162</v>
      </c>
      <c r="C49" s="188" t="s">
        <v>249</v>
      </c>
      <c r="D49" s="176"/>
      <c r="E49" s="176"/>
      <c r="F49" s="176"/>
      <c r="G49" s="176"/>
      <c r="H49" s="192" t="str">
        <f t="shared" si="0"/>
        <v/>
      </c>
      <c r="I49" s="142">
        <v>3</v>
      </c>
      <c r="J49" s="142">
        <v>2</v>
      </c>
      <c r="K49" s="142">
        <v>2</v>
      </c>
      <c r="L49" s="193">
        <f t="shared" si="1"/>
        <v>1</v>
      </c>
      <c r="M49" s="142">
        <v>1</v>
      </c>
      <c r="N49" s="193">
        <f t="shared" si="2"/>
        <v>0.33333333333333331</v>
      </c>
      <c r="O49" s="178">
        <f t="shared" si="3"/>
        <v>3</v>
      </c>
      <c r="P49" s="178">
        <f t="shared" si="4"/>
        <v>2</v>
      </c>
      <c r="Q49" s="178">
        <f t="shared" si="5"/>
        <v>1</v>
      </c>
      <c r="R49" s="194">
        <f t="shared" si="6"/>
        <v>0.33333333333333331</v>
      </c>
    </row>
    <row r="50" spans="1:18" x14ac:dyDescent="0.2">
      <c r="A50" s="91" t="s">
        <v>458</v>
      </c>
      <c r="B50" s="188" t="s">
        <v>164</v>
      </c>
      <c r="C50" s="188" t="s">
        <v>165</v>
      </c>
      <c r="D50" s="176"/>
      <c r="E50" s="176"/>
      <c r="F50" s="176"/>
      <c r="G50" s="176"/>
      <c r="H50" s="192" t="str">
        <f t="shared" si="0"/>
        <v/>
      </c>
      <c r="I50" s="142">
        <v>27</v>
      </c>
      <c r="J50" s="142">
        <v>20</v>
      </c>
      <c r="K50" s="142">
        <v>5</v>
      </c>
      <c r="L50" s="193">
        <f t="shared" si="1"/>
        <v>0.25</v>
      </c>
      <c r="M50" s="142">
        <v>7</v>
      </c>
      <c r="N50" s="193">
        <f t="shared" si="2"/>
        <v>0.25925925925925924</v>
      </c>
      <c r="O50" s="178">
        <f t="shared" si="3"/>
        <v>27</v>
      </c>
      <c r="P50" s="178">
        <f t="shared" si="4"/>
        <v>20</v>
      </c>
      <c r="Q50" s="178">
        <f t="shared" si="5"/>
        <v>7</v>
      </c>
      <c r="R50" s="194">
        <f t="shared" si="6"/>
        <v>0.25925925925925924</v>
      </c>
    </row>
    <row r="51" spans="1:18" x14ac:dyDescent="0.2">
      <c r="A51" s="91" t="s">
        <v>458</v>
      </c>
      <c r="B51" s="188" t="s">
        <v>166</v>
      </c>
      <c r="C51" s="188" t="s">
        <v>167</v>
      </c>
      <c r="D51" s="176"/>
      <c r="E51" s="176"/>
      <c r="F51" s="176"/>
      <c r="G51" s="176"/>
      <c r="H51" s="192" t="str">
        <f t="shared" si="0"/>
        <v/>
      </c>
      <c r="I51" s="142">
        <v>179</v>
      </c>
      <c r="J51" s="142">
        <v>177</v>
      </c>
      <c r="K51" s="142">
        <v>10</v>
      </c>
      <c r="L51" s="193">
        <f t="shared" si="1"/>
        <v>5.6497175141242938E-2</v>
      </c>
      <c r="M51" s="142">
        <v>2</v>
      </c>
      <c r="N51" s="193">
        <f t="shared" si="2"/>
        <v>1.11731843575419E-2</v>
      </c>
      <c r="O51" s="178">
        <f t="shared" si="3"/>
        <v>179</v>
      </c>
      <c r="P51" s="178">
        <f t="shared" si="4"/>
        <v>177</v>
      </c>
      <c r="Q51" s="178">
        <f t="shared" si="5"/>
        <v>2</v>
      </c>
      <c r="R51" s="194">
        <f t="shared" si="6"/>
        <v>1.11731843575419E-2</v>
      </c>
    </row>
    <row r="52" spans="1:18" ht="29" x14ac:dyDescent="0.2">
      <c r="A52" s="91" t="s">
        <v>458</v>
      </c>
      <c r="B52" s="188" t="s">
        <v>168</v>
      </c>
      <c r="C52" s="188" t="s">
        <v>170</v>
      </c>
      <c r="D52" s="176"/>
      <c r="E52" s="176"/>
      <c r="F52" s="176"/>
      <c r="G52" s="176"/>
      <c r="H52" s="192" t="str">
        <f t="shared" si="0"/>
        <v/>
      </c>
      <c r="I52" s="142">
        <v>7384</v>
      </c>
      <c r="J52" s="142">
        <v>6732</v>
      </c>
      <c r="K52" s="142">
        <v>5066</v>
      </c>
      <c r="L52" s="193">
        <f t="shared" si="1"/>
        <v>0.75252525252525249</v>
      </c>
      <c r="M52" s="142">
        <v>652</v>
      </c>
      <c r="N52" s="193">
        <f t="shared" si="2"/>
        <v>8.8299024918743224E-2</v>
      </c>
      <c r="O52" s="178">
        <f t="shared" si="3"/>
        <v>7384</v>
      </c>
      <c r="P52" s="178">
        <f t="shared" si="4"/>
        <v>6732</v>
      </c>
      <c r="Q52" s="178">
        <f t="shared" si="5"/>
        <v>652</v>
      </c>
      <c r="R52" s="194">
        <f t="shared" si="6"/>
        <v>8.8299024918743224E-2</v>
      </c>
    </row>
    <row r="53" spans="1:18" ht="29" x14ac:dyDescent="0.2">
      <c r="A53" s="91" t="s">
        <v>458</v>
      </c>
      <c r="B53" s="188" t="s">
        <v>168</v>
      </c>
      <c r="C53" s="188" t="s">
        <v>171</v>
      </c>
      <c r="D53" s="176"/>
      <c r="E53" s="176"/>
      <c r="F53" s="176"/>
      <c r="G53" s="176"/>
      <c r="H53" s="192" t="str">
        <f t="shared" si="0"/>
        <v/>
      </c>
      <c r="I53" s="142">
        <v>160</v>
      </c>
      <c r="J53" s="142">
        <v>148</v>
      </c>
      <c r="K53" s="142">
        <v>79</v>
      </c>
      <c r="L53" s="193">
        <f t="shared" si="1"/>
        <v>0.53378378378378377</v>
      </c>
      <c r="M53" s="142">
        <v>12</v>
      </c>
      <c r="N53" s="193">
        <f t="shared" si="2"/>
        <v>7.4999999999999997E-2</v>
      </c>
      <c r="O53" s="178">
        <f t="shared" si="3"/>
        <v>160</v>
      </c>
      <c r="P53" s="178">
        <f t="shared" si="4"/>
        <v>148</v>
      </c>
      <c r="Q53" s="178">
        <f t="shared" si="5"/>
        <v>12</v>
      </c>
      <c r="R53" s="194">
        <f t="shared" si="6"/>
        <v>7.4999999999999997E-2</v>
      </c>
    </row>
    <row r="54" spans="1:18" x14ac:dyDescent="0.2">
      <c r="A54" s="91" t="s">
        <v>458</v>
      </c>
      <c r="B54" s="188" t="s">
        <v>174</v>
      </c>
      <c r="C54" s="188" t="s">
        <v>175</v>
      </c>
      <c r="D54" s="176"/>
      <c r="E54" s="176"/>
      <c r="F54" s="176"/>
      <c r="G54" s="176"/>
      <c r="H54" s="192" t="str">
        <f t="shared" si="0"/>
        <v/>
      </c>
      <c r="I54" s="142">
        <v>56</v>
      </c>
      <c r="J54" s="142">
        <v>53</v>
      </c>
      <c r="K54" s="142">
        <v>12</v>
      </c>
      <c r="L54" s="193">
        <f t="shared" si="1"/>
        <v>0.22641509433962265</v>
      </c>
      <c r="M54" s="142">
        <v>3</v>
      </c>
      <c r="N54" s="193">
        <f t="shared" si="2"/>
        <v>5.3571428571428568E-2</v>
      </c>
      <c r="O54" s="178">
        <f t="shared" si="3"/>
        <v>56</v>
      </c>
      <c r="P54" s="178">
        <f t="shared" si="4"/>
        <v>53</v>
      </c>
      <c r="Q54" s="178">
        <f t="shared" si="5"/>
        <v>3</v>
      </c>
      <c r="R54" s="194">
        <f t="shared" si="6"/>
        <v>5.3571428571428568E-2</v>
      </c>
    </row>
    <row r="55" spans="1:18" x14ac:dyDescent="0.2">
      <c r="A55" s="91" t="s">
        <v>458</v>
      </c>
      <c r="B55" s="188" t="s">
        <v>178</v>
      </c>
      <c r="C55" s="188" t="s">
        <v>506</v>
      </c>
      <c r="D55" s="176"/>
      <c r="E55" s="176"/>
      <c r="F55" s="176"/>
      <c r="G55" s="176"/>
      <c r="H55" s="192" t="str">
        <f t="shared" si="0"/>
        <v/>
      </c>
      <c r="I55" s="142">
        <v>166</v>
      </c>
      <c r="J55" s="142">
        <v>139</v>
      </c>
      <c r="K55" s="142">
        <v>92</v>
      </c>
      <c r="L55" s="193">
        <f t="shared" si="1"/>
        <v>0.66187050359712229</v>
      </c>
      <c r="M55" s="142">
        <v>27</v>
      </c>
      <c r="N55" s="193">
        <f t="shared" si="2"/>
        <v>0.16265060240963855</v>
      </c>
      <c r="O55" s="178">
        <f t="shared" si="3"/>
        <v>166</v>
      </c>
      <c r="P55" s="178">
        <f t="shared" si="4"/>
        <v>139</v>
      </c>
      <c r="Q55" s="178">
        <f t="shared" si="5"/>
        <v>27</v>
      </c>
      <c r="R55" s="194">
        <f t="shared" si="6"/>
        <v>0.16265060240963855</v>
      </c>
    </row>
    <row r="56" spans="1:18" x14ac:dyDescent="0.2">
      <c r="A56" s="91" t="s">
        <v>458</v>
      </c>
      <c r="B56" s="188" t="s">
        <v>178</v>
      </c>
      <c r="C56" s="188" t="s">
        <v>459</v>
      </c>
      <c r="D56" s="176"/>
      <c r="E56" s="176"/>
      <c r="F56" s="176"/>
      <c r="G56" s="176"/>
      <c r="H56" s="192" t="str">
        <f t="shared" si="0"/>
        <v/>
      </c>
      <c r="I56" s="142">
        <v>417</v>
      </c>
      <c r="J56" s="142">
        <v>381</v>
      </c>
      <c r="K56" s="142">
        <v>88</v>
      </c>
      <c r="L56" s="193">
        <f t="shared" si="1"/>
        <v>0.23097112860892388</v>
      </c>
      <c r="M56" s="142">
        <v>36</v>
      </c>
      <c r="N56" s="193">
        <f t="shared" si="2"/>
        <v>8.6330935251798566E-2</v>
      </c>
      <c r="O56" s="178">
        <f t="shared" si="3"/>
        <v>417</v>
      </c>
      <c r="P56" s="178">
        <f t="shared" si="4"/>
        <v>381</v>
      </c>
      <c r="Q56" s="178">
        <f t="shared" si="5"/>
        <v>36</v>
      </c>
      <c r="R56" s="194">
        <f t="shared" si="6"/>
        <v>8.6330935251798566E-2</v>
      </c>
    </row>
    <row r="57" spans="1:18" x14ac:dyDescent="0.2">
      <c r="A57" s="91" t="s">
        <v>458</v>
      </c>
      <c r="B57" s="188" t="s">
        <v>181</v>
      </c>
      <c r="C57" s="188" t="s">
        <v>305</v>
      </c>
      <c r="D57" s="176"/>
      <c r="E57" s="176"/>
      <c r="F57" s="176"/>
      <c r="G57" s="176"/>
      <c r="H57" s="192" t="str">
        <f t="shared" si="0"/>
        <v/>
      </c>
      <c r="I57" s="142">
        <v>2</v>
      </c>
      <c r="J57" s="142">
        <v>2</v>
      </c>
      <c r="K57" s="142">
        <v>1</v>
      </c>
      <c r="L57" s="193">
        <f t="shared" si="1"/>
        <v>0.5</v>
      </c>
      <c r="M57" s="142"/>
      <c r="N57" s="193">
        <f t="shared" si="2"/>
        <v>0</v>
      </c>
      <c r="O57" s="178">
        <f t="shared" si="3"/>
        <v>2</v>
      </c>
      <c r="P57" s="178">
        <f t="shared" si="4"/>
        <v>2</v>
      </c>
      <c r="Q57" s="178" t="str">
        <f t="shared" si="5"/>
        <v/>
      </c>
      <c r="R57" s="194" t="str">
        <f t="shared" si="6"/>
        <v/>
      </c>
    </row>
    <row r="58" spans="1:18" x14ac:dyDescent="0.2">
      <c r="A58" s="91" t="s">
        <v>458</v>
      </c>
      <c r="B58" s="188" t="s">
        <v>182</v>
      </c>
      <c r="C58" s="188" t="s">
        <v>184</v>
      </c>
      <c r="D58" s="176"/>
      <c r="E58" s="176"/>
      <c r="F58" s="176"/>
      <c r="G58" s="176"/>
      <c r="H58" s="192" t="str">
        <f t="shared" si="0"/>
        <v/>
      </c>
      <c r="I58" s="142">
        <v>107</v>
      </c>
      <c r="J58" s="142">
        <v>84</v>
      </c>
      <c r="K58" s="142">
        <v>25</v>
      </c>
      <c r="L58" s="193">
        <f t="shared" si="1"/>
        <v>0.29761904761904762</v>
      </c>
      <c r="M58" s="142">
        <v>23</v>
      </c>
      <c r="N58" s="193">
        <f t="shared" si="2"/>
        <v>0.21495327102803738</v>
      </c>
      <c r="O58" s="178">
        <f t="shared" si="3"/>
        <v>107</v>
      </c>
      <c r="P58" s="178">
        <f t="shared" si="4"/>
        <v>84</v>
      </c>
      <c r="Q58" s="178">
        <f t="shared" si="5"/>
        <v>23</v>
      </c>
      <c r="R58" s="194">
        <f t="shared" si="6"/>
        <v>0.21495327102803738</v>
      </c>
    </row>
    <row r="59" spans="1:18" x14ac:dyDescent="0.2">
      <c r="A59" s="91" t="s">
        <v>458</v>
      </c>
      <c r="B59" s="188" t="s">
        <v>185</v>
      </c>
      <c r="C59" s="188" t="s">
        <v>406</v>
      </c>
      <c r="D59" s="176"/>
      <c r="E59" s="176"/>
      <c r="F59" s="176"/>
      <c r="G59" s="176"/>
      <c r="H59" s="192" t="str">
        <f t="shared" si="0"/>
        <v/>
      </c>
      <c r="I59" s="142">
        <v>17</v>
      </c>
      <c r="J59" s="142">
        <v>17</v>
      </c>
      <c r="K59" s="142">
        <v>1</v>
      </c>
      <c r="L59" s="193">
        <f t="shared" si="1"/>
        <v>5.8823529411764705E-2</v>
      </c>
      <c r="M59" s="142"/>
      <c r="N59" s="193">
        <f t="shared" si="2"/>
        <v>0</v>
      </c>
      <c r="O59" s="178">
        <f t="shared" si="3"/>
        <v>17</v>
      </c>
      <c r="P59" s="178">
        <f t="shared" si="4"/>
        <v>17</v>
      </c>
      <c r="Q59" s="178" t="str">
        <f t="shared" si="5"/>
        <v/>
      </c>
      <c r="R59" s="194" t="str">
        <f t="shared" si="6"/>
        <v/>
      </c>
    </row>
    <row r="60" spans="1:18" x14ac:dyDescent="0.2">
      <c r="A60" s="91" t="s">
        <v>458</v>
      </c>
      <c r="B60" s="188" t="s">
        <v>185</v>
      </c>
      <c r="C60" s="188" t="s">
        <v>186</v>
      </c>
      <c r="D60" s="176"/>
      <c r="E60" s="176"/>
      <c r="F60" s="176"/>
      <c r="G60" s="176"/>
      <c r="H60" s="192" t="str">
        <f t="shared" si="0"/>
        <v/>
      </c>
      <c r="I60" s="142">
        <v>2</v>
      </c>
      <c r="J60" s="142">
        <v>2</v>
      </c>
      <c r="K60" s="142"/>
      <c r="L60" s="193">
        <f t="shared" si="1"/>
        <v>0</v>
      </c>
      <c r="M60" s="142"/>
      <c r="N60" s="193">
        <f t="shared" si="2"/>
        <v>0</v>
      </c>
      <c r="O60" s="178">
        <f t="shared" si="3"/>
        <v>2</v>
      </c>
      <c r="P60" s="178">
        <f t="shared" si="4"/>
        <v>2</v>
      </c>
      <c r="Q60" s="178" t="str">
        <f t="shared" si="5"/>
        <v/>
      </c>
      <c r="R60" s="194" t="str">
        <f t="shared" si="6"/>
        <v/>
      </c>
    </row>
    <row r="61" spans="1:18" x14ac:dyDescent="0.2">
      <c r="A61" s="91" t="s">
        <v>458</v>
      </c>
      <c r="B61" s="188" t="s">
        <v>195</v>
      </c>
      <c r="C61" s="188" t="s">
        <v>253</v>
      </c>
      <c r="D61" s="176"/>
      <c r="E61" s="176"/>
      <c r="F61" s="176"/>
      <c r="G61" s="176"/>
      <c r="H61" s="192" t="str">
        <f t="shared" si="0"/>
        <v/>
      </c>
      <c r="I61" s="142">
        <v>1</v>
      </c>
      <c r="J61" s="142">
        <v>1</v>
      </c>
      <c r="K61" s="142"/>
      <c r="L61" s="193">
        <f t="shared" si="1"/>
        <v>0</v>
      </c>
      <c r="M61" s="142"/>
      <c r="N61" s="193">
        <f t="shared" si="2"/>
        <v>0</v>
      </c>
      <c r="O61" s="178">
        <f t="shared" si="3"/>
        <v>1</v>
      </c>
      <c r="P61" s="178">
        <f t="shared" si="4"/>
        <v>1</v>
      </c>
      <c r="Q61" s="178" t="str">
        <f t="shared" si="5"/>
        <v/>
      </c>
      <c r="R61" s="194" t="str">
        <f t="shared" si="6"/>
        <v/>
      </c>
    </row>
    <row r="62" spans="1:18" x14ac:dyDescent="0.2">
      <c r="A62" s="91" t="s">
        <v>458</v>
      </c>
      <c r="B62" s="188" t="s">
        <v>202</v>
      </c>
      <c r="C62" s="188" t="s">
        <v>203</v>
      </c>
      <c r="D62" s="176"/>
      <c r="E62" s="176"/>
      <c r="F62" s="176"/>
      <c r="G62" s="176"/>
      <c r="H62" s="192" t="str">
        <f t="shared" si="0"/>
        <v/>
      </c>
      <c r="I62" s="142">
        <v>74</v>
      </c>
      <c r="J62" s="142">
        <v>54</v>
      </c>
      <c r="K62" s="142">
        <v>6</v>
      </c>
      <c r="L62" s="193">
        <f t="shared" si="1"/>
        <v>0.1111111111111111</v>
      </c>
      <c r="M62" s="142">
        <v>20</v>
      </c>
      <c r="N62" s="193">
        <f t="shared" si="2"/>
        <v>0.27027027027027029</v>
      </c>
      <c r="O62" s="178">
        <f t="shared" si="3"/>
        <v>74</v>
      </c>
      <c r="P62" s="178">
        <f t="shared" si="4"/>
        <v>54</v>
      </c>
      <c r="Q62" s="178">
        <f t="shared" si="5"/>
        <v>20</v>
      </c>
      <c r="R62" s="194">
        <f t="shared" si="6"/>
        <v>0.27027027027027029</v>
      </c>
    </row>
    <row r="63" spans="1:18" x14ac:dyDescent="0.2">
      <c r="A63" s="91" t="s">
        <v>458</v>
      </c>
      <c r="B63" s="188" t="s">
        <v>204</v>
      </c>
      <c r="C63" s="188" t="s">
        <v>205</v>
      </c>
      <c r="D63" s="176"/>
      <c r="E63" s="176"/>
      <c r="F63" s="176"/>
      <c r="G63" s="176"/>
      <c r="H63" s="192" t="str">
        <f t="shared" si="0"/>
        <v/>
      </c>
      <c r="I63" s="142">
        <v>3225</v>
      </c>
      <c r="J63" s="142">
        <v>3138</v>
      </c>
      <c r="K63" s="142">
        <v>1582</v>
      </c>
      <c r="L63" s="193">
        <f t="shared" si="1"/>
        <v>0.50414276609305286</v>
      </c>
      <c r="M63" s="142">
        <v>87</v>
      </c>
      <c r="N63" s="193">
        <f t="shared" si="2"/>
        <v>2.6976744186046512E-2</v>
      </c>
      <c r="O63" s="178">
        <f t="shared" si="3"/>
        <v>3225</v>
      </c>
      <c r="P63" s="178">
        <f t="shared" si="4"/>
        <v>3138</v>
      </c>
      <c r="Q63" s="178">
        <f t="shared" si="5"/>
        <v>87</v>
      </c>
      <c r="R63" s="194">
        <f t="shared" si="6"/>
        <v>2.6976744186046512E-2</v>
      </c>
    </row>
    <row r="64" spans="1:18" x14ac:dyDescent="0.2">
      <c r="A64" s="91" t="s">
        <v>458</v>
      </c>
      <c r="B64" s="188" t="s">
        <v>204</v>
      </c>
      <c r="C64" s="188" t="s">
        <v>460</v>
      </c>
      <c r="D64" s="176"/>
      <c r="E64" s="176"/>
      <c r="F64" s="176"/>
      <c r="G64" s="176"/>
      <c r="H64" s="192" t="str">
        <f t="shared" si="0"/>
        <v/>
      </c>
      <c r="I64" s="142">
        <v>3294</v>
      </c>
      <c r="J64" s="142">
        <v>3190</v>
      </c>
      <c r="K64" s="142">
        <v>1001</v>
      </c>
      <c r="L64" s="193">
        <f t="shared" si="1"/>
        <v>0.31379310344827588</v>
      </c>
      <c r="M64" s="142">
        <v>104</v>
      </c>
      <c r="N64" s="193">
        <f t="shared" si="2"/>
        <v>3.1572556162720096E-2</v>
      </c>
      <c r="O64" s="178">
        <f t="shared" si="3"/>
        <v>3294</v>
      </c>
      <c r="P64" s="178">
        <f t="shared" si="4"/>
        <v>3190</v>
      </c>
      <c r="Q64" s="178">
        <f t="shared" si="5"/>
        <v>104</v>
      </c>
      <c r="R64" s="194">
        <f t="shared" si="6"/>
        <v>3.1572556162720096E-2</v>
      </c>
    </row>
    <row r="65" spans="1:18" x14ac:dyDescent="0.2">
      <c r="A65" s="91" t="s">
        <v>458</v>
      </c>
      <c r="B65" s="188" t="s">
        <v>204</v>
      </c>
      <c r="C65" s="188" t="s">
        <v>411</v>
      </c>
      <c r="D65" s="176"/>
      <c r="E65" s="176"/>
      <c r="F65" s="176"/>
      <c r="G65" s="176"/>
      <c r="H65" s="192" t="str">
        <f t="shared" si="0"/>
        <v/>
      </c>
      <c r="I65" s="142">
        <v>5266</v>
      </c>
      <c r="J65" s="142">
        <v>4973</v>
      </c>
      <c r="K65" s="142">
        <v>3918</v>
      </c>
      <c r="L65" s="193">
        <f t="shared" si="1"/>
        <v>0.78785441383470745</v>
      </c>
      <c r="M65" s="142">
        <v>293</v>
      </c>
      <c r="N65" s="193">
        <f t="shared" si="2"/>
        <v>5.5639954424610713E-2</v>
      </c>
      <c r="O65" s="178">
        <f t="shared" si="3"/>
        <v>5266</v>
      </c>
      <c r="P65" s="178">
        <f t="shared" si="4"/>
        <v>4973</v>
      </c>
      <c r="Q65" s="178">
        <f t="shared" si="5"/>
        <v>293</v>
      </c>
      <c r="R65" s="194">
        <f t="shared" si="6"/>
        <v>5.5639954424610713E-2</v>
      </c>
    </row>
    <row r="66" spans="1:18" x14ac:dyDescent="0.2">
      <c r="A66" s="91" t="s">
        <v>458</v>
      </c>
      <c r="B66" s="188" t="s">
        <v>204</v>
      </c>
      <c r="C66" s="188" t="s">
        <v>206</v>
      </c>
      <c r="D66" s="176"/>
      <c r="E66" s="176"/>
      <c r="F66" s="176"/>
      <c r="G66" s="176"/>
      <c r="H66" s="192" t="str">
        <f t="shared" ref="H66:H129" si="7">IF((E66+G66)&lt;&gt;0,G66/(E66+G66),"")</f>
        <v/>
      </c>
      <c r="I66" s="142">
        <v>6555</v>
      </c>
      <c r="J66" s="142">
        <v>6211</v>
      </c>
      <c r="K66" s="142">
        <v>2559</v>
      </c>
      <c r="L66" s="193">
        <f t="shared" ref="L66:L129" si="8">IF(J66&lt;&gt;0,K66/J66,"")</f>
        <v>0.41201094831750118</v>
      </c>
      <c r="M66" s="142">
        <v>344</v>
      </c>
      <c r="N66" s="193">
        <f t="shared" ref="N66:N129" si="9">IF((J66+M66)&lt;&gt;0,M66/(J66+M66),"")</f>
        <v>5.2479023646071703E-2</v>
      </c>
      <c r="O66" s="178">
        <f t="shared" ref="O66:O129" si="10">IF(SUM(D66,I66)&gt;0,SUM(D66,I66),"")</f>
        <v>6555</v>
      </c>
      <c r="P66" s="178">
        <f t="shared" ref="P66:P129" si="11">IF( SUM(E66,J66)&gt;0, SUM(E66,J66),"")</f>
        <v>6211</v>
      </c>
      <c r="Q66" s="178">
        <f t="shared" ref="Q66:Q129" si="12">IF(SUM(G66,M66)&gt;0,SUM(G66,M66),"")</f>
        <v>344</v>
      </c>
      <c r="R66" s="194">
        <f t="shared" ref="R66:R129" si="13">IFERROR(IF((P66+Q66)&lt;&gt;0,Q66/(P66+Q66),""),"")</f>
        <v>5.2479023646071703E-2</v>
      </c>
    </row>
    <row r="67" spans="1:18" x14ac:dyDescent="0.2">
      <c r="A67" s="91" t="s">
        <v>458</v>
      </c>
      <c r="B67" s="188" t="s">
        <v>209</v>
      </c>
      <c r="C67" s="188" t="s">
        <v>502</v>
      </c>
      <c r="D67" s="176"/>
      <c r="E67" s="176"/>
      <c r="F67" s="176"/>
      <c r="G67" s="176"/>
      <c r="H67" s="192" t="str">
        <f t="shared" si="7"/>
        <v/>
      </c>
      <c r="I67" s="142">
        <v>299</v>
      </c>
      <c r="J67" s="142">
        <v>292</v>
      </c>
      <c r="K67" s="142">
        <v>288</v>
      </c>
      <c r="L67" s="193">
        <f t="shared" si="8"/>
        <v>0.98630136986301364</v>
      </c>
      <c r="M67" s="142">
        <v>7</v>
      </c>
      <c r="N67" s="193">
        <f t="shared" si="9"/>
        <v>2.3411371237458192E-2</v>
      </c>
      <c r="O67" s="178">
        <f t="shared" si="10"/>
        <v>299</v>
      </c>
      <c r="P67" s="178">
        <f t="shared" si="11"/>
        <v>292</v>
      </c>
      <c r="Q67" s="178">
        <f t="shared" si="12"/>
        <v>7</v>
      </c>
      <c r="R67" s="194">
        <f t="shared" si="13"/>
        <v>2.3411371237458192E-2</v>
      </c>
    </row>
    <row r="68" spans="1:18" x14ac:dyDescent="0.2">
      <c r="A68" s="91" t="s">
        <v>458</v>
      </c>
      <c r="B68" s="188" t="s">
        <v>209</v>
      </c>
      <c r="C68" s="188" t="s">
        <v>505</v>
      </c>
      <c r="D68" s="176"/>
      <c r="E68" s="176"/>
      <c r="F68" s="176"/>
      <c r="G68" s="176"/>
      <c r="H68" s="192" t="str">
        <f t="shared" si="7"/>
        <v/>
      </c>
      <c r="I68" s="142">
        <v>64</v>
      </c>
      <c r="J68" s="142">
        <v>62</v>
      </c>
      <c r="K68" s="142">
        <v>62</v>
      </c>
      <c r="L68" s="193">
        <f t="shared" si="8"/>
        <v>1</v>
      </c>
      <c r="M68" s="142">
        <v>2</v>
      </c>
      <c r="N68" s="193">
        <f t="shared" si="9"/>
        <v>3.125E-2</v>
      </c>
      <c r="O68" s="178">
        <f t="shared" si="10"/>
        <v>64</v>
      </c>
      <c r="P68" s="178">
        <f t="shared" si="11"/>
        <v>62</v>
      </c>
      <c r="Q68" s="178">
        <f t="shared" si="12"/>
        <v>2</v>
      </c>
      <c r="R68" s="194">
        <f t="shared" si="13"/>
        <v>3.125E-2</v>
      </c>
    </row>
    <row r="69" spans="1:18" ht="29" x14ac:dyDescent="0.2">
      <c r="A69" s="91" t="s">
        <v>458</v>
      </c>
      <c r="B69" s="188" t="s">
        <v>212</v>
      </c>
      <c r="C69" s="188" t="s">
        <v>214</v>
      </c>
      <c r="D69" s="176"/>
      <c r="E69" s="176"/>
      <c r="F69" s="176"/>
      <c r="G69" s="176"/>
      <c r="H69" s="192" t="str">
        <f t="shared" si="7"/>
        <v/>
      </c>
      <c r="I69" s="142">
        <v>277</v>
      </c>
      <c r="J69" s="142">
        <v>211</v>
      </c>
      <c r="K69" s="142">
        <v>132</v>
      </c>
      <c r="L69" s="193">
        <f t="shared" si="8"/>
        <v>0.62559241706161139</v>
      </c>
      <c r="M69" s="142">
        <v>66</v>
      </c>
      <c r="N69" s="193">
        <f t="shared" si="9"/>
        <v>0.23826714801444043</v>
      </c>
      <c r="O69" s="178">
        <f t="shared" si="10"/>
        <v>277</v>
      </c>
      <c r="P69" s="178">
        <f t="shared" si="11"/>
        <v>211</v>
      </c>
      <c r="Q69" s="178">
        <f t="shared" si="12"/>
        <v>66</v>
      </c>
      <c r="R69" s="194">
        <f t="shared" si="13"/>
        <v>0.23826714801444043</v>
      </c>
    </row>
    <row r="70" spans="1:18" x14ac:dyDescent="0.2">
      <c r="A70" s="91" t="s">
        <v>458</v>
      </c>
      <c r="B70" s="188" t="s">
        <v>215</v>
      </c>
      <c r="C70" s="188" t="s">
        <v>217</v>
      </c>
      <c r="D70" s="176"/>
      <c r="E70" s="176"/>
      <c r="F70" s="176"/>
      <c r="G70" s="176"/>
      <c r="H70" s="192" t="str">
        <f t="shared" si="7"/>
        <v/>
      </c>
      <c r="I70" s="142">
        <v>273</v>
      </c>
      <c r="J70" s="142">
        <v>261</v>
      </c>
      <c r="K70" s="142">
        <v>101</v>
      </c>
      <c r="L70" s="193">
        <f t="shared" si="8"/>
        <v>0.38697318007662834</v>
      </c>
      <c r="M70" s="142">
        <v>12</v>
      </c>
      <c r="N70" s="193">
        <f t="shared" si="9"/>
        <v>4.3956043956043959E-2</v>
      </c>
      <c r="O70" s="178">
        <f t="shared" si="10"/>
        <v>273</v>
      </c>
      <c r="P70" s="178">
        <f t="shared" si="11"/>
        <v>261</v>
      </c>
      <c r="Q70" s="178">
        <f t="shared" si="12"/>
        <v>12</v>
      </c>
      <c r="R70" s="194">
        <f t="shared" si="13"/>
        <v>4.3956043956043959E-2</v>
      </c>
    </row>
    <row r="71" spans="1:18" x14ac:dyDescent="0.2">
      <c r="A71" s="91" t="s">
        <v>458</v>
      </c>
      <c r="B71" s="188" t="s">
        <v>220</v>
      </c>
      <c r="C71" s="188" t="s">
        <v>221</v>
      </c>
      <c r="D71" s="176"/>
      <c r="E71" s="176"/>
      <c r="F71" s="176"/>
      <c r="G71" s="176"/>
      <c r="H71" s="192" t="str">
        <f t="shared" si="7"/>
        <v/>
      </c>
      <c r="I71" s="142">
        <v>12</v>
      </c>
      <c r="J71" s="142">
        <v>11</v>
      </c>
      <c r="K71" s="142">
        <v>6</v>
      </c>
      <c r="L71" s="193">
        <f t="shared" si="8"/>
        <v>0.54545454545454541</v>
      </c>
      <c r="M71" s="142">
        <v>1</v>
      </c>
      <c r="N71" s="193">
        <f t="shared" si="9"/>
        <v>8.3333333333333329E-2</v>
      </c>
      <c r="O71" s="178">
        <f t="shared" si="10"/>
        <v>12</v>
      </c>
      <c r="P71" s="178">
        <f t="shared" si="11"/>
        <v>11</v>
      </c>
      <c r="Q71" s="178">
        <f t="shared" si="12"/>
        <v>1</v>
      </c>
      <c r="R71" s="194">
        <f t="shared" si="13"/>
        <v>8.3333333333333329E-2</v>
      </c>
    </row>
    <row r="72" spans="1:18" ht="29" x14ac:dyDescent="0.2">
      <c r="A72" s="91" t="s">
        <v>458</v>
      </c>
      <c r="B72" s="188" t="s">
        <v>220</v>
      </c>
      <c r="C72" s="188" t="s">
        <v>222</v>
      </c>
      <c r="D72" s="176"/>
      <c r="E72" s="176"/>
      <c r="F72" s="176"/>
      <c r="G72" s="176"/>
      <c r="H72" s="192" t="str">
        <f t="shared" si="7"/>
        <v/>
      </c>
      <c r="I72" s="142">
        <v>17</v>
      </c>
      <c r="J72" s="142">
        <v>17</v>
      </c>
      <c r="K72" s="142">
        <v>3</v>
      </c>
      <c r="L72" s="193">
        <f t="shared" si="8"/>
        <v>0.17647058823529413</v>
      </c>
      <c r="M72" s="142"/>
      <c r="N72" s="193">
        <f t="shared" si="9"/>
        <v>0</v>
      </c>
      <c r="O72" s="178">
        <f t="shared" si="10"/>
        <v>17</v>
      </c>
      <c r="P72" s="178">
        <f t="shared" si="11"/>
        <v>17</v>
      </c>
      <c r="Q72" s="178" t="str">
        <f t="shared" si="12"/>
        <v/>
      </c>
      <c r="R72" s="194" t="str">
        <f t="shared" si="13"/>
        <v/>
      </c>
    </row>
    <row r="73" spans="1:18" x14ac:dyDescent="0.2">
      <c r="A73" s="91" t="s">
        <v>458</v>
      </c>
      <c r="B73" s="188" t="s">
        <v>220</v>
      </c>
      <c r="C73" s="188" t="s">
        <v>224</v>
      </c>
      <c r="D73" s="176"/>
      <c r="E73" s="176"/>
      <c r="F73" s="176"/>
      <c r="G73" s="176"/>
      <c r="H73" s="192" t="str">
        <f t="shared" si="7"/>
        <v/>
      </c>
      <c r="I73" s="142">
        <v>13</v>
      </c>
      <c r="J73" s="142">
        <v>11</v>
      </c>
      <c r="K73" s="142">
        <v>7</v>
      </c>
      <c r="L73" s="193">
        <f t="shared" si="8"/>
        <v>0.63636363636363635</v>
      </c>
      <c r="M73" s="142">
        <v>2</v>
      </c>
      <c r="N73" s="193">
        <f t="shared" si="9"/>
        <v>0.15384615384615385</v>
      </c>
      <c r="O73" s="178">
        <f t="shared" si="10"/>
        <v>13</v>
      </c>
      <c r="P73" s="178">
        <f t="shared" si="11"/>
        <v>11</v>
      </c>
      <c r="Q73" s="178">
        <f t="shared" si="12"/>
        <v>2</v>
      </c>
      <c r="R73" s="194">
        <f t="shared" si="13"/>
        <v>0.15384615384615385</v>
      </c>
    </row>
    <row r="74" spans="1:18" x14ac:dyDescent="0.2">
      <c r="A74" s="91" t="s">
        <v>458</v>
      </c>
      <c r="B74" s="188" t="s">
        <v>227</v>
      </c>
      <c r="C74" s="188" t="s">
        <v>228</v>
      </c>
      <c r="D74" s="176"/>
      <c r="E74" s="176"/>
      <c r="F74" s="176"/>
      <c r="G74" s="176"/>
      <c r="H74" s="192" t="str">
        <f t="shared" si="7"/>
        <v/>
      </c>
      <c r="I74" s="142">
        <v>77</v>
      </c>
      <c r="J74" s="142">
        <v>72</v>
      </c>
      <c r="K74" s="142">
        <v>6</v>
      </c>
      <c r="L74" s="193">
        <f t="shared" si="8"/>
        <v>8.3333333333333329E-2</v>
      </c>
      <c r="M74" s="142">
        <v>5</v>
      </c>
      <c r="N74" s="193">
        <f t="shared" si="9"/>
        <v>6.4935064935064929E-2</v>
      </c>
      <c r="O74" s="178">
        <f t="shared" si="10"/>
        <v>77</v>
      </c>
      <c r="P74" s="178">
        <f t="shared" si="11"/>
        <v>72</v>
      </c>
      <c r="Q74" s="178">
        <f t="shared" si="12"/>
        <v>5</v>
      </c>
      <c r="R74" s="194">
        <f t="shared" si="13"/>
        <v>6.4935064935064929E-2</v>
      </c>
    </row>
    <row r="75" spans="1:18" x14ac:dyDescent="0.2">
      <c r="A75" s="91" t="s">
        <v>458</v>
      </c>
      <c r="B75" s="188" t="s">
        <v>566</v>
      </c>
      <c r="C75" s="188" t="s">
        <v>231</v>
      </c>
      <c r="D75" s="176"/>
      <c r="E75" s="176"/>
      <c r="F75" s="176"/>
      <c r="G75" s="176"/>
      <c r="H75" s="192" t="str">
        <f t="shared" si="7"/>
        <v/>
      </c>
      <c r="I75" s="142">
        <v>150</v>
      </c>
      <c r="J75" s="142">
        <v>140</v>
      </c>
      <c r="K75" s="142">
        <v>51</v>
      </c>
      <c r="L75" s="193">
        <f t="shared" si="8"/>
        <v>0.36428571428571427</v>
      </c>
      <c r="M75" s="142">
        <v>10</v>
      </c>
      <c r="N75" s="193">
        <f t="shared" si="9"/>
        <v>6.6666666666666666E-2</v>
      </c>
      <c r="O75" s="178">
        <f t="shared" si="10"/>
        <v>150</v>
      </c>
      <c r="P75" s="178">
        <f t="shared" si="11"/>
        <v>140</v>
      </c>
      <c r="Q75" s="178">
        <f t="shared" si="12"/>
        <v>10</v>
      </c>
      <c r="R75" s="194">
        <f t="shared" si="13"/>
        <v>6.6666666666666666E-2</v>
      </c>
    </row>
    <row r="76" spans="1:18" x14ac:dyDescent="0.2">
      <c r="A76" s="91" t="s">
        <v>461</v>
      </c>
      <c r="B76" s="188" t="s">
        <v>2</v>
      </c>
      <c r="C76" s="188" t="s">
        <v>3</v>
      </c>
      <c r="D76" s="176"/>
      <c r="E76" s="176"/>
      <c r="F76" s="176"/>
      <c r="G76" s="176"/>
      <c r="H76" s="192" t="str">
        <f t="shared" si="7"/>
        <v/>
      </c>
      <c r="I76" s="142">
        <v>5</v>
      </c>
      <c r="J76" s="142">
        <v>4</v>
      </c>
      <c r="K76" s="142">
        <v>1</v>
      </c>
      <c r="L76" s="193">
        <f t="shared" si="8"/>
        <v>0.25</v>
      </c>
      <c r="M76" s="142">
        <v>1</v>
      </c>
      <c r="N76" s="193">
        <f t="shared" si="9"/>
        <v>0.2</v>
      </c>
      <c r="O76" s="178">
        <f t="shared" si="10"/>
        <v>5</v>
      </c>
      <c r="P76" s="178">
        <f t="shared" si="11"/>
        <v>4</v>
      </c>
      <c r="Q76" s="178">
        <f t="shared" si="12"/>
        <v>1</v>
      </c>
      <c r="R76" s="194">
        <f t="shared" si="13"/>
        <v>0.2</v>
      </c>
    </row>
    <row r="77" spans="1:18" x14ac:dyDescent="0.2">
      <c r="A77" s="91" t="s">
        <v>461</v>
      </c>
      <c r="B77" s="188" t="s">
        <v>4</v>
      </c>
      <c r="C77" s="188" t="s">
        <v>5</v>
      </c>
      <c r="D77" s="176"/>
      <c r="E77" s="176"/>
      <c r="F77" s="176"/>
      <c r="G77" s="176"/>
      <c r="H77" s="192" t="str">
        <f t="shared" si="7"/>
        <v/>
      </c>
      <c r="I77" s="142">
        <v>66</v>
      </c>
      <c r="J77" s="142">
        <v>21</v>
      </c>
      <c r="K77" s="142">
        <v>12</v>
      </c>
      <c r="L77" s="193">
        <f t="shared" si="8"/>
        <v>0.5714285714285714</v>
      </c>
      <c r="M77" s="142">
        <v>33</v>
      </c>
      <c r="N77" s="193">
        <f t="shared" si="9"/>
        <v>0.61111111111111116</v>
      </c>
      <c r="O77" s="178">
        <f t="shared" si="10"/>
        <v>66</v>
      </c>
      <c r="P77" s="178">
        <f t="shared" si="11"/>
        <v>21</v>
      </c>
      <c r="Q77" s="178">
        <f t="shared" si="12"/>
        <v>33</v>
      </c>
      <c r="R77" s="194">
        <f t="shared" si="13"/>
        <v>0.61111111111111116</v>
      </c>
    </row>
    <row r="78" spans="1:18" x14ac:dyDescent="0.2">
      <c r="A78" s="91" t="s">
        <v>461</v>
      </c>
      <c r="B78" s="188" t="s">
        <v>10</v>
      </c>
      <c r="C78" s="188" t="s">
        <v>11</v>
      </c>
      <c r="D78" s="176"/>
      <c r="E78" s="176"/>
      <c r="F78" s="176"/>
      <c r="G78" s="176"/>
      <c r="H78" s="192" t="str">
        <f t="shared" si="7"/>
        <v/>
      </c>
      <c r="I78" s="142">
        <v>1</v>
      </c>
      <c r="J78" s="142"/>
      <c r="K78" s="142"/>
      <c r="L78" s="193" t="str">
        <f t="shared" si="8"/>
        <v/>
      </c>
      <c r="M78" s="142"/>
      <c r="N78" s="193" t="str">
        <f t="shared" si="9"/>
        <v/>
      </c>
      <c r="O78" s="178">
        <f t="shared" si="10"/>
        <v>1</v>
      </c>
      <c r="P78" s="178" t="str">
        <f t="shared" si="11"/>
        <v/>
      </c>
      <c r="Q78" s="178" t="str">
        <f t="shared" si="12"/>
        <v/>
      </c>
      <c r="R78" s="194" t="str">
        <f t="shared" si="13"/>
        <v/>
      </c>
    </row>
    <row r="79" spans="1:18" x14ac:dyDescent="0.2">
      <c r="A79" s="91" t="s">
        <v>461</v>
      </c>
      <c r="B79" s="188" t="s">
        <v>10</v>
      </c>
      <c r="C79" s="188" t="s">
        <v>261</v>
      </c>
      <c r="D79" s="176"/>
      <c r="E79" s="176"/>
      <c r="F79" s="176"/>
      <c r="G79" s="176"/>
      <c r="H79" s="192" t="str">
        <f t="shared" si="7"/>
        <v/>
      </c>
      <c r="I79" s="142">
        <v>6</v>
      </c>
      <c r="J79" s="142">
        <v>3</v>
      </c>
      <c r="K79" s="142">
        <v>1</v>
      </c>
      <c r="L79" s="193">
        <f t="shared" si="8"/>
        <v>0.33333333333333331</v>
      </c>
      <c r="M79" s="142"/>
      <c r="N79" s="193">
        <f t="shared" si="9"/>
        <v>0</v>
      </c>
      <c r="O79" s="178">
        <f t="shared" si="10"/>
        <v>6</v>
      </c>
      <c r="P79" s="178">
        <f t="shared" si="11"/>
        <v>3</v>
      </c>
      <c r="Q79" s="178" t="str">
        <f t="shared" si="12"/>
        <v/>
      </c>
      <c r="R79" s="194" t="str">
        <f t="shared" si="13"/>
        <v/>
      </c>
    </row>
    <row r="80" spans="1:18" x14ac:dyDescent="0.2">
      <c r="A80" s="91" t="s">
        <v>461</v>
      </c>
      <c r="B80" s="188" t="s">
        <v>10</v>
      </c>
      <c r="C80" s="188" t="s">
        <v>416</v>
      </c>
      <c r="D80" s="176"/>
      <c r="E80" s="176"/>
      <c r="F80" s="176"/>
      <c r="G80" s="176"/>
      <c r="H80" s="192" t="str">
        <f t="shared" si="7"/>
        <v/>
      </c>
      <c r="I80" s="142">
        <v>1</v>
      </c>
      <c r="J80" s="142">
        <v>1</v>
      </c>
      <c r="K80" s="142">
        <v>1</v>
      </c>
      <c r="L80" s="193">
        <f t="shared" si="8"/>
        <v>1</v>
      </c>
      <c r="M80" s="142"/>
      <c r="N80" s="193">
        <f t="shared" si="9"/>
        <v>0</v>
      </c>
      <c r="O80" s="178">
        <f t="shared" si="10"/>
        <v>1</v>
      </c>
      <c r="P80" s="178">
        <f t="shared" si="11"/>
        <v>1</v>
      </c>
      <c r="Q80" s="178" t="str">
        <f t="shared" si="12"/>
        <v/>
      </c>
      <c r="R80" s="194" t="str">
        <f t="shared" si="13"/>
        <v/>
      </c>
    </row>
    <row r="81" spans="1:18" x14ac:dyDescent="0.2">
      <c r="A81" s="91" t="s">
        <v>461</v>
      </c>
      <c r="B81" s="188" t="s">
        <v>10</v>
      </c>
      <c r="C81" s="188" t="s">
        <v>12</v>
      </c>
      <c r="D81" s="176"/>
      <c r="E81" s="176"/>
      <c r="F81" s="176"/>
      <c r="G81" s="176"/>
      <c r="H81" s="192" t="str">
        <f t="shared" si="7"/>
        <v/>
      </c>
      <c r="I81" s="142">
        <v>5</v>
      </c>
      <c r="J81" s="142">
        <v>4</v>
      </c>
      <c r="K81" s="142">
        <v>4</v>
      </c>
      <c r="L81" s="193">
        <f t="shared" si="8"/>
        <v>1</v>
      </c>
      <c r="M81" s="142"/>
      <c r="N81" s="193">
        <f t="shared" si="9"/>
        <v>0</v>
      </c>
      <c r="O81" s="178">
        <f t="shared" si="10"/>
        <v>5</v>
      </c>
      <c r="P81" s="178">
        <f t="shared" si="11"/>
        <v>4</v>
      </c>
      <c r="Q81" s="178" t="str">
        <f t="shared" si="12"/>
        <v/>
      </c>
      <c r="R81" s="194" t="str">
        <f t="shared" si="13"/>
        <v/>
      </c>
    </row>
    <row r="82" spans="1:18" x14ac:dyDescent="0.2">
      <c r="A82" s="91" t="s">
        <v>461</v>
      </c>
      <c r="B82" s="188" t="s">
        <v>13</v>
      </c>
      <c r="C82" s="188" t="s">
        <v>14</v>
      </c>
      <c r="D82" s="176"/>
      <c r="E82" s="176"/>
      <c r="F82" s="176"/>
      <c r="G82" s="176"/>
      <c r="H82" s="192" t="str">
        <f t="shared" si="7"/>
        <v/>
      </c>
      <c r="I82" s="142">
        <v>3</v>
      </c>
      <c r="J82" s="142">
        <v>3</v>
      </c>
      <c r="K82" s="142"/>
      <c r="L82" s="193">
        <f t="shared" si="8"/>
        <v>0</v>
      </c>
      <c r="M82" s="142"/>
      <c r="N82" s="193">
        <f t="shared" si="9"/>
        <v>0</v>
      </c>
      <c r="O82" s="178">
        <f t="shared" si="10"/>
        <v>3</v>
      </c>
      <c r="P82" s="178">
        <f t="shared" si="11"/>
        <v>3</v>
      </c>
      <c r="Q82" s="178" t="str">
        <f t="shared" si="12"/>
        <v/>
      </c>
      <c r="R82" s="194" t="str">
        <f t="shared" si="13"/>
        <v/>
      </c>
    </row>
    <row r="83" spans="1:18" x14ac:dyDescent="0.2">
      <c r="A83" s="91" t="s">
        <v>461</v>
      </c>
      <c r="B83" s="188" t="s">
        <v>15</v>
      </c>
      <c r="C83" s="188" t="s">
        <v>16</v>
      </c>
      <c r="D83" s="176"/>
      <c r="E83" s="176"/>
      <c r="F83" s="176"/>
      <c r="G83" s="176"/>
      <c r="H83" s="192" t="str">
        <f t="shared" si="7"/>
        <v/>
      </c>
      <c r="I83" s="142">
        <v>104</v>
      </c>
      <c r="J83" s="142">
        <v>102</v>
      </c>
      <c r="K83" s="142">
        <v>28</v>
      </c>
      <c r="L83" s="193">
        <f t="shared" si="8"/>
        <v>0.27450980392156865</v>
      </c>
      <c r="M83" s="142"/>
      <c r="N83" s="193">
        <f t="shared" si="9"/>
        <v>0</v>
      </c>
      <c r="O83" s="178">
        <f t="shared" si="10"/>
        <v>104</v>
      </c>
      <c r="P83" s="178">
        <f t="shared" si="11"/>
        <v>102</v>
      </c>
      <c r="Q83" s="178" t="str">
        <f t="shared" si="12"/>
        <v/>
      </c>
      <c r="R83" s="194" t="str">
        <f t="shared" si="13"/>
        <v/>
      </c>
    </row>
    <row r="84" spans="1:18" ht="29" x14ac:dyDescent="0.2">
      <c r="A84" s="91" t="s">
        <v>461</v>
      </c>
      <c r="B84" s="188" t="s">
        <v>26</v>
      </c>
      <c r="C84" s="188" t="s">
        <v>462</v>
      </c>
      <c r="D84" s="176"/>
      <c r="E84" s="176"/>
      <c r="F84" s="176"/>
      <c r="G84" s="176"/>
      <c r="H84" s="192" t="str">
        <f t="shared" si="7"/>
        <v/>
      </c>
      <c r="I84" s="142">
        <v>6</v>
      </c>
      <c r="J84" s="142">
        <v>6</v>
      </c>
      <c r="K84" s="142">
        <v>5</v>
      </c>
      <c r="L84" s="193">
        <f t="shared" si="8"/>
        <v>0.83333333333333337</v>
      </c>
      <c r="M84" s="142"/>
      <c r="N84" s="193">
        <f t="shared" si="9"/>
        <v>0</v>
      </c>
      <c r="O84" s="178">
        <f t="shared" si="10"/>
        <v>6</v>
      </c>
      <c r="P84" s="178">
        <f t="shared" si="11"/>
        <v>6</v>
      </c>
      <c r="Q84" s="178" t="str">
        <f t="shared" si="12"/>
        <v/>
      </c>
      <c r="R84" s="194" t="str">
        <f t="shared" si="13"/>
        <v/>
      </c>
    </row>
    <row r="85" spans="1:18" ht="29" x14ac:dyDescent="0.2">
      <c r="A85" s="91" t="s">
        <v>461</v>
      </c>
      <c r="B85" s="188" t="s">
        <v>26</v>
      </c>
      <c r="C85" s="188" t="s">
        <v>463</v>
      </c>
      <c r="D85" s="176"/>
      <c r="E85" s="176"/>
      <c r="F85" s="176"/>
      <c r="G85" s="176"/>
      <c r="H85" s="192" t="str">
        <f t="shared" si="7"/>
        <v/>
      </c>
      <c r="I85" s="142">
        <v>4</v>
      </c>
      <c r="J85" s="142">
        <v>3</v>
      </c>
      <c r="K85" s="142">
        <v>2</v>
      </c>
      <c r="L85" s="193">
        <f t="shared" si="8"/>
        <v>0.66666666666666663</v>
      </c>
      <c r="M85" s="142">
        <v>1</v>
      </c>
      <c r="N85" s="193">
        <f t="shared" si="9"/>
        <v>0.25</v>
      </c>
      <c r="O85" s="178">
        <f t="shared" si="10"/>
        <v>4</v>
      </c>
      <c r="P85" s="178">
        <f t="shared" si="11"/>
        <v>3</v>
      </c>
      <c r="Q85" s="178">
        <f t="shared" si="12"/>
        <v>1</v>
      </c>
      <c r="R85" s="194">
        <f t="shared" si="13"/>
        <v>0.25</v>
      </c>
    </row>
    <row r="86" spans="1:18" ht="29" x14ac:dyDescent="0.2">
      <c r="A86" s="91" t="s">
        <v>461</v>
      </c>
      <c r="B86" s="188" t="s">
        <v>26</v>
      </c>
      <c r="C86" s="188" t="s">
        <v>27</v>
      </c>
      <c r="D86" s="176"/>
      <c r="E86" s="176"/>
      <c r="F86" s="176"/>
      <c r="G86" s="176"/>
      <c r="H86" s="192" t="str">
        <f t="shared" si="7"/>
        <v/>
      </c>
      <c r="I86" s="142">
        <v>25</v>
      </c>
      <c r="J86" s="142">
        <v>21</v>
      </c>
      <c r="K86" s="142">
        <v>19</v>
      </c>
      <c r="L86" s="193">
        <f t="shared" si="8"/>
        <v>0.90476190476190477</v>
      </c>
      <c r="M86" s="142">
        <v>3</v>
      </c>
      <c r="N86" s="193">
        <f t="shared" si="9"/>
        <v>0.125</v>
      </c>
      <c r="O86" s="178">
        <f t="shared" si="10"/>
        <v>25</v>
      </c>
      <c r="P86" s="178">
        <f t="shared" si="11"/>
        <v>21</v>
      </c>
      <c r="Q86" s="178">
        <f t="shared" si="12"/>
        <v>3</v>
      </c>
      <c r="R86" s="194">
        <f t="shared" si="13"/>
        <v>0.125</v>
      </c>
    </row>
    <row r="87" spans="1:18" ht="29" x14ac:dyDescent="0.2">
      <c r="A87" s="91" t="s">
        <v>461</v>
      </c>
      <c r="B87" s="188" t="s">
        <v>26</v>
      </c>
      <c r="C87" s="188" t="s">
        <v>464</v>
      </c>
      <c r="D87" s="176"/>
      <c r="E87" s="176"/>
      <c r="F87" s="176"/>
      <c r="G87" s="176"/>
      <c r="H87" s="192" t="str">
        <f t="shared" si="7"/>
        <v/>
      </c>
      <c r="I87" s="142">
        <v>1</v>
      </c>
      <c r="J87" s="142">
        <v>1</v>
      </c>
      <c r="K87" s="142">
        <v>1</v>
      </c>
      <c r="L87" s="193">
        <f t="shared" si="8"/>
        <v>1</v>
      </c>
      <c r="M87" s="142"/>
      <c r="N87" s="193">
        <f t="shared" si="9"/>
        <v>0</v>
      </c>
      <c r="O87" s="178">
        <f t="shared" si="10"/>
        <v>1</v>
      </c>
      <c r="P87" s="178">
        <f t="shared" si="11"/>
        <v>1</v>
      </c>
      <c r="Q87" s="178" t="str">
        <f t="shared" si="12"/>
        <v/>
      </c>
      <c r="R87" s="194" t="str">
        <f t="shared" si="13"/>
        <v/>
      </c>
    </row>
    <row r="88" spans="1:18" x14ac:dyDescent="0.2">
      <c r="A88" s="91" t="s">
        <v>461</v>
      </c>
      <c r="B88" s="188" t="s">
        <v>32</v>
      </c>
      <c r="C88" s="188" t="s">
        <v>33</v>
      </c>
      <c r="D88" s="176"/>
      <c r="E88" s="176"/>
      <c r="F88" s="176"/>
      <c r="G88" s="176"/>
      <c r="H88" s="192" t="str">
        <f t="shared" si="7"/>
        <v/>
      </c>
      <c r="I88" s="142">
        <v>3</v>
      </c>
      <c r="J88" s="142"/>
      <c r="K88" s="142"/>
      <c r="L88" s="193" t="str">
        <f t="shared" si="8"/>
        <v/>
      </c>
      <c r="M88" s="142">
        <v>1</v>
      </c>
      <c r="N88" s="193">
        <f t="shared" si="9"/>
        <v>1</v>
      </c>
      <c r="O88" s="178">
        <f t="shared" si="10"/>
        <v>3</v>
      </c>
      <c r="P88" s="178" t="str">
        <f t="shared" si="11"/>
        <v/>
      </c>
      <c r="Q88" s="178">
        <f t="shared" si="12"/>
        <v>1</v>
      </c>
      <c r="R88" s="194" t="str">
        <f t="shared" si="13"/>
        <v/>
      </c>
    </row>
    <row r="89" spans="1:18" x14ac:dyDescent="0.2">
      <c r="A89" s="91" t="s">
        <v>461</v>
      </c>
      <c r="B89" s="188" t="s">
        <v>35</v>
      </c>
      <c r="C89" s="188" t="s">
        <v>465</v>
      </c>
      <c r="D89" s="176"/>
      <c r="E89" s="176"/>
      <c r="F89" s="176"/>
      <c r="G89" s="176"/>
      <c r="H89" s="192" t="str">
        <f t="shared" si="7"/>
        <v/>
      </c>
      <c r="I89" s="142">
        <v>8</v>
      </c>
      <c r="J89" s="142">
        <v>6</v>
      </c>
      <c r="K89" s="142">
        <v>3</v>
      </c>
      <c r="L89" s="193">
        <f t="shared" si="8"/>
        <v>0.5</v>
      </c>
      <c r="M89" s="142">
        <v>2</v>
      </c>
      <c r="N89" s="193">
        <f t="shared" si="9"/>
        <v>0.25</v>
      </c>
      <c r="O89" s="178">
        <f t="shared" si="10"/>
        <v>8</v>
      </c>
      <c r="P89" s="178">
        <f t="shared" si="11"/>
        <v>6</v>
      </c>
      <c r="Q89" s="178">
        <f t="shared" si="12"/>
        <v>2</v>
      </c>
      <c r="R89" s="194">
        <f t="shared" si="13"/>
        <v>0.25</v>
      </c>
    </row>
    <row r="90" spans="1:18" x14ac:dyDescent="0.2">
      <c r="A90" s="91" t="s">
        <v>461</v>
      </c>
      <c r="B90" s="188" t="s">
        <v>35</v>
      </c>
      <c r="C90" s="188" t="s">
        <v>36</v>
      </c>
      <c r="D90" s="176"/>
      <c r="E90" s="176"/>
      <c r="F90" s="176"/>
      <c r="G90" s="176"/>
      <c r="H90" s="192" t="str">
        <f t="shared" si="7"/>
        <v/>
      </c>
      <c r="I90" s="142">
        <v>5</v>
      </c>
      <c r="J90" s="142">
        <v>5</v>
      </c>
      <c r="K90" s="142">
        <v>2</v>
      </c>
      <c r="L90" s="193">
        <f t="shared" si="8"/>
        <v>0.4</v>
      </c>
      <c r="M90" s="142"/>
      <c r="N90" s="193">
        <f t="shared" si="9"/>
        <v>0</v>
      </c>
      <c r="O90" s="178">
        <f t="shared" si="10"/>
        <v>5</v>
      </c>
      <c r="P90" s="178">
        <f t="shared" si="11"/>
        <v>5</v>
      </c>
      <c r="Q90" s="178" t="str">
        <f t="shared" si="12"/>
        <v/>
      </c>
      <c r="R90" s="194" t="str">
        <f t="shared" si="13"/>
        <v/>
      </c>
    </row>
    <row r="91" spans="1:18" ht="29" x14ac:dyDescent="0.2">
      <c r="A91" s="91" t="s">
        <v>461</v>
      </c>
      <c r="B91" s="188" t="s">
        <v>40</v>
      </c>
      <c r="C91" s="188" t="s">
        <v>41</v>
      </c>
      <c r="D91" s="176"/>
      <c r="E91" s="176"/>
      <c r="F91" s="176"/>
      <c r="G91" s="176"/>
      <c r="H91" s="192" t="str">
        <f t="shared" si="7"/>
        <v/>
      </c>
      <c r="I91" s="142">
        <v>6</v>
      </c>
      <c r="J91" s="142">
        <v>6</v>
      </c>
      <c r="K91" s="142">
        <v>3</v>
      </c>
      <c r="L91" s="193">
        <f t="shared" si="8"/>
        <v>0.5</v>
      </c>
      <c r="M91" s="142"/>
      <c r="N91" s="193">
        <f t="shared" si="9"/>
        <v>0</v>
      </c>
      <c r="O91" s="178">
        <f t="shared" si="10"/>
        <v>6</v>
      </c>
      <c r="P91" s="178">
        <f t="shared" si="11"/>
        <v>6</v>
      </c>
      <c r="Q91" s="178" t="str">
        <f t="shared" si="12"/>
        <v/>
      </c>
      <c r="R91" s="194" t="str">
        <f t="shared" si="13"/>
        <v/>
      </c>
    </row>
    <row r="92" spans="1:18" x14ac:dyDescent="0.2">
      <c r="A92" s="91" t="s">
        <v>461</v>
      </c>
      <c r="B92" s="188" t="s">
        <v>42</v>
      </c>
      <c r="C92" s="188" t="s">
        <v>43</v>
      </c>
      <c r="D92" s="176"/>
      <c r="E92" s="176"/>
      <c r="F92" s="176"/>
      <c r="G92" s="176"/>
      <c r="H92" s="192" t="str">
        <f t="shared" si="7"/>
        <v/>
      </c>
      <c r="I92" s="142">
        <v>669</v>
      </c>
      <c r="J92" s="142">
        <v>664</v>
      </c>
      <c r="K92" s="142">
        <v>492</v>
      </c>
      <c r="L92" s="193">
        <f t="shared" si="8"/>
        <v>0.74096385542168675</v>
      </c>
      <c r="M92" s="142">
        <v>1</v>
      </c>
      <c r="N92" s="193">
        <f t="shared" si="9"/>
        <v>1.5037593984962407E-3</v>
      </c>
      <c r="O92" s="178">
        <f t="shared" si="10"/>
        <v>669</v>
      </c>
      <c r="P92" s="178">
        <f t="shared" si="11"/>
        <v>664</v>
      </c>
      <c r="Q92" s="178">
        <f t="shared" si="12"/>
        <v>1</v>
      </c>
      <c r="R92" s="194">
        <f t="shared" si="13"/>
        <v>1.5037593984962407E-3</v>
      </c>
    </row>
    <row r="93" spans="1:18" x14ac:dyDescent="0.2">
      <c r="A93" s="91" t="s">
        <v>461</v>
      </c>
      <c r="B93" s="188" t="s">
        <v>59</v>
      </c>
      <c r="C93" s="188" t="s">
        <v>60</v>
      </c>
      <c r="D93" s="176"/>
      <c r="E93" s="176"/>
      <c r="F93" s="176"/>
      <c r="G93" s="176"/>
      <c r="H93" s="192" t="str">
        <f t="shared" si="7"/>
        <v/>
      </c>
      <c r="I93" s="142">
        <v>1</v>
      </c>
      <c r="J93" s="142"/>
      <c r="K93" s="142"/>
      <c r="L93" s="193" t="str">
        <f t="shared" si="8"/>
        <v/>
      </c>
      <c r="M93" s="142"/>
      <c r="N93" s="193" t="str">
        <f t="shared" si="9"/>
        <v/>
      </c>
      <c r="O93" s="178">
        <f t="shared" si="10"/>
        <v>1</v>
      </c>
      <c r="P93" s="178" t="str">
        <f t="shared" si="11"/>
        <v/>
      </c>
      <c r="Q93" s="178" t="str">
        <f t="shared" si="12"/>
        <v/>
      </c>
      <c r="R93" s="194" t="str">
        <f t="shared" si="13"/>
        <v/>
      </c>
    </row>
    <row r="94" spans="1:18" x14ac:dyDescent="0.2">
      <c r="A94" s="91" t="s">
        <v>461</v>
      </c>
      <c r="B94" s="188" t="s">
        <v>65</v>
      </c>
      <c r="C94" s="188" t="s">
        <v>66</v>
      </c>
      <c r="D94" s="176"/>
      <c r="E94" s="176"/>
      <c r="F94" s="176"/>
      <c r="G94" s="176"/>
      <c r="H94" s="192" t="str">
        <f t="shared" si="7"/>
        <v/>
      </c>
      <c r="I94" s="142">
        <v>316</v>
      </c>
      <c r="J94" s="142">
        <v>243</v>
      </c>
      <c r="K94" s="142">
        <v>124</v>
      </c>
      <c r="L94" s="193">
        <f t="shared" si="8"/>
        <v>0.51028806584362141</v>
      </c>
      <c r="M94" s="142">
        <v>25</v>
      </c>
      <c r="N94" s="193">
        <f t="shared" si="9"/>
        <v>9.3283582089552244E-2</v>
      </c>
      <c r="O94" s="178">
        <f t="shared" si="10"/>
        <v>316</v>
      </c>
      <c r="P94" s="178">
        <f t="shared" si="11"/>
        <v>243</v>
      </c>
      <c r="Q94" s="178">
        <f t="shared" si="12"/>
        <v>25</v>
      </c>
      <c r="R94" s="194">
        <f t="shared" si="13"/>
        <v>9.3283582089552244E-2</v>
      </c>
    </row>
    <row r="95" spans="1:18" x14ac:dyDescent="0.2">
      <c r="A95" s="91" t="s">
        <v>461</v>
      </c>
      <c r="B95" s="188" t="s">
        <v>74</v>
      </c>
      <c r="C95" s="188" t="s">
        <v>247</v>
      </c>
      <c r="D95" s="176"/>
      <c r="E95" s="176"/>
      <c r="F95" s="176"/>
      <c r="G95" s="176"/>
      <c r="H95" s="192" t="str">
        <f t="shared" si="7"/>
        <v/>
      </c>
      <c r="I95" s="142">
        <v>1</v>
      </c>
      <c r="J95" s="142">
        <v>1</v>
      </c>
      <c r="K95" s="142"/>
      <c r="L95" s="193">
        <f t="shared" si="8"/>
        <v>0</v>
      </c>
      <c r="M95" s="142"/>
      <c r="N95" s="193">
        <f t="shared" si="9"/>
        <v>0</v>
      </c>
      <c r="O95" s="178">
        <f t="shared" si="10"/>
        <v>1</v>
      </c>
      <c r="P95" s="178">
        <f t="shared" si="11"/>
        <v>1</v>
      </c>
      <c r="Q95" s="178" t="str">
        <f t="shared" si="12"/>
        <v/>
      </c>
      <c r="R95" s="194" t="str">
        <f t="shared" si="13"/>
        <v/>
      </c>
    </row>
    <row r="96" spans="1:18" x14ac:dyDescent="0.2">
      <c r="A96" s="91" t="s">
        <v>461</v>
      </c>
      <c r="B96" s="188" t="s">
        <v>78</v>
      </c>
      <c r="C96" s="188" t="s">
        <v>80</v>
      </c>
      <c r="D96" s="176"/>
      <c r="E96" s="176"/>
      <c r="F96" s="176"/>
      <c r="G96" s="176"/>
      <c r="H96" s="192" t="str">
        <f t="shared" si="7"/>
        <v/>
      </c>
      <c r="I96" s="142">
        <v>1</v>
      </c>
      <c r="J96" s="142"/>
      <c r="K96" s="142"/>
      <c r="L96" s="193" t="str">
        <f t="shared" si="8"/>
        <v/>
      </c>
      <c r="M96" s="142"/>
      <c r="N96" s="193" t="str">
        <f t="shared" si="9"/>
        <v/>
      </c>
      <c r="O96" s="178">
        <f t="shared" si="10"/>
        <v>1</v>
      </c>
      <c r="P96" s="178" t="str">
        <f t="shared" si="11"/>
        <v/>
      </c>
      <c r="Q96" s="178" t="str">
        <f t="shared" si="12"/>
        <v/>
      </c>
      <c r="R96" s="194" t="str">
        <f t="shared" si="13"/>
        <v/>
      </c>
    </row>
    <row r="97" spans="1:18" x14ac:dyDescent="0.2">
      <c r="A97" s="91" t="s">
        <v>461</v>
      </c>
      <c r="B97" s="188" t="s">
        <v>78</v>
      </c>
      <c r="C97" s="188" t="s">
        <v>281</v>
      </c>
      <c r="D97" s="176"/>
      <c r="E97" s="176"/>
      <c r="F97" s="176"/>
      <c r="G97" s="176"/>
      <c r="H97" s="192" t="str">
        <f t="shared" si="7"/>
        <v/>
      </c>
      <c r="I97" s="142">
        <v>1</v>
      </c>
      <c r="J97" s="142">
        <v>1</v>
      </c>
      <c r="K97" s="142">
        <v>1</v>
      </c>
      <c r="L97" s="193">
        <f t="shared" si="8"/>
        <v>1</v>
      </c>
      <c r="M97" s="142"/>
      <c r="N97" s="193">
        <f t="shared" si="9"/>
        <v>0</v>
      </c>
      <c r="O97" s="178">
        <f t="shared" si="10"/>
        <v>1</v>
      </c>
      <c r="P97" s="178">
        <f t="shared" si="11"/>
        <v>1</v>
      </c>
      <c r="Q97" s="178" t="str">
        <f t="shared" si="12"/>
        <v/>
      </c>
      <c r="R97" s="194" t="str">
        <f t="shared" si="13"/>
        <v/>
      </c>
    </row>
    <row r="98" spans="1:18" x14ac:dyDescent="0.2">
      <c r="A98" s="91" t="s">
        <v>461</v>
      </c>
      <c r="B98" s="188" t="s">
        <v>83</v>
      </c>
      <c r="C98" s="188" t="s">
        <v>84</v>
      </c>
      <c r="D98" s="176"/>
      <c r="E98" s="176"/>
      <c r="F98" s="176"/>
      <c r="G98" s="176"/>
      <c r="H98" s="192" t="str">
        <f t="shared" si="7"/>
        <v/>
      </c>
      <c r="I98" s="142">
        <v>13</v>
      </c>
      <c r="J98" s="142">
        <v>12</v>
      </c>
      <c r="K98" s="142"/>
      <c r="L98" s="193">
        <f t="shared" si="8"/>
        <v>0</v>
      </c>
      <c r="M98" s="142">
        <v>1</v>
      </c>
      <c r="N98" s="193">
        <f t="shared" si="9"/>
        <v>7.6923076923076927E-2</v>
      </c>
      <c r="O98" s="178">
        <f t="shared" si="10"/>
        <v>13</v>
      </c>
      <c r="P98" s="178">
        <f t="shared" si="11"/>
        <v>12</v>
      </c>
      <c r="Q98" s="178">
        <f t="shared" si="12"/>
        <v>1</v>
      </c>
      <c r="R98" s="194">
        <f t="shared" si="13"/>
        <v>7.6923076923076927E-2</v>
      </c>
    </row>
    <row r="99" spans="1:18" x14ac:dyDescent="0.2">
      <c r="A99" s="91" t="s">
        <v>461</v>
      </c>
      <c r="B99" s="188" t="s">
        <v>92</v>
      </c>
      <c r="C99" s="188" t="s">
        <v>93</v>
      </c>
      <c r="D99" s="176"/>
      <c r="E99" s="176"/>
      <c r="F99" s="176"/>
      <c r="G99" s="176"/>
      <c r="H99" s="192" t="str">
        <f t="shared" si="7"/>
        <v/>
      </c>
      <c r="I99" s="142">
        <v>2400</v>
      </c>
      <c r="J99" s="142">
        <v>1948</v>
      </c>
      <c r="K99" s="142">
        <v>356</v>
      </c>
      <c r="L99" s="193">
        <f t="shared" si="8"/>
        <v>0.18275154004106775</v>
      </c>
      <c r="M99" s="142">
        <v>283</v>
      </c>
      <c r="N99" s="193">
        <f t="shared" si="9"/>
        <v>0.12684894666069027</v>
      </c>
      <c r="O99" s="178">
        <f t="shared" si="10"/>
        <v>2400</v>
      </c>
      <c r="P99" s="178">
        <f t="shared" si="11"/>
        <v>1948</v>
      </c>
      <c r="Q99" s="178">
        <f t="shared" si="12"/>
        <v>283</v>
      </c>
      <c r="R99" s="194">
        <f t="shared" si="13"/>
        <v>0.12684894666069027</v>
      </c>
    </row>
    <row r="100" spans="1:18" x14ac:dyDescent="0.2">
      <c r="A100" s="91" t="s">
        <v>461</v>
      </c>
      <c r="B100" s="188" t="s">
        <v>98</v>
      </c>
      <c r="C100" s="188" t="s">
        <v>99</v>
      </c>
      <c r="D100" s="176"/>
      <c r="E100" s="176"/>
      <c r="F100" s="176"/>
      <c r="G100" s="176"/>
      <c r="H100" s="192" t="str">
        <f t="shared" si="7"/>
        <v/>
      </c>
      <c r="I100" s="142">
        <v>1631</v>
      </c>
      <c r="J100" s="142">
        <v>1506</v>
      </c>
      <c r="K100" s="142">
        <v>1227</v>
      </c>
      <c r="L100" s="193">
        <f t="shared" si="8"/>
        <v>0.81474103585657376</v>
      </c>
      <c r="M100" s="142">
        <v>24</v>
      </c>
      <c r="N100" s="193">
        <f t="shared" si="9"/>
        <v>1.5686274509803921E-2</v>
      </c>
      <c r="O100" s="178">
        <f t="shared" si="10"/>
        <v>1631</v>
      </c>
      <c r="P100" s="178">
        <f t="shared" si="11"/>
        <v>1506</v>
      </c>
      <c r="Q100" s="178">
        <f t="shared" si="12"/>
        <v>24</v>
      </c>
      <c r="R100" s="194">
        <f t="shared" si="13"/>
        <v>1.5686274509803921E-2</v>
      </c>
    </row>
    <row r="101" spans="1:18" x14ac:dyDescent="0.2">
      <c r="A101" s="91" t="s">
        <v>461</v>
      </c>
      <c r="B101" s="188" t="s">
        <v>558</v>
      </c>
      <c r="C101" s="188" t="s">
        <v>100</v>
      </c>
      <c r="D101" s="176"/>
      <c r="E101" s="176"/>
      <c r="F101" s="176"/>
      <c r="G101" s="176"/>
      <c r="H101" s="192" t="str">
        <f t="shared" si="7"/>
        <v/>
      </c>
      <c r="I101" s="142">
        <v>75</v>
      </c>
      <c r="J101" s="142">
        <v>26</v>
      </c>
      <c r="K101" s="142">
        <v>5</v>
      </c>
      <c r="L101" s="193">
        <f t="shared" si="8"/>
        <v>0.19230769230769232</v>
      </c>
      <c r="M101" s="142">
        <v>40</v>
      </c>
      <c r="N101" s="193">
        <f t="shared" si="9"/>
        <v>0.60606060606060608</v>
      </c>
      <c r="O101" s="178">
        <f t="shared" si="10"/>
        <v>75</v>
      </c>
      <c r="P101" s="178">
        <f t="shared" si="11"/>
        <v>26</v>
      </c>
      <c r="Q101" s="178">
        <f t="shared" si="12"/>
        <v>40</v>
      </c>
      <c r="R101" s="194">
        <f t="shared" si="13"/>
        <v>0.60606060606060608</v>
      </c>
    </row>
    <row r="102" spans="1:18" x14ac:dyDescent="0.2">
      <c r="A102" s="91" t="s">
        <v>461</v>
      </c>
      <c r="B102" s="188" t="s">
        <v>101</v>
      </c>
      <c r="C102" s="188" t="s">
        <v>511</v>
      </c>
      <c r="D102" s="176"/>
      <c r="E102" s="176"/>
      <c r="F102" s="176"/>
      <c r="G102" s="176"/>
      <c r="H102" s="192" t="str">
        <f t="shared" si="7"/>
        <v/>
      </c>
      <c r="I102" s="142">
        <v>5</v>
      </c>
      <c r="J102" s="142">
        <v>5</v>
      </c>
      <c r="K102" s="142"/>
      <c r="L102" s="193">
        <f t="shared" si="8"/>
        <v>0</v>
      </c>
      <c r="M102" s="142"/>
      <c r="N102" s="193">
        <f t="shared" si="9"/>
        <v>0</v>
      </c>
      <c r="O102" s="178">
        <f t="shared" si="10"/>
        <v>5</v>
      </c>
      <c r="P102" s="178">
        <f t="shared" si="11"/>
        <v>5</v>
      </c>
      <c r="Q102" s="178" t="str">
        <f t="shared" si="12"/>
        <v/>
      </c>
      <c r="R102" s="194" t="str">
        <f t="shared" si="13"/>
        <v/>
      </c>
    </row>
    <row r="103" spans="1:18" x14ac:dyDescent="0.2">
      <c r="A103" s="91" t="s">
        <v>461</v>
      </c>
      <c r="B103" s="188" t="s">
        <v>103</v>
      </c>
      <c r="C103" s="188" t="s">
        <v>104</v>
      </c>
      <c r="D103" s="176"/>
      <c r="E103" s="176"/>
      <c r="F103" s="176"/>
      <c r="G103" s="176"/>
      <c r="H103" s="192" t="str">
        <f t="shared" si="7"/>
        <v/>
      </c>
      <c r="I103" s="142">
        <v>29</v>
      </c>
      <c r="J103" s="142">
        <v>21</v>
      </c>
      <c r="K103" s="142">
        <v>19</v>
      </c>
      <c r="L103" s="193">
        <f t="shared" si="8"/>
        <v>0.90476190476190477</v>
      </c>
      <c r="M103" s="142"/>
      <c r="N103" s="193">
        <f t="shared" si="9"/>
        <v>0</v>
      </c>
      <c r="O103" s="178">
        <f t="shared" si="10"/>
        <v>29</v>
      </c>
      <c r="P103" s="178">
        <f t="shared" si="11"/>
        <v>21</v>
      </c>
      <c r="Q103" s="178" t="str">
        <f t="shared" si="12"/>
        <v/>
      </c>
      <c r="R103" s="194" t="str">
        <f t="shared" si="13"/>
        <v/>
      </c>
    </row>
    <row r="104" spans="1:18" x14ac:dyDescent="0.2">
      <c r="A104" s="91" t="s">
        <v>461</v>
      </c>
      <c r="B104" s="188" t="s">
        <v>105</v>
      </c>
      <c r="C104" s="188" t="s">
        <v>106</v>
      </c>
      <c r="D104" s="176"/>
      <c r="E104" s="176"/>
      <c r="F104" s="176"/>
      <c r="G104" s="176"/>
      <c r="H104" s="192" t="str">
        <f t="shared" si="7"/>
        <v/>
      </c>
      <c r="I104" s="142">
        <v>7</v>
      </c>
      <c r="J104" s="142">
        <v>4</v>
      </c>
      <c r="K104" s="142">
        <v>1</v>
      </c>
      <c r="L104" s="193">
        <f t="shared" si="8"/>
        <v>0.25</v>
      </c>
      <c r="M104" s="142">
        <v>3</v>
      </c>
      <c r="N104" s="193">
        <f t="shared" si="9"/>
        <v>0.42857142857142855</v>
      </c>
      <c r="O104" s="178">
        <f t="shared" si="10"/>
        <v>7</v>
      </c>
      <c r="P104" s="178">
        <f t="shared" si="11"/>
        <v>4</v>
      </c>
      <c r="Q104" s="178">
        <f t="shared" si="12"/>
        <v>3</v>
      </c>
      <c r="R104" s="194">
        <f t="shared" si="13"/>
        <v>0.42857142857142855</v>
      </c>
    </row>
    <row r="105" spans="1:18" x14ac:dyDescent="0.2">
      <c r="A105" s="91" t="s">
        <v>461</v>
      </c>
      <c r="B105" s="188" t="s">
        <v>107</v>
      </c>
      <c r="C105" s="188" t="s">
        <v>288</v>
      </c>
      <c r="D105" s="176"/>
      <c r="E105" s="176"/>
      <c r="F105" s="176"/>
      <c r="G105" s="176"/>
      <c r="H105" s="192" t="str">
        <f t="shared" si="7"/>
        <v/>
      </c>
      <c r="I105" s="142">
        <v>3</v>
      </c>
      <c r="J105" s="142">
        <v>3</v>
      </c>
      <c r="K105" s="142">
        <v>2</v>
      </c>
      <c r="L105" s="193">
        <f t="shared" si="8"/>
        <v>0.66666666666666663</v>
      </c>
      <c r="M105" s="142"/>
      <c r="N105" s="193">
        <f t="shared" si="9"/>
        <v>0</v>
      </c>
      <c r="O105" s="178">
        <f t="shared" si="10"/>
        <v>3</v>
      </c>
      <c r="P105" s="178">
        <f t="shared" si="11"/>
        <v>3</v>
      </c>
      <c r="Q105" s="178" t="str">
        <f t="shared" si="12"/>
        <v/>
      </c>
      <c r="R105" s="194" t="str">
        <f t="shared" si="13"/>
        <v/>
      </c>
    </row>
    <row r="106" spans="1:18" x14ac:dyDescent="0.2">
      <c r="A106" s="91" t="s">
        <v>461</v>
      </c>
      <c r="B106" s="188" t="s">
        <v>107</v>
      </c>
      <c r="C106" s="188" t="s">
        <v>466</v>
      </c>
      <c r="D106" s="176"/>
      <c r="E106" s="176"/>
      <c r="F106" s="176"/>
      <c r="G106" s="176"/>
      <c r="H106" s="192" t="str">
        <f t="shared" si="7"/>
        <v/>
      </c>
      <c r="I106" s="142">
        <v>1</v>
      </c>
      <c r="J106" s="142">
        <v>1</v>
      </c>
      <c r="K106" s="142"/>
      <c r="L106" s="193">
        <f t="shared" si="8"/>
        <v>0</v>
      </c>
      <c r="M106" s="142"/>
      <c r="N106" s="193">
        <f t="shared" si="9"/>
        <v>0</v>
      </c>
      <c r="O106" s="178">
        <f t="shared" si="10"/>
        <v>1</v>
      </c>
      <c r="P106" s="178">
        <f t="shared" si="11"/>
        <v>1</v>
      </c>
      <c r="Q106" s="178" t="str">
        <f t="shared" si="12"/>
        <v/>
      </c>
      <c r="R106" s="194" t="str">
        <f t="shared" si="13"/>
        <v/>
      </c>
    </row>
    <row r="107" spans="1:18" x14ac:dyDescent="0.2">
      <c r="A107" s="91" t="s">
        <v>461</v>
      </c>
      <c r="B107" s="188" t="s">
        <v>110</v>
      </c>
      <c r="C107" s="188" t="s">
        <v>111</v>
      </c>
      <c r="D107" s="176"/>
      <c r="E107" s="176"/>
      <c r="F107" s="176"/>
      <c r="G107" s="176"/>
      <c r="H107" s="192" t="str">
        <f t="shared" si="7"/>
        <v/>
      </c>
      <c r="I107" s="142">
        <v>13</v>
      </c>
      <c r="J107" s="142">
        <v>13</v>
      </c>
      <c r="K107" s="142">
        <v>12</v>
      </c>
      <c r="L107" s="193">
        <f t="shared" si="8"/>
        <v>0.92307692307692313</v>
      </c>
      <c r="M107" s="142"/>
      <c r="N107" s="193">
        <f t="shared" si="9"/>
        <v>0</v>
      </c>
      <c r="O107" s="178">
        <f t="shared" si="10"/>
        <v>13</v>
      </c>
      <c r="P107" s="178">
        <f t="shared" si="11"/>
        <v>13</v>
      </c>
      <c r="Q107" s="178" t="str">
        <f t="shared" si="12"/>
        <v/>
      </c>
      <c r="R107" s="194" t="str">
        <f t="shared" si="13"/>
        <v/>
      </c>
    </row>
    <row r="108" spans="1:18" x14ac:dyDescent="0.2">
      <c r="A108" s="91" t="s">
        <v>461</v>
      </c>
      <c r="B108" s="188" t="s">
        <v>114</v>
      </c>
      <c r="C108" s="188" t="s">
        <v>542</v>
      </c>
      <c r="D108" s="176"/>
      <c r="E108" s="176"/>
      <c r="F108" s="176"/>
      <c r="G108" s="176"/>
      <c r="H108" s="192" t="str">
        <f t="shared" si="7"/>
        <v/>
      </c>
      <c r="I108" s="142">
        <v>49</v>
      </c>
      <c r="J108" s="142">
        <v>48</v>
      </c>
      <c r="K108" s="142">
        <v>39</v>
      </c>
      <c r="L108" s="193">
        <f t="shared" si="8"/>
        <v>0.8125</v>
      </c>
      <c r="M108" s="142">
        <v>1</v>
      </c>
      <c r="N108" s="193">
        <f t="shared" si="9"/>
        <v>2.0408163265306121E-2</v>
      </c>
      <c r="O108" s="178">
        <f t="shared" si="10"/>
        <v>49</v>
      </c>
      <c r="P108" s="178">
        <f t="shared" si="11"/>
        <v>48</v>
      </c>
      <c r="Q108" s="178">
        <f t="shared" si="12"/>
        <v>1</v>
      </c>
      <c r="R108" s="194">
        <f t="shared" si="13"/>
        <v>2.0408163265306121E-2</v>
      </c>
    </row>
    <row r="109" spans="1:18" x14ac:dyDescent="0.2">
      <c r="A109" s="91" t="s">
        <v>461</v>
      </c>
      <c r="B109" s="188" t="s">
        <v>119</v>
      </c>
      <c r="C109" s="188" t="s">
        <v>120</v>
      </c>
      <c r="D109" s="176"/>
      <c r="E109" s="176"/>
      <c r="F109" s="176"/>
      <c r="G109" s="176"/>
      <c r="H109" s="192" t="str">
        <f t="shared" si="7"/>
        <v/>
      </c>
      <c r="I109" s="142">
        <v>4804</v>
      </c>
      <c r="J109" s="142">
        <v>4355</v>
      </c>
      <c r="K109" s="142">
        <v>485</v>
      </c>
      <c r="L109" s="193">
        <f t="shared" si="8"/>
        <v>0.1113662456946039</v>
      </c>
      <c r="M109" s="142">
        <v>209</v>
      </c>
      <c r="N109" s="193">
        <f t="shared" si="9"/>
        <v>4.5793163891323402E-2</v>
      </c>
      <c r="O109" s="178">
        <f t="shared" si="10"/>
        <v>4804</v>
      </c>
      <c r="P109" s="178">
        <f t="shared" si="11"/>
        <v>4355</v>
      </c>
      <c r="Q109" s="178">
        <f t="shared" si="12"/>
        <v>209</v>
      </c>
      <c r="R109" s="194">
        <f t="shared" si="13"/>
        <v>4.5793163891323402E-2</v>
      </c>
    </row>
    <row r="110" spans="1:18" x14ac:dyDescent="0.2">
      <c r="A110" s="91" t="s">
        <v>461</v>
      </c>
      <c r="B110" s="188" t="s">
        <v>121</v>
      </c>
      <c r="C110" s="188" t="s">
        <v>121</v>
      </c>
      <c r="D110" s="176"/>
      <c r="E110" s="176"/>
      <c r="F110" s="176"/>
      <c r="G110" s="176"/>
      <c r="H110" s="192" t="str">
        <f t="shared" si="7"/>
        <v/>
      </c>
      <c r="I110" s="142">
        <v>7</v>
      </c>
      <c r="J110" s="142">
        <v>6</v>
      </c>
      <c r="K110" s="142">
        <v>2</v>
      </c>
      <c r="L110" s="193">
        <f t="shared" si="8"/>
        <v>0.33333333333333331</v>
      </c>
      <c r="M110" s="142">
        <v>1</v>
      </c>
      <c r="N110" s="193">
        <f t="shared" si="9"/>
        <v>0.14285714285714285</v>
      </c>
      <c r="O110" s="178">
        <f t="shared" si="10"/>
        <v>7</v>
      </c>
      <c r="P110" s="178">
        <f t="shared" si="11"/>
        <v>6</v>
      </c>
      <c r="Q110" s="178">
        <f t="shared" si="12"/>
        <v>1</v>
      </c>
      <c r="R110" s="194">
        <f t="shared" si="13"/>
        <v>0.14285714285714285</v>
      </c>
    </row>
    <row r="111" spans="1:18" x14ac:dyDescent="0.2">
      <c r="A111" s="91" t="s">
        <v>461</v>
      </c>
      <c r="B111" s="188" t="s">
        <v>384</v>
      </c>
      <c r="C111" s="188" t="s">
        <v>467</v>
      </c>
      <c r="D111" s="176"/>
      <c r="E111" s="176"/>
      <c r="F111" s="176"/>
      <c r="G111" s="176"/>
      <c r="H111" s="192" t="str">
        <f t="shared" si="7"/>
        <v/>
      </c>
      <c r="I111" s="142">
        <v>98</v>
      </c>
      <c r="J111" s="142">
        <v>94</v>
      </c>
      <c r="K111" s="142">
        <v>94</v>
      </c>
      <c r="L111" s="193">
        <f t="shared" si="8"/>
        <v>1</v>
      </c>
      <c r="M111" s="142">
        <v>2</v>
      </c>
      <c r="N111" s="193">
        <f t="shared" si="9"/>
        <v>2.0833333333333332E-2</v>
      </c>
      <c r="O111" s="178">
        <f t="shared" si="10"/>
        <v>98</v>
      </c>
      <c r="P111" s="178">
        <f t="shared" si="11"/>
        <v>94</v>
      </c>
      <c r="Q111" s="178">
        <f t="shared" si="12"/>
        <v>2</v>
      </c>
      <c r="R111" s="194">
        <f t="shared" si="13"/>
        <v>2.0833333333333332E-2</v>
      </c>
    </row>
    <row r="112" spans="1:18" x14ac:dyDescent="0.2">
      <c r="A112" s="91" t="s">
        <v>461</v>
      </c>
      <c r="B112" s="188" t="s">
        <v>384</v>
      </c>
      <c r="C112" s="188" t="s">
        <v>385</v>
      </c>
      <c r="D112" s="176"/>
      <c r="E112" s="176"/>
      <c r="F112" s="176"/>
      <c r="G112" s="176"/>
      <c r="H112" s="192" t="str">
        <f t="shared" si="7"/>
        <v/>
      </c>
      <c r="I112" s="142">
        <v>14</v>
      </c>
      <c r="J112" s="142">
        <v>14</v>
      </c>
      <c r="K112" s="142">
        <v>13</v>
      </c>
      <c r="L112" s="193">
        <f t="shared" si="8"/>
        <v>0.9285714285714286</v>
      </c>
      <c r="M112" s="142"/>
      <c r="N112" s="193">
        <f t="shared" si="9"/>
        <v>0</v>
      </c>
      <c r="O112" s="178">
        <f t="shared" si="10"/>
        <v>14</v>
      </c>
      <c r="P112" s="178">
        <f t="shared" si="11"/>
        <v>14</v>
      </c>
      <c r="Q112" s="178" t="str">
        <f t="shared" si="12"/>
        <v/>
      </c>
      <c r="R112" s="194" t="str">
        <f t="shared" si="13"/>
        <v/>
      </c>
    </row>
    <row r="113" spans="1:18" x14ac:dyDescent="0.2">
      <c r="A113" s="91" t="s">
        <v>461</v>
      </c>
      <c r="B113" s="188" t="s">
        <v>133</v>
      </c>
      <c r="C113" s="188" t="s">
        <v>134</v>
      </c>
      <c r="D113" s="176"/>
      <c r="E113" s="176"/>
      <c r="F113" s="176"/>
      <c r="G113" s="176"/>
      <c r="H113" s="192" t="str">
        <f t="shared" si="7"/>
        <v/>
      </c>
      <c r="I113" s="142">
        <v>136</v>
      </c>
      <c r="J113" s="142">
        <v>74</v>
      </c>
      <c r="K113" s="142">
        <v>16</v>
      </c>
      <c r="L113" s="193">
        <f t="shared" si="8"/>
        <v>0.21621621621621623</v>
      </c>
      <c r="M113" s="142">
        <v>37</v>
      </c>
      <c r="N113" s="193">
        <f t="shared" si="9"/>
        <v>0.33333333333333331</v>
      </c>
      <c r="O113" s="178">
        <f t="shared" si="10"/>
        <v>136</v>
      </c>
      <c r="P113" s="178">
        <f t="shared" si="11"/>
        <v>74</v>
      </c>
      <c r="Q113" s="178">
        <f t="shared" si="12"/>
        <v>37</v>
      </c>
      <c r="R113" s="194">
        <f t="shared" si="13"/>
        <v>0.33333333333333331</v>
      </c>
    </row>
    <row r="114" spans="1:18" x14ac:dyDescent="0.2">
      <c r="A114" s="91" t="s">
        <v>461</v>
      </c>
      <c r="B114" s="188" t="s">
        <v>140</v>
      </c>
      <c r="C114" s="188" t="s">
        <v>142</v>
      </c>
      <c r="D114" s="176"/>
      <c r="E114" s="176"/>
      <c r="F114" s="176"/>
      <c r="G114" s="176"/>
      <c r="H114" s="192" t="str">
        <f t="shared" si="7"/>
        <v/>
      </c>
      <c r="I114" s="142">
        <v>1</v>
      </c>
      <c r="J114" s="142"/>
      <c r="K114" s="142"/>
      <c r="L114" s="193" t="str">
        <f t="shared" si="8"/>
        <v/>
      </c>
      <c r="M114" s="142">
        <v>1</v>
      </c>
      <c r="N114" s="193">
        <f t="shared" si="9"/>
        <v>1</v>
      </c>
      <c r="O114" s="178">
        <f t="shared" si="10"/>
        <v>1</v>
      </c>
      <c r="P114" s="178" t="str">
        <f t="shared" si="11"/>
        <v/>
      </c>
      <c r="Q114" s="178">
        <f t="shared" si="12"/>
        <v>1</v>
      </c>
      <c r="R114" s="194" t="str">
        <f t="shared" si="13"/>
        <v/>
      </c>
    </row>
    <row r="115" spans="1:18" ht="29" x14ac:dyDescent="0.2">
      <c r="A115" s="91" t="s">
        <v>461</v>
      </c>
      <c r="B115" s="188" t="s">
        <v>550</v>
      </c>
      <c r="C115" s="188" t="s">
        <v>73</v>
      </c>
      <c r="D115" s="176"/>
      <c r="E115" s="176"/>
      <c r="F115" s="176"/>
      <c r="G115" s="176"/>
      <c r="H115" s="192" t="str">
        <f t="shared" si="7"/>
        <v/>
      </c>
      <c r="I115" s="142">
        <v>3</v>
      </c>
      <c r="J115" s="142">
        <v>2</v>
      </c>
      <c r="K115" s="142"/>
      <c r="L115" s="193">
        <f t="shared" si="8"/>
        <v>0</v>
      </c>
      <c r="M115" s="142"/>
      <c r="N115" s="193">
        <f t="shared" si="9"/>
        <v>0</v>
      </c>
      <c r="O115" s="178">
        <f t="shared" si="10"/>
        <v>3</v>
      </c>
      <c r="P115" s="178">
        <f t="shared" si="11"/>
        <v>2</v>
      </c>
      <c r="Q115" s="178" t="str">
        <f t="shared" si="12"/>
        <v/>
      </c>
      <c r="R115" s="194" t="str">
        <f t="shared" si="13"/>
        <v/>
      </c>
    </row>
    <row r="116" spans="1:18" x14ac:dyDescent="0.2">
      <c r="A116" s="91" t="s">
        <v>461</v>
      </c>
      <c r="B116" s="188" t="s">
        <v>162</v>
      </c>
      <c r="C116" s="188" t="s">
        <v>249</v>
      </c>
      <c r="D116" s="176"/>
      <c r="E116" s="176"/>
      <c r="F116" s="176"/>
      <c r="G116" s="176"/>
      <c r="H116" s="192" t="str">
        <f t="shared" si="7"/>
        <v/>
      </c>
      <c r="I116" s="142">
        <v>2</v>
      </c>
      <c r="J116" s="142">
        <v>2</v>
      </c>
      <c r="K116" s="142"/>
      <c r="L116" s="193">
        <f t="shared" si="8"/>
        <v>0</v>
      </c>
      <c r="M116" s="142"/>
      <c r="N116" s="193">
        <f t="shared" si="9"/>
        <v>0</v>
      </c>
      <c r="O116" s="178">
        <f t="shared" si="10"/>
        <v>2</v>
      </c>
      <c r="P116" s="178">
        <f t="shared" si="11"/>
        <v>2</v>
      </c>
      <c r="Q116" s="178" t="str">
        <f t="shared" si="12"/>
        <v/>
      </c>
      <c r="R116" s="194" t="str">
        <f t="shared" si="13"/>
        <v/>
      </c>
    </row>
    <row r="117" spans="1:18" x14ac:dyDescent="0.2">
      <c r="A117" s="91" t="s">
        <v>461</v>
      </c>
      <c r="B117" s="188" t="s">
        <v>163</v>
      </c>
      <c r="C117" s="188" t="s">
        <v>250</v>
      </c>
      <c r="D117" s="176"/>
      <c r="E117" s="176"/>
      <c r="F117" s="176"/>
      <c r="G117" s="176"/>
      <c r="H117" s="192" t="str">
        <f t="shared" si="7"/>
        <v/>
      </c>
      <c r="I117" s="142">
        <v>1</v>
      </c>
      <c r="J117" s="142">
        <v>1</v>
      </c>
      <c r="K117" s="142">
        <v>1</v>
      </c>
      <c r="L117" s="193">
        <f t="shared" si="8"/>
        <v>1</v>
      </c>
      <c r="M117" s="142"/>
      <c r="N117" s="193">
        <f t="shared" si="9"/>
        <v>0</v>
      </c>
      <c r="O117" s="178">
        <f t="shared" si="10"/>
        <v>1</v>
      </c>
      <c r="P117" s="178">
        <f t="shared" si="11"/>
        <v>1</v>
      </c>
      <c r="Q117" s="178" t="str">
        <f t="shared" si="12"/>
        <v/>
      </c>
      <c r="R117" s="194" t="str">
        <f t="shared" si="13"/>
        <v/>
      </c>
    </row>
    <row r="118" spans="1:18" x14ac:dyDescent="0.2">
      <c r="A118" s="91" t="s">
        <v>461</v>
      </c>
      <c r="B118" s="188" t="s">
        <v>164</v>
      </c>
      <c r="C118" s="188" t="s">
        <v>165</v>
      </c>
      <c r="D118" s="176"/>
      <c r="E118" s="176"/>
      <c r="F118" s="176"/>
      <c r="G118" s="176"/>
      <c r="H118" s="192" t="str">
        <f t="shared" si="7"/>
        <v/>
      </c>
      <c r="I118" s="142">
        <v>623</v>
      </c>
      <c r="J118" s="142">
        <v>537</v>
      </c>
      <c r="K118" s="142">
        <v>68</v>
      </c>
      <c r="L118" s="193">
        <f t="shared" si="8"/>
        <v>0.1266294227188082</v>
      </c>
      <c r="M118" s="142">
        <v>66</v>
      </c>
      <c r="N118" s="193">
        <f t="shared" si="9"/>
        <v>0.10945273631840796</v>
      </c>
      <c r="O118" s="178">
        <f t="shared" si="10"/>
        <v>623</v>
      </c>
      <c r="P118" s="178">
        <f t="shared" si="11"/>
        <v>537</v>
      </c>
      <c r="Q118" s="178">
        <f t="shared" si="12"/>
        <v>66</v>
      </c>
      <c r="R118" s="194">
        <f t="shared" si="13"/>
        <v>0.10945273631840796</v>
      </c>
    </row>
    <row r="119" spans="1:18" ht="29" x14ac:dyDescent="0.2">
      <c r="A119" s="91" t="s">
        <v>461</v>
      </c>
      <c r="B119" s="188" t="s">
        <v>168</v>
      </c>
      <c r="C119" s="188" t="s">
        <v>170</v>
      </c>
      <c r="D119" s="176"/>
      <c r="E119" s="176"/>
      <c r="F119" s="176"/>
      <c r="G119" s="176"/>
      <c r="H119" s="192" t="str">
        <f t="shared" si="7"/>
        <v/>
      </c>
      <c r="I119" s="142">
        <v>747</v>
      </c>
      <c r="J119" s="142">
        <v>702</v>
      </c>
      <c r="K119" s="142">
        <v>430</v>
      </c>
      <c r="L119" s="193">
        <f t="shared" si="8"/>
        <v>0.61253561253561251</v>
      </c>
      <c r="M119" s="142">
        <v>15</v>
      </c>
      <c r="N119" s="193">
        <f t="shared" si="9"/>
        <v>2.0920502092050208E-2</v>
      </c>
      <c r="O119" s="178">
        <f t="shared" si="10"/>
        <v>747</v>
      </c>
      <c r="P119" s="178">
        <f t="shared" si="11"/>
        <v>702</v>
      </c>
      <c r="Q119" s="178">
        <f t="shared" si="12"/>
        <v>15</v>
      </c>
      <c r="R119" s="194">
        <f t="shared" si="13"/>
        <v>2.0920502092050208E-2</v>
      </c>
    </row>
    <row r="120" spans="1:18" x14ac:dyDescent="0.2">
      <c r="A120" s="91" t="s">
        <v>461</v>
      </c>
      <c r="B120" s="188" t="s">
        <v>178</v>
      </c>
      <c r="C120" s="188" t="s">
        <v>506</v>
      </c>
      <c r="D120" s="176"/>
      <c r="E120" s="176"/>
      <c r="F120" s="176"/>
      <c r="G120" s="176"/>
      <c r="H120" s="192" t="str">
        <f t="shared" si="7"/>
        <v/>
      </c>
      <c r="I120" s="142">
        <v>49</v>
      </c>
      <c r="J120" s="142">
        <v>49</v>
      </c>
      <c r="K120" s="142">
        <v>10</v>
      </c>
      <c r="L120" s="193">
        <f t="shared" si="8"/>
        <v>0.20408163265306123</v>
      </c>
      <c r="M120" s="142"/>
      <c r="N120" s="193">
        <f t="shared" si="9"/>
        <v>0</v>
      </c>
      <c r="O120" s="178">
        <f t="shared" si="10"/>
        <v>49</v>
      </c>
      <c r="P120" s="178">
        <f t="shared" si="11"/>
        <v>49</v>
      </c>
      <c r="Q120" s="178" t="str">
        <f t="shared" si="12"/>
        <v/>
      </c>
      <c r="R120" s="194" t="str">
        <f t="shared" si="13"/>
        <v/>
      </c>
    </row>
    <row r="121" spans="1:18" x14ac:dyDescent="0.2">
      <c r="A121" s="91" t="s">
        <v>461</v>
      </c>
      <c r="B121" s="188" t="s">
        <v>178</v>
      </c>
      <c r="C121" s="188" t="s">
        <v>179</v>
      </c>
      <c r="D121" s="176"/>
      <c r="E121" s="176"/>
      <c r="F121" s="176"/>
      <c r="G121" s="176"/>
      <c r="H121" s="192" t="str">
        <f t="shared" si="7"/>
        <v/>
      </c>
      <c r="I121" s="142">
        <v>5</v>
      </c>
      <c r="J121" s="142">
        <v>5</v>
      </c>
      <c r="K121" s="142">
        <v>1</v>
      </c>
      <c r="L121" s="193">
        <f t="shared" si="8"/>
        <v>0.2</v>
      </c>
      <c r="M121" s="142"/>
      <c r="N121" s="193">
        <f t="shared" si="9"/>
        <v>0</v>
      </c>
      <c r="O121" s="178">
        <f t="shared" si="10"/>
        <v>5</v>
      </c>
      <c r="P121" s="178">
        <f t="shared" si="11"/>
        <v>5</v>
      </c>
      <c r="Q121" s="178" t="str">
        <f t="shared" si="12"/>
        <v/>
      </c>
      <c r="R121" s="194" t="str">
        <f t="shared" si="13"/>
        <v/>
      </c>
    </row>
    <row r="122" spans="1:18" x14ac:dyDescent="0.2">
      <c r="A122" s="91" t="s">
        <v>461</v>
      </c>
      <c r="B122" s="188" t="s">
        <v>388</v>
      </c>
      <c r="C122" s="188" t="s">
        <v>389</v>
      </c>
      <c r="D122" s="176"/>
      <c r="E122" s="176"/>
      <c r="F122" s="176"/>
      <c r="G122" s="176"/>
      <c r="H122" s="192" t="str">
        <f t="shared" si="7"/>
        <v/>
      </c>
      <c r="I122" s="142">
        <v>7</v>
      </c>
      <c r="J122" s="142">
        <v>7</v>
      </c>
      <c r="K122" s="142"/>
      <c r="L122" s="193">
        <f t="shared" si="8"/>
        <v>0</v>
      </c>
      <c r="M122" s="142"/>
      <c r="N122" s="193">
        <f t="shared" si="9"/>
        <v>0</v>
      </c>
      <c r="O122" s="178">
        <f t="shared" si="10"/>
        <v>7</v>
      </c>
      <c r="P122" s="178">
        <f t="shared" si="11"/>
        <v>7</v>
      </c>
      <c r="Q122" s="178" t="str">
        <f t="shared" si="12"/>
        <v/>
      </c>
      <c r="R122" s="194" t="str">
        <f t="shared" si="13"/>
        <v/>
      </c>
    </row>
    <row r="123" spans="1:18" x14ac:dyDescent="0.2">
      <c r="A123" s="91" t="s">
        <v>461</v>
      </c>
      <c r="B123" s="188" t="s">
        <v>181</v>
      </c>
      <c r="C123" s="188" t="s">
        <v>305</v>
      </c>
      <c r="D123" s="176"/>
      <c r="E123" s="176"/>
      <c r="F123" s="176"/>
      <c r="G123" s="176"/>
      <c r="H123" s="192" t="str">
        <f t="shared" si="7"/>
        <v/>
      </c>
      <c r="I123" s="142">
        <v>83</v>
      </c>
      <c r="J123" s="142">
        <v>75</v>
      </c>
      <c r="K123" s="142"/>
      <c r="L123" s="193">
        <f t="shared" si="8"/>
        <v>0</v>
      </c>
      <c r="M123" s="142">
        <v>3</v>
      </c>
      <c r="N123" s="193">
        <f t="shared" si="9"/>
        <v>3.8461538461538464E-2</v>
      </c>
      <c r="O123" s="178">
        <f t="shared" si="10"/>
        <v>83</v>
      </c>
      <c r="P123" s="178">
        <f t="shared" si="11"/>
        <v>75</v>
      </c>
      <c r="Q123" s="178">
        <f t="shared" si="12"/>
        <v>3</v>
      </c>
      <c r="R123" s="194">
        <f t="shared" si="13"/>
        <v>3.8461538461538464E-2</v>
      </c>
    </row>
    <row r="124" spans="1:18" x14ac:dyDescent="0.2">
      <c r="A124" s="91" t="s">
        <v>461</v>
      </c>
      <c r="B124" s="188" t="s">
        <v>182</v>
      </c>
      <c r="C124" s="188" t="s">
        <v>184</v>
      </c>
      <c r="D124" s="176"/>
      <c r="E124" s="176"/>
      <c r="F124" s="176"/>
      <c r="G124" s="176"/>
      <c r="H124" s="192" t="str">
        <f t="shared" si="7"/>
        <v/>
      </c>
      <c r="I124" s="142">
        <v>449</v>
      </c>
      <c r="J124" s="142">
        <v>372</v>
      </c>
      <c r="K124" s="142">
        <v>260</v>
      </c>
      <c r="L124" s="193">
        <f t="shared" si="8"/>
        <v>0.69892473118279574</v>
      </c>
      <c r="M124" s="142">
        <v>51</v>
      </c>
      <c r="N124" s="193">
        <f t="shared" si="9"/>
        <v>0.12056737588652482</v>
      </c>
      <c r="O124" s="178">
        <f t="shared" si="10"/>
        <v>449</v>
      </c>
      <c r="P124" s="178">
        <f t="shared" si="11"/>
        <v>372</v>
      </c>
      <c r="Q124" s="178">
        <f t="shared" si="12"/>
        <v>51</v>
      </c>
      <c r="R124" s="194">
        <f t="shared" si="13"/>
        <v>0.12056737588652482</v>
      </c>
    </row>
    <row r="125" spans="1:18" x14ac:dyDescent="0.2">
      <c r="A125" s="91" t="s">
        <v>461</v>
      </c>
      <c r="B125" s="188" t="s">
        <v>185</v>
      </c>
      <c r="C125" s="188" t="s">
        <v>186</v>
      </c>
      <c r="D125" s="176"/>
      <c r="E125" s="176"/>
      <c r="F125" s="176"/>
      <c r="G125" s="176"/>
      <c r="H125" s="192" t="str">
        <f t="shared" si="7"/>
        <v/>
      </c>
      <c r="I125" s="142">
        <v>3</v>
      </c>
      <c r="J125" s="142">
        <v>2</v>
      </c>
      <c r="K125" s="142">
        <v>1</v>
      </c>
      <c r="L125" s="193">
        <f t="shared" si="8"/>
        <v>0.5</v>
      </c>
      <c r="M125" s="142"/>
      <c r="N125" s="193">
        <f t="shared" si="9"/>
        <v>0</v>
      </c>
      <c r="O125" s="178">
        <f t="shared" si="10"/>
        <v>3</v>
      </c>
      <c r="P125" s="178">
        <f t="shared" si="11"/>
        <v>2</v>
      </c>
      <c r="Q125" s="178" t="str">
        <f t="shared" si="12"/>
        <v/>
      </c>
      <c r="R125" s="194" t="str">
        <f t="shared" si="13"/>
        <v/>
      </c>
    </row>
    <row r="126" spans="1:18" x14ac:dyDescent="0.2">
      <c r="A126" s="91" t="s">
        <v>461</v>
      </c>
      <c r="B126" s="188" t="s">
        <v>193</v>
      </c>
      <c r="C126" s="188" t="s">
        <v>194</v>
      </c>
      <c r="D126" s="176"/>
      <c r="E126" s="176"/>
      <c r="F126" s="176"/>
      <c r="G126" s="176"/>
      <c r="H126" s="192" t="str">
        <f t="shared" si="7"/>
        <v/>
      </c>
      <c r="I126" s="142">
        <v>3</v>
      </c>
      <c r="J126" s="142">
        <v>2</v>
      </c>
      <c r="K126" s="142"/>
      <c r="L126" s="193">
        <f t="shared" si="8"/>
        <v>0</v>
      </c>
      <c r="M126" s="142">
        <v>1</v>
      </c>
      <c r="N126" s="193">
        <f t="shared" si="9"/>
        <v>0.33333333333333331</v>
      </c>
      <c r="O126" s="178">
        <f t="shared" si="10"/>
        <v>3</v>
      </c>
      <c r="P126" s="178">
        <f t="shared" si="11"/>
        <v>2</v>
      </c>
      <c r="Q126" s="178">
        <f t="shared" si="12"/>
        <v>1</v>
      </c>
      <c r="R126" s="194">
        <f t="shared" si="13"/>
        <v>0.33333333333333331</v>
      </c>
    </row>
    <row r="127" spans="1:18" x14ac:dyDescent="0.2">
      <c r="A127" s="91" t="s">
        <v>461</v>
      </c>
      <c r="B127" s="188" t="s">
        <v>195</v>
      </c>
      <c r="C127" s="188" t="s">
        <v>307</v>
      </c>
      <c r="D127" s="176"/>
      <c r="E127" s="176"/>
      <c r="F127" s="176"/>
      <c r="G127" s="176"/>
      <c r="H127" s="192" t="str">
        <f t="shared" si="7"/>
        <v/>
      </c>
      <c r="I127" s="142">
        <v>1</v>
      </c>
      <c r="J127" s="142">
        <v>1</v>
      </c>
      <c r="K127" s="142">
        <v>1</v>
      </c>
      <c r="L127" s="193">
        <f t="shared" si="8"/>
        <v>1</v>
      </c>
      <c r="M127" s="142"/>
      <c r="N127" s="193">
        <f t="shared" si="9"/>
        <v>0</v>
      </c>
      <c r="O127" s="178">
        <f t="shared" si="10"/>
        <v>1</v>
      </c>
      <c r="P127" s="178">
        <f t="shared" si="11"/>
        <v>1</v>
      </c>
      <c r="Q127" s="178" t="str">
        <f t="shared" si="12"/>
        <v/>
      </c>
      <c r="R127" s="194" t="str">
        <f t="shared" si="13"/>
        <v/>
      </c>
    </row>
    <row r="128" spans="1:18" x14ac:dyDescent="0.2">
      <c r="A128" s="91" t="s">
        <v>461</v>
      </c>
      <c r="B128" s="188" t="s">
        <v>204</v>
      </c>
      <c r="C128" s="188" t="s">
        <v>205</v>
      </c>
      <c r="D128" s="176"/>
      <c r="E128" s="176"/>
      <c r="F128" s="176"/>
      <c r="G128" s="176"/>
      <c r="H128" s="192" t="str">
        <f t="shared" si="7"/>
        <v/>
      </c>
      <c r="I128" s="142">
        <v>251</v>
      </c>
      <c r="J128" s="142">
        <v>241</v>
      </c>
      <c r="K128" s="142">
        <v>38</v>
      </c>
      <c r="L128" s="193">
        <f t="shared" si="8"/>
        <v>0.15767634854771784</v>
      </c>
      <c r="M128" s="142">
        <v>5</v>
      </c>
      <c r="N128" s="193">
        <f t="shared" si="9"/>
        <v>2.032520325203252E-2</v>
      </c>
      <c r="O128" s="178">
        <f t="shared" si="10"/>
        <v>251</v>
      </c>
      <c r="P128" s="178">
        <f t="shared" si="11"/>
        <v>241</v>
      </c>
      <c r="Q128" s="178">
        <f t="shared" si="12"/>
        <v>5</v>
      </c>
      <c r="R128" s="194">
        <f t="shared" si="13"/>
        <v>2.032520325203252E-2</v>
      </c>
    </row>
    <row r="129" spans="1:18" x14ac:dyDescent="0.2">
      <c r="A129" s="91" t="s">
        <v>461</v>
      </c>
      <c r="B129" s="188" t="s">
        <v>204</v>
      </c>
      <c r="C129" s="188" t="s">
        <v>206</v>
      </c>
      <c r="D129" s="176"/>
      <c r="E129" s="176"/>
      <c r="F129" s="176"/>
      <c r="G129" s="176"/>
      <c r="H129" s="192" t="str">
        <f t="shared" si="7"/>
        <v/>
      </c>
      <c r="I129" s="142">
        <v>868</v>
      </c>
      <c r="J129" s="142">
        <v>775</v>
      </c>
      <c r="K129" s="142">
        <v>380</v>
      </c>
      <c r="L129" s="193">
        <f t="shared" si="8"/>
        <v>0.49032258064516127</v>
      </c>
      <c r="M129" s="142">
        <v>31</v>
      </c>
      <c r="N129" s="193">
        <f t="shared" si="9"/>
        <v>3.8461538461538464E-2</v>
      </c>
      <c r="O129" s="178">
        <f t="shared" si="10"/>
        <v>868</v>
      </c>
      <c r="P129" s="178">
        <f t="shared" si="11"/>
        <v>775</v>
      </c>
      <c r="Q129" s="178">
        <f t="shared" si="12"/>
        <v>31</v>
      </c>
      <c r="R129" s="194">
        <f t="shared" si="13"/>
        <v>3.8461538461538464E-2</v>
      </c>
    </row>
    <row r="130" spans="1:18" x14ac:dyDescent="0.2">
      <c r="A130" s="91" t="s">
        <v>461</v>
      </c>
      <c r="B130" s="188" t="s">
        <v>209</v>
      </c>
      <c r="C130" s="188" t="s">
        <v>502</v>
      </c>
      <c r="D130" s="176"/>
      <c r="E130" s="176"/>
      <c r="F130" s="176"/>
      <c r="G130" s="176"/>
      <c r="H130" s="192" t="str">
        <f t="shared" ref="H130:H193" si="14">IF((E130+G130)&lt;&gt;0,G130/(E130+G130),"")</f>
        <v/>
      </c>
      <c r="I130" s="142">
        <v>6</v>
      </c>
      <c r="J130" s="142">
        <v>3</v>
      </c>
      <c r="K130" s="142">
        <v>2</v>
      </c>
      <c r="L130" s="193">
        <f t="shared" ref="L130:L193" si="15">IF(J130&lt;&gt;0,K130/J130,"")</f>
        <v>0.66666666666666663</v>
      </c>
      <c r="M130" s="142">
        <v>2</v>
      </c>
      <c r="N130" s="193">
        <f t="shared" ref="N130:N193" si="16">IF((J130+M130)&lt;&gt;0,M130/(J130+M130),"")</f>
        <v>0.4</v>
      </c>
      <c r="O130" s="178">
        <f t="shared" ref="O130:O193" si="17">IF(SUM(D130,I130)&gt;0,SUM(D130,I130),"")</f>
        <v>6</v>
      </c>
      <c r="P130" s="178">
        <f t="shared" ref="P130:P193" si="18">IF( SUM(E130,J130)&gt;0, SUM(E130,J130),"")</f>
        <v>3</v>
      </c>
      <c r="Q130" s="178">
        <f t="shared" ref="Q130:Q193" si="19">IF(SUM(G130,M130)&gt;0,SUM(G130,M130),"")</f>
        <v>2</v>
      </c>
      <c r="R130" s="194">
        <f t="shared" ref="R130:R193" si="20">IFERROR(IF((P130+Q130)&lt;&gt;0,Q130/(P130+Q130),""),"")</f>
        <v>0.4</v>
      </c>
    </row>
    <row r="131" spans="1:18" x14ac:dyDescent="0.2">
      <c r="A131" s="91" t="s">
        <v>461</v>
      </c>
      <c r="B131" s="188" t="s">
        <v>215</v>
      </c>
      <c r="C131" s="188" t="s">
        <v>217</v>
      </c>
      <c r="D131" s="176"/>
      <c r="E131" s="176"/>
      <c r="F131" s="176"/>
      <c r="G131" s="176"/>
      <c r="H131" s="192" t="str">
        <f t="shared" si="14"/>
        <v/>
      </c>
      <c r="I131" s="142">
        <v>143</v>
      </c>
      <c r="J131" s="142">
        <v>142</v>
      </c>
      <c r="K131" s="142">
        <v>139</v>
      </c>
      <c r="L131" s="193">
        <f t="shared" si="15"/>
        <v>0.97887323943661975</v>
      </c>
      <c r="M131" s="142"/>
      <c r="N131" s="193">
        <f t="shared" si="16"/>
        <v>0</v>
      </c>
      <c r="O131" s="178">
        <f t="shared" si="17"/>
        <v>143</v>
      </c>
      <c r="P131" s="178">
        <f t="shared" si="18"/>
        <v>142</v>
      </c>
      <c r="Q131" s="178" t="str">
        <f t="shared" si="19"/>
        <v/>
      </c>
      <c r="R131" s="194" t="str">
        <f t="shared" si="20"/>
        <v/>
      </c>
    </row>
    <row r="132" spans="1:18" x14ac:dyDescent="0.2">
      <c r="A132" s="91" t="s">
        <v>461</v>
      </c>
      <c r="B132" s="188" t="s">
        <v>220</v>
      </c>
      <c r="C132" s="188" t="s">
        <v>221</v>
      </c>
      <c r="D132" s="176"/>
      <c r="E132" s="176"/>
      <c r="F132" s="176"/>
      <c r="G132" s="176"/>
      <c r="H132" s="192" t="str">
        <f t="shared" si="14"/>
        <v/>
      </c>
      <c r="I132" s="142">
        <v>9</v>
      </c>
      <c r="J132" s="142">
        <v>9</v>
      </c>
      <c r="K132" s="142">
        <v>7</v>
      </c>
      <c r="L132" s="193">
        <f t="shared" si="15"/>
        <v>0.77777777777777779</v>
      </c>
      <c r="M132" s="142"/>
      <c r="N132" s="193">
        <f t="shared" si="16"/>
        <v>0</v>
      </c>
      <c r="O132" s="178">
        <f t="shared" si="17"/>
        <v>9</v>
      </c>
      <c r="P132" s="178">
        <f t="shared" si="18"/>
        <v>9</v>
      </c>
      <c r="Q132" s="178" t="str">
        <f t="shared" si="19"/>
        <v/>
      </c>
      <c r="R132" s="194" t="str">
        <f t="shared" si="20"/>
        <v/>
      </c>
    </row>
    <row r="133" spans="1:18" ht="29" x14ac:dyDescent="0.2">
      <c r="A133" s="91" t="s">
        <v>461</v>
      </c>
      <c r="B133" s="188" t="s">
        <v>220</v>
      </c>
      <c r="C133" s="188" t="s">
        <v>222</v>
      </c>
      <c r="D133" s="176"/>
      <c r="E133" s="176"/>
      <c r="F133" s="176"/>
      <c r="G133" s="176"/>
      <c r="H133" s="192" t="str">
        <f t="shared" si="14"/>
        <v/>
      </c>
      <c r="I133" s="142">
        <v>17</v>
      </c>
      <c r="J133" s="142">
        <v>17</v>
      </c>
      <c r="K133" s="142">
        <v>14</v>
      </c>
      <c r="L133" s="193">
        <f t="shared" si="15"/>
        <v>0.82352941176470584</v>
      </c>
      <c r="M133" s="142"/>
      <c r="N133" s="193">
        <f t="shared" si="16"/>
        <v>0</v>
      </c>
      <c r="O133" s="178">
        <f t="shared" si="17"/>
        <v>17</v>
      </c>
      <c r="P133" s="178">
        <f t="shared" si="18"/>
        <v>17</v>
      </c>
      <c r="Q133" s="178" t="str">
        <f t="shared" si="19"/>
        <v/>
      </c>
      <c r="R133" s="194" t="str">
        <f t="shared" si="20"/>
        <v/>
      </c>
    </row>
    <row r="134" spans="1:18" x14ac:dyDescent="0.2">
      <c r="A134" s="91" t="s">
        <v>461</v>
      </c>
      <c r="B134" s="188" t="s">
        <v>220</v>
      </c>
      <c r="C134" s="188" t="s">
        <v>224</v>
      </c>
      <c r="D134" s="176"/>
      <c r="E134" s="176"/>
      <c r="F134" s="176"/>
      <c r="G134" s="176"/>
      <c r="H134" s="192" t="str">
        <f t="shared" si="14"/>
        <v/>
      </c>
      <c r="I134" s="142">
        <v>21</v>
      </c>
      <c r="J134" s="142">
        <v>18</v>
      </c>
      <c r="K134" s="142">
        <v>15</v>
      </c>
      <c r="L134" s="193">
        <f t="shared" si="15"/>
        <v>0.83333333333333337</v>
      </c>
      <c r="M134" s="142"/>
      <c r="N134" s="193">
        <f t="shared" si="16"/>
        <v>0</v>
      </c>
      <c r="O134" s="178">
        <f t="shared" si="17"/>
        <v>21</v>
      </c>
      <c r="P134" s="178">
        <f t="shared" si="18"/>
        <v>18</v>
      </c>
      <c r="Q134" s="178" t="str">
        <f t="shared" si="19"/>
        <v/>
      </c>
      <c r="R134" s="194" t="str">
        <f t="shared" si="20"/>
        <v/>
      </c>
    </row>
    <row r="135" spans="1:18" x14ac:dyDescent="0.2">
      <c r="A135" s="260" t="s">
        <v>552</v>
      </c>
      <c r="B135" s="188" t="s">
        <v>10</v>
      </c>
      <c r="C135" s="188" t="s">
        <v>11</v>
      </c>
      <c r="D135" s="176"/>
      <c r="E135" s="176"/>
      <c r="F135" s="176"/>
      <c r="G135" s="176"/>
      <c r="H135" s="192" t="str">
        <f t="shared" si="14"/>
        <v/>
      </c>
      <c r="I135" s="142">
        <v>12</v>
      </c>
      <c r="J135" s="142">
        <v>17</v>
      </c>
      <c r="K135" s="142">
        <v>6</v>
      </c>
      <c r="L135" s="193">
        <f t="shared" si="15"/>
        <v>0.35294117647058826</v>
      </c>
      <c r="M135" s="142"/>
      <c r="N135" s="193">
        <f t="shared" si="16"/>
        <v>0</v>
      </c>
      <c r="O135" s="178">
        <f t="shared" si="17"/>
        <v>12</v>
      </c>
      <c r="P135" s="178">
        <f t="shared" si="18"/>
        <v>17</v>
      </c>
      <c r="Q135" s="178" t="str">
        <f t="shared" si="19"/>
        <v/>
      </c>
      <c r="R135" s="194" t="str">
        <f t="shared" si="20"/>
        <v/>
      </c>
    </row>
    <row r="136" spans="1:18" x14ac:dyDescent="0.2">
      <c r="A136" s="260" t="s">
        <v>552</v>
      </c>
      <c r="B136" s="188" t="s">
        <v>13</v>
      </c>
      <c r="C136" s="188" t="s">
        <v>14</v>
      </c>
      <c r="D136" s="176"/>
      <c r="E136" s="176"/>
      <c r="F136" s="176"/>
      <c r="G136" s="176"/>
      <c r="H136" s="192" t="str">
        <f t="shared" si="14"/>
        <v/>
      </c>
      <c r="I136" s="142">
        <v>11</v>
      </c>
      <c r="J136" s="142">
        <v>9</v>
      </c>
      <c r="K136" s="142"/>
      <c r="L136" s="193">
        <f t="shared" si="15"/>
        <v>0</v>
      </c>
      <c r="M136" s="142">
        <v>2</v>
      </c>
      <c r="N136" s="193">
        <f t="shared" si="16"/>
        <v>0.18181818181818182</v>
      </c>
      <c r="O136" s="178">
        <f t="shared" si="17"/>
        <v>11</v>
      </c>
      <c r="P136" s="178">
        <f t="shared" si="18"/>
        <v>9</v>
      </c>
      <c r="Q136" s="178">
        <f t="shared" si="19"/>
        <v>2</v>
      </c>
      <c r="R136" s="194">
        <f t="shared" si="20"/>
        <v>0.18181818181818182</v>
      </c>
    </row>
    <row r="137" spans="1:18" x14ac:dyDescent="0.2">
      <c r="A137" s="260" t="s">
        <v>552</v>
      </c>
      <c r="B137" s="188" t="s">
        <v>28</v>
      </c>
      <c r="C137" s="188" t="s">
        <v>29</v>
      </c>
      <c r="D137" s="176"/>
      <c r="E137" s="176"/>
      <c r="F137" s="176"/>
      <c r="G137" s="176"/>
      <c r="H137" s="192" t="str">
        <f t="shared" si="14"/>
        <v/>
      </c>
      <c r="I137" s="142">
        <v>3</v>
      </c>
      <c r="J137" s="142">
        <v>6</v>
      </c>
      <c r="K137" s="142">
        <v>6</v>
      </c>
      <c r="L137" s="193">
        <f t="shared" si="15"/>
        <v>1</v>
      </c>
      <c r="M137" s="142">
        <v>3</v>
      </c>
      <c r="N137" s="193">
        <f t="shared" si="16"/>
        <v>0.33333333333333331</v>
      </c>
      <c r="O137" s="178">
        <f t="shared" si="17"/>
        <v>3</v>
      </c>
      <c r="P137" s="178">
        <f t="shared" si="18"/>
        <v>6</v>
      </c>
      <c r="Q137" s="178">
        <f t="shared" si="19"/>
        <v>3</v>
      </c>
      <c r="R137" s="194">
        <f t="shared" si="20"/>
        <v>0.33333333333333331</v>
      </c>
    </row>
    <row r="138" spans="1:18" x14ac:dyDescent="0.2">
      <c r="A138" s="260" t="s">
        <v>552</v>
      </c>
      <c r="B138" s="188" t="s">
        <v>35</v>
      </c>
      <c r="C138" s="188" t="s">
        <v>36</v>
      </c>
      <c r="D138" s="176"/>
      <c r="E138" s="176"/>
      <c r="F138" s="176"/>
      <c r="G138" s="176"/>
      <c r="H138" s="192" t="str">
        <f t="shared" si="14"/>
        <v/>
      </c>
      <c r="I138" s="142">
        <v>24</v>
      </c>
      <c r="J138" s="142">
        <v>24</v>
      </c>
      <c r="K138" s="142">
        <v>8</v>
      </c>
      <c r="L138" s="193">
        <f t="shared" si="15"/>
        <v>0.33333333333333331</v>
      </c>
      <c r="M138" s="142"/>
      <c r="N138" s="193">
        <f t="shared" si="16"/>
        <v>0</v>
      </c>
      <c r="O138" s="178">
        <f t="shared" si="17"/>
        <v>24</v>
      </c>
      <c r="P138" s="178">
        <f t="shared" si="18"/>
        <v>24</v>
      </c>
      <c r="Q138" s="178" t="str">
        <f t="shared" si="19"/>
        <v/>
      </c>
      <c r="R138" s="194" t="str">
        <f t="shared" si="20"/>
        <v/>
      </c>
    </row>
    <row r="139" spans="1:18" x14ac:dyDescent="0.2">
      <c r="A139" s="260" t="s">
        <v>552</v>
      </c>
      <c r="B139" s="188" t="s">
        <v>42</v>
      </c>
      <c r="C139" s="188" t="s">
        <v>43</v>
      </c>
      <c r="D139" s="176"/>
      <c r="E139" s="176"/>
      <c r="F139" s="176"/>
      <c r="G139" s="176"/>
      <c r="H139" s="192" t="str">
        <f t="shared" si="14"/>
        <v/>
      </c>
      <c r="I139" s="142">
        <v>714</v>
      </c>
      <c r="J139" s="142">
        <v>659</v>
      </c>
      <c r="K139" s="142">
        <v>96</v>
      </c>
      <c r="L139" s="193">
        <f t="shared" si="15"/>
        <v>0.1456752655538695</v>
      </c>
      <c r="M139" s="142">
        <v>55</v>
      </c>
      <c r="N139" s="193">
        <f t="shared" si="16"/>
        <v>7.7030812324929976E-2</v>
      </c>
      <c r="O139" s="178">
        <f t="shared" si="17"/>
        <v>714</v>
      </c>
      <c r="P139" s="178">
        <f t="shared" si="18"/>
        <v>659</v>
      </c>
      <c r="Q139" s="178">
        <f t="shared" si="19"/>
        <v>55</v>
      </c>
      <c r="R139" s="194">
        <f t="shared" si="20"/>
        <v>7.7030812324929976E-2</v>
      </c>
    </row>
    <row r="140" spans="1:18" x14ac:dyDescent="0.2">
      <c r="A140" s="260" t="s">
        <v>552</v>
      </c>
      <c r="B140" s="188" t="s">
        <v>55</v>
      </c>
      <c r="C140" s="188" t="s">
        <v>56</v>
      </c>
      <c r="D140" s="176"/>
      <c r="E140" s="176"/>
      <c r="F140" s="176"/>
      <c r="G140" s="176"/>
      <c r="H140" s="192" t="str">
        <f t="shared" si="14"/>
        <v/>
      </c>
      <c r="I140" s="142">
        <v>6</v>
      </c>
      <c r="J140" s="142">
        <v>4</v>
      </c>
      <c r="K140" s="142">
        <v>2</v>
      </c>
      <c r="L140" s="193">
        <f t="shared" si="15"/>
        <v>0.5</v>
      </c>
      <c r="M140" s="142"/>
      <c r="N140" s="193">
        <f t="shared" si="16"/>
        <v>0</v>
      </c>
      <c r="O140" s="178">
        <f t="shared" si="17"/>
        <v>6</v>
      </c>
      <c r="P140" s="178">
        <f t="shared" si="18"/>
        <v>4</v>
      </c>
      <c r="Q140" s="178" t="str">
        <f t="shared" si="19"/>
        <v/>
      </c>
      <c r="R140" s="194" t="str">
        <f t="shared" si="20"/>
        <v/>
      </c>
    </row>
    <row r="141" spans="1:18" x14ac:dyDescent="0.2">
      <c r="A141" s="260" t="s">
        <v>552</v>
      </c>
      <c r="B141" s="188" t="s">
        <v>59</v>
      </c>
      <c r="C141" s="188" t="s">
        <v>60</v>
      </c>
      <c r="D141" s="176"/>
      <c r="E141" s="176"/>
      <c r="F141" s="176"/>
      <c r="G141" s="176"/>
      <c r="H141" s="192" t="str">
        <f t="shared" si="14"/>
        <v/>
      </c>
      <c r="I141" s="142">
        <v>6</v>
      </c>
      <c r="J141" s="142">
        <v>6</v>
      </c>
      <c r="K141" s="142">
        <v>1</v>
      </c>
      <c r="L141" s="193">
        <f t="shared" si="15"/>
        <v>0.16666666666666666</v>
      </c>
      <c r="M141" s="142"/>
      <c r="N141" s="193">
        <f t="shared" si="16"/>
        <v>0</v>
      </c>
      <c r="O141" s="178">
        <f t="shared" si="17"/>
        <v>6</v>
      </c>
      <c r="P141" s="178">
        <f t="shared" si="18"/>
        <v>6</v>
      </c>
      <c r="Q141" s="178" t="str">
        <f t="shared" si="19"/>
        <v/>
      </c>
      <c r="R141" s="194" t="str">
        <f t="shared" si="20"/>
        <v/>
      </c>
    </row>
    <row r="142" spans="1:18" x14ac:dyDescent="0.2">
      <c r="A142" s="260" t="s">
        <v>552</v>
      </c>
      <c r="B142" s="188" t="s">
        <v>61</v>
      </c>
      <c r="C142" s="188" t="s">
        <v>269</v>
      </c>
      <c r="D142" s="176"/>
      <c r="E142" s="176"/>
      <c r="F142" s="176"/>
      <c r="G142" s="176"/>
      <c r="H142" s="192" t="str">
        <f t="shared" si="14"/>
        <v/>
      </c>
      <c r="I142" s="142">
        <v>9</v>
      </c>
      <c r="J142" s="142">
        <v>6</v>
      </c>
      <c r="K142" s="142"/>
      <c r="L142" s="193">
        <f t="shared" si="15"/>
        <v>0</v>
      </c>
      <c r="M142" s="142">
        <v>1</v>
      </c>
      <c r="N142" s="193">
        <f t="shared" si="16"/>
        <v>0.14285714285714285</v>
      </c>
      <c r="O142" s="178">
        <f t="shared" si="17"/>
        <v>9</v>
      </c>
      <c r="P142" s="178">
        <f t="shared" si="18"/>
        <v>6</v>
      </c>
      <c r="Q142" s="178">
        <f t="shared" si="19"/>
        <v>1</v>
      </c>
      <c r="R142" s="194">
        <f t="shared" si="20"/>
        <v>0.14285714285714285</v>
      </c>
    </row>
    <row r="143" spans="1:18" x14ac:dyDescent="0.2">
      <c r="A143" s="260" t="s">
        <v>552</v>
      </c>
      <c r="B143" s="188" t="s">
        <v>65</v>
      </c>
      <c r="C143" s="188" t="s">
        <v>66</v>
      </c>
      <c r="D143" s="176"/>
      <c r="E143" s="176"/>
      <c r="F143" s="176"/>
      <c r="G143" s="176"/>
      <c r="H143" s="192" t="str">
        <f t="shared" si="14"/>
        <v/>
      </c>
      <c r="I143" s="142">
        <v>1127</v>
      </c>
      <c r="J143" s="142">
        <v>679</v>
      </c>
      <c r="K143" s="142">
        <v>119</v>
      </c>
      <c r="L143" s="193">
        <f t="shared" si="15"/>
        <v>0.17525773195876287</v>
      </c>
      <c r="M143" s="142">
        <v>158</v>
      </c>
      <c r="N143" s="193">
        <f t="shared" si="16"/>
        <v>0.18876941457586618</v>
      </c>
      <c r="O143" s="178">
        <f t="shared" si="17"/>
        <v>1127</v>
      </c>
      <c r="P143" s="178">
        <f t="shared" si="18"/>
        <v>679</v>
      </c>
      <c r="Q143" s="178">
        <f t="shared" si="19"/>
        <v>158</v>
      </c>
      <c r="R143" s="194">
        <f t="shared" si="20"/>
        <v>0.18876941457586618</v>
      </c>
    </row>
    <row r="144" spans="1:18" x14ac:dyDescent="0.2">
      <c r="A144" s="260" t="s">
        <v>552</v>
      </c>
      <c r="B144" s="188" t="s">
        <v>74</v>
      </c>
      <c r="C144" s="188" t="s">
        <v>247</v>
      </c>
      <c r="D144" s="176"/>
      <c r="E144" s="176"/>
      <c r="F144" s="176"/>
      <c r="G144" s="176"/>
      <c r="H144" s="192" t="str">
        <f t="shared" si="14"/>
        <v/>
      </c>
      <c r="I144" s="142">
        <v>13</v>
      </c>
      <c r="J144" s="142">
        <v>13</v>
      </c>
      <c r="K144" s="142"/>
      <c r="L144" s="193">
        <f t="shared" si="15"/>
        <v>0</v>
      </c>
      <c r="M144" s="142"/>
      <c r="N144" s="193">
        <f t="shared" si="16"/>
        <v>0</v>
      </c>
      <c r="O144" s="178">
        <f t="shared" si="17"/>
        <v>13</v>
      </c>
      <c r="P144" s="178">
        <f t="shared" si="18"/>
        <v>13</v>
      </c>
      <c r="Q144" s="178" t="str">
        <f t="shared" si="19"/>
        <v/>
      </c>
      <c r="R144" s="194" t="str">
        <f t="shared" si="20"/>
        <v/>
      </c>
    </row>
    <row r="145" spans="1:18" x14ac:dyDescent="0.2">
      <c r="A145" s="260" t="s">
        <v>552</v>
      </c>
      <c r="B145" s="188" t="s">
        <v>78</v>
      </c>
      <c r="C145" s="188" t="s">
        <v>79</v>
      </c>
      <c r="D145" s="176"/>
      <c r="E145" s="176"/>
      <c r="F145" s="176"/>
      <c r="G145" s="176"/>
      <c r="H145" s="192" t="str">
        <f t="shared" si="14"/>
        <v/>
      </c>
      <c r="I145" s="142">
        <v>2</v>
      </c>
      <c r="J145" s="142">
        <v>1</v>
      </c>
      <c r="K145" s="142"/>
      <c r="L145" s="193">
        <f t="shared" si="15"/>
        <v>0</v>
      </c>
      <c r="M145" s="142">
        <v>1</v>
      </c>
      <c r="N145" s="193">
        <f t="shared" si="16"/>
        <v>0.5</v>
      </c>
      <c r="O145" s="178">
        <f t="shared" si="17"/>
        <v>2</v>
      </c>
      <c r="P145" s="178">
        <f t="shared" si="18"/>
        <v>1</v>
      </c>
      <c r="Q145" s="178">
        <f t="shared" si="19"/>
        <v>1</v>
      </c>
      <c r="R145" s="194">
        <f t="shared" si="20"/>
        <v>0.5</v>
      </c>
    </row>
    <row r="146" spans="1:18" x14ac:dyDescent="0.2">
      <c r="A146" s="260" t="s">
        <v>552</v>
      </c>
      <c r="B146" s="188" t="s">
        <v>83</v>
      </c>
      <c r="C146" s="188" t="s">
        <v>84</v>
      </c>
      <c r="D146" s="176"/>
      <c r="E146" s="176"/>
      <c r="F146" s="176"/>
      <c r="G146" s="176"/>
      <c r="H146" s="192" t="str">
        <f t="shared" si="14"/>
        <v/>
      </c>
      <c r="I146" s="142">
        <v>115</v>
      </c>
      <c r="J146" s="142">
        <v>115</v>
      </c>
      <c r="K146" s="142">
        <v>5</v>
      </c>
      <c r="L146" s="193">
        <f t="shared" si="15"/>
        <v>4.3478260869565216E-2</v>
      </c>
      <c r="M146" s="142"/>
      <c r="N146" s="193">
        <f t="shared" si="16"/>
        <v>0</v>
      </c>
      <c r="O146" s="178">
        <f t="shared" si="17"/>
        <v>115</v>
      </c>
      <c r="P146" s="178">
        <f t="shared" si="18"/>
        <v>115</v>
      </c>
      <c r="Q146" s="178" t="str">
        <f t="shared" si="19"/>
        <v/>
      </c>
      <c r="R146" s="194" t="str">
        <f t="shared" si="20"/>
        <v/>
      </c>
    </row>
    <row r="147" spans="1:18" x14ac:dyDescent="0.2">
      <c r="A147" s="260" t="s">
        <v>552</v>
      </c>
      <c r="B147" s="188" t="s">
        <v>83</v>
      </c>
      <c r="C147" s="188" t="s">
        <v>453</v>
      </c>
      <c r="D147" s="176"/>
      <c r="E147" s="176"/>
      <c r="F147" s="176"/>
      <c r="G147" s="176"/>
      <c r="H147" s="192" t="str">
        <f t="shared" si="14"/>
        <v/>
      </c>
      <c r="I147" s="142">
        <v>10</v>
      </c>
      <c r="J147" s="142">
        <v>10</v>
      </c>
      <c r="K147" s="142"/>
      <c r="L147" s="193">
        <f t="shared" si="15"/>
        <v>0</v>
      </c>
      <c r="M147" s="142"/>
      <c r="N147" s="193">
        <f t="shared" si="16"/>
        <v>0</v>
      </c>
      <c r="O147" s="178">
        <f t="shared" si="17"/>
        <v>10</v>
      </c>
      <c r="P147" s="178">
        <f t="shared" si="18"/>
        <v>10</v>
      </c>
      <c r="Q147" s="178" t="str">
        <f t="shared" si="19"/>
        <v/>
      </c>
      <c r="R147" s="194" t="str">
        <f t="shared" si="20"/>
        <v/>
      </c>
    </row>
    <row r="148" spans="1:18" x14ac:dyDescent="0.2">
      <c r="A148" s="260" t="s">
        <v>552</v>
      </c>
      <c r="B148" s="188" t="s">
        <v>90</v>
      </c>
      <c r="C148" s="188" t="s">
        <v>91</v>
      </c>
      <c r="D148" s="176"/>
      <c r="E148" s="176"/>
      <c r="F148" s="176"/>
      <c r="G148" s="176"/>
      <c r="H148" s="192" t="str">
        <f t="shared" si="14"/>
        <v/>
      </c>
      <c r="I148" s="142">
        <v>2</v>
      </c>
      <c r="J148" s="142">
        <v>2</v>
      </c>
      <c r="K148" s="142">
        <v>1</v>
      </c>
      <c r="L148" s="193">
        <f t="shared" si="15"/>
        <v>0.5</v>
      </c>
      <c r="M148" s="142"/>
      <c r="N148" s="193">
        <f t="shared" si="16"/>
        <v>0</v>
      </c>
      <c r="O148" s="178">
        <f t="shared" si="17"/>
        <v>2</v>
      </c>
      <c r="P148" s="178">
        <f t="shared" si="18"/>
        <v>2</v>
      </c>
      <c r="Q148" s="178" t="str">
        <f t="shared" si="19"/>
        <v/>
      </c>
      <c r="R148" s="194" t="str">
        <f t="shared" si="20"/>
        <v/>
      </c>
    </row>
    <row r="149" spans="1:18" x14ac:dyDescent="0.2">
      <c r="A149" s="260" t="s">
        <v>552</v>
      </c>
      <c r="B149" s="188" t="s">
        <v>92</v>
      </c>
      <c r="C149" s="188" t="s">
        <v>93</v>
      </c>
      <c r="D149" s="176"/>
      <c r="E149" s="176"/>
      <c r="F149" s="176"/>
      <c r="G149" s="176"/>
      <c r="H149" s="192" t="str">
        <f t="shared" si="14"/>
        <v/>
      </c>
      <c r="I149" s="142">
        <v>324</v>
      </c>
      <c r="J149" s="142">
        <v>487</v>
      </c>
      <c r="K149" s="142">
        <v>35</v>
      </c>
      <c r="L149" s="193">
        <f t="shared" si="15"/>
        <v>7.1868583162217656E-2</v>
      </c>
      <c r="M149" s="142">
        <v>49</v>
      </c>
      <c r="N149" s="193">
        <f t="shared" si="16"/>
        <v>9.1417910447761194E-2</v>
      </c>
      <c r="O149" s="178">
        <f t="shared" si="17"/>
        <v>324</v>
      </c>
      <c r="P149" s="178">
        <f t="shared" si="18"/>
        <v>487</v>
      </c>
      <c r="Q149" s="178">
        <f t="shared" si="19"/>
        <v>49</v>
      </c>
      <c r="R149" s="194">
        <f t="shared" si="20"/>
        <v>9.1417910447761194E-2</v>
      </c>
    </row>
    <row r="150" spans="1:18" x14ac:dyDescent="0.2">
      <c r="A150" s="260" t="s">
        <v>552</v>
      </c>
      <c r="B150" s="188" t="s">
        <v>558</v>
      </c>
      <c r="C150" s="188" t="s">
        <v>100</v>
      </c>
      <c r="D150" s="176"/>
      <c r="E150" s="176"/>
      <c r="F150" s="176"/>
      <c r="G150" s="176"/>
      <c r="H150" s="192" t="str">
        <f t="shared" si="14"/>
        <v/>
      </c>
      <c r="I150" s="142">
        <v>308</v>
      </c>
      <c r="J150" s="142">
        <v>268</v>
      </c>
      <c r="K150" s="142">
        <v>140</v>
      </c>
      <c r="L150" s="193">
        <f t="shared" si="15"/>
        <v>0.52238805970149249</v>
      </c>
      <c r="M150" s="142">
        <v>40</v>
      </c>
      <c r="N150" s="193">
        <f t="shared" si="16"/>
        <v>0.12987012987012986</v>
      </c>
      <c r="O150" s="178">
        <f t="shared" si="17"/>
        <v>308</v>
      </c>
      <c r="P150" s="178">
        <f t="shared" si="18"/>
        <v>268</v>
      </c>
      <c r="Q150" s="178">
        <f t="shared" si="19"/>
        <v>40</v>
      </c>
      <c r="R150" s="194">
        <f t="shared" si="20"/>
        <v>0.12987012987012986</v>
      </c>
    </row>
    <row r="151" spans="1:18" x14ac:dyDescent="0.2">
      <c r="A151" s="260" t="s">
        <v>552</v>
      </c>
      <c r="B151" s="188" t="s">
        <v>103</v>
      </c>
      <c r="C151" s="188" t="s">
        <v>104</v>
      </c>
      <c r="D151" s="176"/>
      <c r="E151" s="176"/>
      <c r="F151" s="176"/>
      <c r="G151" s="176"/>
      <c r="H151" s="192" t="str">
        <f t="shared" si="14"/>
        <v/>
      </c>
      <c r="I151" s="142">
        <v>25</v>
      </c>
      <c r="J151" s="142">
        <v>23</v>
      </c>
      <c r="K151" s="142">
        <v>2</v>
      </c>
      <c r="L151" s="193">
        <f t="shared" si="15"/>
        <v>8.6956521739130432E-2</v>
      </c>
      <c r="M151" s="142">
        <v>2</v>
      </c>
      <c r="N151" s="193">
        <f t="shared" si="16"/>
        <v>0.08</v>
      </c>
      <c r="O151" s="178">
        <f t="shared" si="17"/>
        <v>25</v>
      </c>
      <c r="P151" s="178">
        <f t="shared" si="18"/>
        <v>23</v>
      </c>
      <c r="Q151" s="178">
        <f t="shared" si="19"/>
        <v>2</v>
      </c>
      <c r="R151" s="194">
        <f t="shared" si="20"/>
        <v>0.08</v>
      </c>
    </row>
    <row r="152" spans="1:18" x14ac:dyDescent="0.2">
      <c r="A152" s="260" t="s">
        <v>552</v>
      </c>
      <c r="B152" s="188" t="s">
        <v>105</v>
      </c>
      <c r="C152" s="188" t="s">
        <v>106</v>
      </c>
      <c r="D152" s="176"/>
      <c r="E152" s="176"/>
      <c r="F152" s="176"/>
      <c r="G152" s="176"/>
      <c r="H152" s="192" t="str">
        <f t="shared" si="14"/>
        <v/>
      </c>
      <c r="I152" s="142">
        <v>108</v>
      </c>
      <c r="J152" s="142">
        <v>104</v>
      </c>
      <c r="K152" s="142">
        <v>3</v>
      </c>
      <c r="L152" s="193">
        <f t="shared" si="15"/>
        <v>2.8846153846153848E-2</v>
      </c>
      <c r="M152" s="142">
        <v>4</v>
      </c>
      <c r="N152" s="193">
        <f t="shared" si="16"/>
        <v>3.7037037037037035E-2</v>
      </c>
      <c r="O152" s="178">
        <f t="shared" si="17"/>
        <v>108</v>
      </c>
      <c r="P152" s="178">
        <f t="shared" si="18"/>
        <v>104</v>
      </c>
      <c r="Q152" s="178">
        <f t="shared" si="19"/>
        <v>4</v>
      </c>
      <c r="R152" s="194">
        <f t="shared" si="20"/>
        <v>3.7037037037037035E-2</v>
      </c>
    </row>
    <row r="153" spans="1:18" x14ac:dyDescent="0.2">
      <c r="A153" s="260" t="s">
        <v>552</v>
      </c>
      <c r="B153" s="188" t="s">
        <v>107</v>
      </c>
      <c r="C153" s="188" t="s">
        <v>288</v>
      </c>
      <c r="D153" s="176"/>
      <c r="E153" s="176"/>
      <c r="F153" s="176"/>
      <c r="G153" s="176"/>
      <c r="H153" s="192" t="str">
        <f t="shared" si="14"/>
        <v/>
      </c>
      <c r="I153" s="142">
        <v>9</v>
      </c>
      <c r="J153" s="142">
        <v>9</v>
      </c>
      <c r="K153" s="142">
        <v>1</v>
      </c>
      <c r="L153" s="193">
        <f t="shared" si="15"/>
        <v>0.1111111111111111</v>
      </c>
      <c r="M153" s="142"/>
      <c r="N153" s="193">
        <f t="shared" si="16"/>
        <v>0</v>
      </c>
      <c r="O153" s="178">
        <f t="shared" si="17"/>
        <v>9</v>
      </c>
      <c r="P153" s="178">
        <f t="shared" si="18"/>
        <v>9</v>
      </c>
      <c r="Q153" s="178" t="str">
        <f t="shared" si="19"/>
        <v/>
      </c>
      <c r="R153" s="194" t="str">
        <f t="shared" si="20"/>
        <v/>
      </c>
    </row>
    <row r="154" spans="1:18" x14ac:dyDescent="0.2">
      <c r="A154" s="260" t="s">
        <v>552</v>
      </c>
      <c r="B154" s="188" t="s">
        <v>112</v>
      </c>
      <c r="C154" s="188" t="s">
        <v>113</v>
      </c>
      <c r="D154" s="176"/>
      <c r="E154" s="176"/>
      <c r="F154" s="176"/>
      <c r="G154" s="176"/>
      <c r="H154" s="192" t="str">
        <f t="shared" si="14"/>
        <v/>
      </c>
      <c r="I154" s="142">
        <v>903</v>
      </c>
      <c r="J154" s="142">
        <v>853</v>
      </c>
      <c r="K154" s="142">
        <v>122</v>
      </c>
      <c r="L154" s="193">
        <f t="shared" si="15"/>
        <v>0.14302461899179367</v>
      </c>
      <c r="M154" s="142">
        <v>50</v>
      </c>
      <c r="N154" s="193">
        <f t="shared" si="16"/>
        <v>5.537098560354374E-2</v>
      </c>
      <c r="O154" s="178">
        <f t="shared" si="17"/>
        <v>903</v>
      </c>
      <c r="P154" s="178">
        <f t="shared" si="18"/>
        <v>853</v>
      </c>
      <c r="Q154" s="178">
        <f t="shared" si="19"/>
        <v>50</v>
      </c>
      <c r="R154" s="194">
        <f t="shared" si="20"/>
        <v>5.537098560354374E-2</v>
      </c>
    </row>
    <row r="155" spans="1:18" x14ac:dyDescent="0.2">
      <c r="A155" s="260" t="s">
        <v>552</v>
      </c>
      <c r="B155" s="188" t="s">
        <v>121</v>
      </c>
      <c r="C155" s="188" t="s">
        <v>121</v>
      </c>
      <c r="D155" s="176"/>
      <c r="E155" s="176"/>
      <c r="F155" s="176"/>
      <c r="G155" s="176"/>
      <c r="H155" s="192" t="str">
        <f t="shared" si="14"/>
        <v/>
      </c>
      <c r="I155" s="142">
        <v>226</v>
      </c>
      <c r="J155" s="142">
        <v>202</v>
      </c>
      <c r="K155" s="142">
        <v>45</v>
      </c>
      <c r="L155" s="193">
        <f t="shared" si="15"/>
        <v>0.22277227722772278</v>
      </c>
      <c r="M155" s="142">
        <v>24</v>
      </c>
      <c r="N155" s="193">
        <f t="shared" si="16"/>
        <v>0.10619469026548672</v>
      </c>
      <c r="O155" s="178">
        <f t="shared" si="17"/>
        <v>226</v>
      </c>
      <c r="P155" s="178">
        <f t="shared" si="18"/>
        <v>202</v>
      </c>
      <c r="Q155" s="178">
        <f t="shared" si="19"/>
        <v>24</v>
      </c>
      <c r="R155" s="194">
        <f t="shared" si="20"/>
        <v>0.10619469026548672</v>
      </c>
    </row>
    <row r="156" spans="1:18" x14ac:dyDescent="0.2">
      <c r="A156" s="260" t="s">
        <v>552</v>
      </c>
      <c r="B156" s="188" t="s">
        <v>122</v>
      </c>
      <c r="C156" s="188" t="s">
        <v>123</v>
      </c>
      <c r="D156" s="176"/>
      <c r="E156" s="176"/>
      <c r="F156" s="176"/>
      <c r="G156" s="176"/>
      <c r="H156" s="192" t="str">
        <f t="shared" si="14"/>
        <v/>
      </c>
      <c r="I156" s="142">
        <v>2548</v>
      </c>
      <c r="J156" s="142">
        <v>2497</v>
      </c>
      <c r="K156" s="142">
        <v>1250</v>
      </c>
      <c r="L156" s="193">
        <f t="shared" si="15"/>
        <v>0.50060072086503804</v>
      </c>
      <c r="M156" s="142">
        <v>140</v>
      </c>
      <c r="N156" s="193">
        <f t="shared" si="16"/>
        <v>5.309063329541145E-2</v>
      </c>
      <c r="O156" s="178">
        <f t="shared" si="17"/>
        <v>2548</v>
      </c>
      <c r="P156" s="178">
        <f t="shared" si="18"/>
        <v>2497</v>
      </c>
      <c r="Q156" s="178">
        <f t="shared" si="19"/>
        <v>140</v>
      </c>
      <c r="R156" s="194">
        <f t="shared" si="20"/>
        <v>5.309063329541145E-2</v>
      </c>
    </row>
    <row r="157" spans="1:18" x14ac:dyDescent="0.2">
      <c r="A157" s="260" t="s">
        <v>552</v>
      </c>
      <c r="B157" s="188" t="s">
        <v>151</v>
      </c>
      <c r="C157" s="188" t="s">
        <v>152</v>
      </c>
      <c r="D157" s="176"/>
      <c r="E157" s="176"/>
      <c r="F157" s="176"/>
      <c r="G157" s="176"/>
      <c r="H157" s="192" t="str">
        <f t="shared" si="14"/>
        <v/>
      </c>
      <c r="I157" s="142">
        <v>48</v>
      </c>
      <c r="J157" s="142">
        <v>47</v>
      </c>
      <c r="K157" s="142">
        <v>7</v>
      </c>
      <c r="L157" s="193">
        <f t="shared" si="15"/>
        <v>0.14893617021276595</v>
      </c>
      <c r="M157" s="142">
        <v>1</v>
      </c>
      <c r="N157" s="193">
        <f t="shared" si="16"/>
        <v>2.0833333333333332E-2</v>
      </c>
      <c r="O157" s="178">
        <f t="shared" si="17"/>
        <v>48</v>
      </c>
      <c r="P157" s="178">
        <f t="shared" si="18"/>
        <v>47</v>
      </c>
      <c r="Q157" s="178">
        <f t="shared" si="19"/>
        <v>1</v>
      </c>
      <c r="R157" s="194">
        <f t="shared" si="20"/>
        <v>2.0833333333333332E-2</v>
      </c>
    </row>
    <row r="158" spans="1:18" ht="29" x14ac:dyDescent="0.2">
      <c r="A158" s="260" t="s">
        <v>552</v>
      </c>
      <c r="B158" s="188" t="s">
        <v>561</v>
      </c>
      <c r="C158" s="188" t="s">
        <v>155</v>
      </c>
      <c r="D158" s="176"/>
      <c r="E158" s="176"/>
      <c r="F158" s="176"/>
      <c r="G158" s="176"/>
      <c r="H158" s="192" t="str">
        <f t="shared" si="14"/>
        <v/>
      </c>
      <c r="I158" s="142">
        <v>119</v>
      </c>
      <c r="J158" s="142">
        <v>114</v>
      </c>
      <c r="K158" s="142">
        <v>34</v>
      </c>
      <c r="L158" s="193">
        <f t="shared" si="15"/>
        <v>0.2982456140350877</v>
      </c>
      <c r="M158" s="142">
        <v>5</v>
      </c>
      <c r="N158" s="193">
        <f t="shared" si="16"/>
        <v>4.2016806722689079E-2</v>
      </c>
      <c r="O158" s="178">
        <f t="shared" si="17"/>
        <v>119</v>
      </c>
      <c r="P158" s="178">
        <f t="shared" si="18"/>
        <v>114</v>
      </c>
      <c r="Q158" s="178">
        <f t="shared" si="19"/>
        <v>5</v>
      </c>
      <c r="R158" s="194">
        <f t="shared" si="20"/>
        <v>4.2016806722689079E-2</v>
      </c>
    </row>
    <row r="159" spans="1:18" x14ac:dyDescent="0.2">
      <c r="A159" s="260" t="s">
        <v>552</v>
      </c>
      <c r="B159" s="188" t="s">
        <v>162</v>
      </c>
      <c r="C159" s="188" t="s">
        <v>249</v>
      </c>
      <c r="D159" s="176"/>
      <c r="E159" s="176"/>
      <c r="F159" s="176"/>
      <c r="G159" s="176"/>
      <c r="H159" s="192" t="str">
        <f t="shared" si="14"/>
        <v/>
      </c>
      <c r="I159" s="142">
        <v>6</v>
      </c>
      <c r="J159" s="142">
        <v>5</v>
      </c>
      <c r="K159" s="142">
        <v>1</v>
      </c>
      <c r="L159" s="193">
        <f t="shared" si="15"/>
        <v>0.2</v>
      </c>
      <c r="M159" s="142">
        <v>1</v>
      </c>
      <c r="N159" s="193">
        <f t="shared" si="16"/>
        <v>0.16666666666666666</v>
      </c>
      <c r="O159" s="178">
        <f t="shared" si="17"/>
        <v>6</v>
      </c>
      <c r="P159" s="178">
        <f t="shared" si="18"/>
        <v>5</v>
      </c>
      <c r="Q159" s="178">
        <f t="shared" si="19"/>
        <v>1</v>
      </c>
      <c r="R159" s="194">
        <f t="shared" si="20"/>
        <v>0.16666666666666666</v>
      </c>
    </row>
    <row r="160" spans="1:18" x14ac:dyDescent="0.2">
      <c r="A160" s="260" t="s">
        <v>552</v>
      </c>
      <c r="B160" s="188" t="s">
        <v>163</v>
      </c>
      <c r="C160" s="188" t="s">
        <v>250</v>
      </c>
      <c r="D160" s="176"/>
      <c r="E160" s="176"/>
      <c r="F160" s="176"/>
      <c r="G160" s="176"/>
      <c r="H160" s="192" t="str">
        <f t="shared" si="14"/>
        <v/>
      </c>
      <c r="I160" s="142">
        <v>1</v>
      </c>
      <c r="J160" s="142">
        <v>1</v>
      </c>
      <c r="K160" s="142"/>
      <c r="L160" s="193">
        <f t="shared" si="15"/>
        <v>0</v>
      </c>
      <c r="M160" s="142"/>
      <c r="N160" s="193">
        <f t="shared" si="16"/>
        <v>0</v>
      </c>
      <c r="O160" s="178">
        <f t="shared" si="17"/>
        <v>1</v>
      </c>
      <c r="P160" s="178">
        <f t="shared" si="18"/>
        <v>1</v>
      </c>
      <c r="Q160" s="178" t="str">
        <f t="shared" si="19"/>
        <v/>
      </c>
      <c r="R160" s="194" t="str">
        <f t="shared" si="20"/>
        <v/>
      </c>
    </row>
    <row r="161" spans="1:18" x14ac:dyDescent="0.2">
      <c r="A161" s="260" t="s">
        <v>552</v>
      </c>
      <c r="B161" s="188" t="s">
        <v>164</v>
      </c>
      <c r="C161" s="188" t="s">
        <v>165</v>
      </c>
      <c r="D161" s="176"/>
      <c r="E161" s="176"/>
      <c r="F161" s="176"/>
      <c r="G161" s="176"/>
      <c r="H161" s="192" t="str">
        <f t="shared" si="14"/>
        <v/>
      </c>
      <c r="I161" s="142">
        <v>103</v>
      </c>
      <c r="J161" s="142">
        <v>72</v>
      </c>
      <c r="K161" s="142">
        <v>28</v>
      </c>
      <c r="L161" s="193">
        <f t="shared" si="15"/>
        <v>0.3888888888888889</v>
      </c>
      <c r="M161" s="142">
        <v>3</v>
      </c>
      <c r="N161" s="193">
        <f t="shared" si="16"/>
        <v>0.04</v>
      </c>
      <c r="O161" s="178">
        <f t="shared" si="17"/>
        <v>103</v>
      </c>
      <c r="P161" s="178">
        <f t="shared" si="18"/>
        <v>72</v>
      </c>
      <c r="Q161" s="178">
        <f t="shared" si="19"/>
        <v>3</v>
      </c>
      <c r="R161" s="194">
        <f t="shared" si="20"/>
        <v>0.04</v>
      </c>
    </row>
    <row r="162" spans="1:18" x14ac:dyDescent="0.2">
      <c r="A162" s="260" t="s">
        <v>552</v>
      </c>
      <c r="B162" s="188" t="s">
        <v>166</v>
      </c>
      <c r="C162" s="188" t="s">
        <v>167</v>
      </c>
      <c r="D162" s="176"/>
      <c r="E162" s="176"/>
      <c r="F162" s="176"/>
      <c r="G162" s="176"/>
      <c r="H162" s="192" t="str">
        <f t="shared" si="14"/>
        <v/>
      </c>
      <c r="I162" s="142">
        <v>1</v>
      </c>
      <c r="J162" s="142">
        <v>1</v>
      </c>
      <c r="K162" s="142"/>
      <c r="L162" s="193">
        <f t="shared" si="15"/>
        <v>0</v>
      </c>
      <c r="M162" s="142"/>
      <c r="N162" s="193">
        <f t="shared" si="16"/>
        <v>0</v>
      </c>
      <c r="O162" s="178">
        <f t="shared" si="17"/>
        <v>1</v>
      </c>
      <c r="P162" s="178">
        <f t="shared" si="18"/>
        <v>1</v>
      </c>
      <c r="Q162" s="178" t="str">
        <f t="shared" si="19"/>
        <v/>
      </c>
      <c r="R162" s="194" t="str">
        <f t="shared" si="20"/>
        <v/>
      </c>
    </row>
    <row r="163" spans="1:18" ht="29" x14ac:dyDescent="0.2">
      <c r="A163" s="260" t="s">
        <v>552</v>
      </c>
      <c r="B163" s="188" t="s">
        <v>168</v>
      </c>
      <c r="C163" s="188" t="s">
        <v>553</v>
      </c>
      <c r="D163" s="176"/>
      <c r="E163" s="176"/>
      <c r="F163" s="176"/>
      <c r="G163" s="176"/>
      <c r="H163" s="192" t="str">
        <f t="shared" si="14"/>
        <v/>
      </c>
      <c r="I163" s="142">
        <v>116</v>
      </c>
      <c r="J163" s="142">
        <v>116</v>
      </c>
      <c r="K163" s="142">
        <v>111</v>
      </c>
      <c r="L163" s="193">
        <f t="shared" si="15"/>
        <v>0.9568965517241379</v>
      </c>
      <c r="M163" s="142"/>
      <c r="N163" s="193">
        <f t="shared" si="16"/>
        <v>0</v>
      </c>
      <c r="O163" s="178">
        <f t="shared" si="17"/>
        <v>116</v>
      </c>
      <c r="P163" s="178">
        <f t="shared" si="18"/>
        <v>116</v>
      </c>
      <c r="Q163" s="178" t="str">
        <f t="shared" si="19"/>
        <v/>
      </c>
      <c r="R163" s="194" t="str">
        <f t="shared" si="20"/>
        <v/>
      </c>
    </row>
    <row r="164" spans="1:18" ht="29" x14ac:dyDescent="0.2">
      <c r="A164" s="260" t="s">
        <v>552</v>
      </c>
      <c r="B164" s="188" t="s">
        <v>168</v>
      </c>
      <c r="C164" s="188" t="s">
        <v>170</v>
      </c>
      <c r="D164" s="176"/>
      <c r="E164" s="176"/>
      <c r="F164" s="176"/>
      <c r="G164" s="176"/>
      <c r="H164" s="192" t="str">
        <f t="shared" si="14"/>
        <v/>
      </c>
      <c r="I164" s="142">
        <v>759</v>
      </c>
      <c r="J164" s="142">
        <v>1127</v>
      </c>
      <c r="K164" s="142">
        <v>358</v>
      </c>
      <c r="L164" s="193">
        <f t="shared" si="15"/>
        <v>0.31765749778172137</v>
      </c>
      <c r="M164" s="142">
        <v>12</v>
      </c>
      <c r="N164" s="193">
        <f t="shared" si="16"/>
        <v>1.0535557506584723E-2</v>
      </c>
      <c r="O164" s="178">
        <f t="shared" si="17"/>
        <v>759</v>
      </c>
      <c r="P164" s="178">
        <f t="shared" si="18"/>
        <v>1127</v>
      </c>
      <c r="Q164" s="178">
        <f t="shared" si="19"/>
        <v>12</v>
      </c>
      <c r="R164" s="194">
        <f t="shared" si="20"/>
        <v>1.0535557506584723E-2</v>
      </c>
    </row>
    <row r="165" spans="1:18" ht="29" x14ac:dyDescent="0.2">
      <c r="A165" s="260" t="s">
        <v>552</v>
      </c>
      <c r="B165" s="188" t="s">
        <v>168</v>
      </c>
      <c r="C165" s="188" t="s">
        <v>554</v>
      </c>
      <c r="D165" s="176"/>
      <c r="E165" s="176"/>
      <c r="F165" s="176"/>
      <c r="G165" s="176"/>
      <c r="H165" s="192" t="str">
        <f t="shared" si="14"/>
        <v/>
      </c>
      <c r="I165" s="142">
        <v>49</v>
      </c>
      <c r="J165" s="142">
        <v>49</v>
      </c>
      <c r="K165" s="142">
        <v>24</v>
      </c>
      <c r="L165" s="193">
        <f t="shared" si="15"/>
        <v>0.48979591836734693</v>
      </c>
      <c r="M165" s="142"/>
      <c r="N165" s="193">
        <f t="shared" si="16"/>
        <v>0</v>
      </c>
      <c r="O165" s="178">
        <f t="shared" si="17"/>
        <v>49</v>
      </c>
      <c r="P165" s="178">
        <f t="shared" si="18"/>
        <v>49</v>
      </c>
      <c r="Q165" s="178" t="str">
        <f t="shared" si="19"/>
        <v/>
      </c>
      <c r="R165" s="194" t="str">
        <f t="shared" si="20"/>
        <v/>
      </c>
    </row>
    <row r="166" spans="1:18" ht="29" x14ac:dyDescent="0.2">
      <c r="A166" s="260" t="s">
        <v>552</v>
      </c>
      <c r="B166" s="188" t="s">
        <v>168</v>
      </c>
      <c r="C166" s="188" t="s">
        <v>169</v>
      </c>
      <c r="D166" s="176"/>
      <c r="E166" s="176"/>
      <c r="F166" s="176"/>
      <c r="G166" s="176"/>
      <c r="H166" s="192" t="str">
        <f t="shared" si="14"/>
        <v/>
      </c>
      <c r="I166" s="142">
        <v>93</v>
      </c>
      <c r="J166" s="142">
        <v>93</v>
      </c>
      <c r="K166" s="142">
        <v>79</v>
      </c>
      <c r="L166" s="193">
        <f t="shared" si="15"/>
        <v>0.84946236559139787</v>
      </c>
      <c r="M166" s="142"/>
      <c r="N166" s="193">
        <f t="shared" si="16"/>
        <v>0</v>
      </c>
      <c r="O166" s="178">
        <f t="shared" si="17"/>
        <v>93</v>
      </c>
      <c r="P166" s="178">
        <f t="shared" si="18"/>
        <v>93</v>
      </c>
      <c r="Q166" s="178" t="str">
        <f t="shared" si="19"/>
        <v/>
      </c>
      <c r="R166" s="194" t="str">
        <f t="shared" si="20"/>
        <v/>
      </c>
    </row>
    <row r="167" spans="1:18" ht="29" x14ac:dyDescent="0.2">
      <c r="A167" s="260" t="s">
        <v>552</v>
      </c>
      <c r="B167" s="188" t="s">
        <v>168</v>
      </c>
      <c r="C167" s="188" t="s">
        <v>171</v>
      </c>
      <c r="D167" s="176"/>
      <c r="E167" s="176"/>
      <c r="F167" s="176"/>
      <c r="G167" s="176"/>
      <c r="H167" s="192" t="str">
        <f t="shared" si="14"/>
        <v/>
      </c>
      <c r="I167" s="142">
        <v>11</v>
      </c>
      <c r="J167" s="142">
        <v>11</v>
      </c>
      <c r="K167" s="142"/>
      <c r="L167" s="193">
        <f t="shared" si="15"/>
        <v>0</v>
      </c>
      <c r="M167" s="142"/>
      <c r="N167" s="193">
        <f t="shared" si="16"/>
        <v>0</v>
      </c>
      <c r="O167" s="178">
        <f t="shared" si="17"/>
        <v>11</v>
      </c>
      <c r="P167" s="178">
        <f t="shared" si="18"/>
        <v>11</v>
      </c>
      <c r="Q167" s="178" t="str">
        <f t="shared" si="19"/>
        <v/>
      </c>
      <c r="R167" s="194" t="str">
        <f t="shared" si="20"/>
        <v/>
      </c>
    </row>
    <row r="168" spans="1:18" x14ac:dyDescent="0.2">
      <c r="A168" s="260" t="s">
        <v>552</v>
      </c>
      <c r="B168" s="188" t="s">
        <v>174</v>
      </c>
      <c r="C168" s="188" t="s">
        <v>175</v>
      </c>
      <c r="D168" s="176"/>
      <c r="E168" s="176"/>
      <c r="F168" s="176"/>
      <c r="G168" s="176"/>
      <c r="H168" s="192" t="str">
        <f t="shared" si="14"/>
        <v/>
      </c>
      <c r="I168" s="142">
        <v>117</v>
      </c>
      <c r="J168" s="142">
        <v>61</v>
      </c>
      <c r="K168" s="142">
        <v>56</v>
      </c>
      <c r="L168" s="193">
        <f t="shared" si="15"/>
        <v>0.91803278688524592</v>
      </c>
      <c r="M168" s="142"/>
      <c r="N168" s="193">
        <f t="shared" si="16"/>
        <v>0</v>
      </c>
      <c r="O168" s="178">
        <f t="shared" si="17"/>
        <v>117</v>
      </c>
      <c r="P168" s="178">
        <f t="shared" si="18"/>
        <v>61</v>
      </c>
      <c r="Q168" s="178" t="str">
        <f t="shared" si="19"/>
        <v/>
      </c>
      <c r="R168" s="194" t="str">
        <f t="shared" si="20"/>
        <v/>
      </c>
    </row>
    <row r="169" spans="1:18" x14ac:dyDescent="0.2">
      <c r="A169" s="260" t="s">
        <v>552</v>
      </c>
      <c r="B169" s="188" t="s">
        <v>178</v>
      </c>
      <c r="C169" s="188" t="s">
        <v>506</v>
      </c>
      <c r="D169" s="176"/>
      <c r="E169" s="176"/>
      <c r="F169" s="176"/>
      <c r="G169" s="176"/>
      <c r="H169" s="192" t="str">
        <f t="shared" si="14"/>
        <v/>
      </c>
      <c r="I169" s="142">
        <v>20</v>
      </c>
      <c r="J169" s="142">
        <v>20</v>
      </c>
      <c r="K169" s="142"/>
      <c r="L169" s="193">
        <f t="shared" si="15"/>
        <v>0</v>
      </c>
      <c r="M169" s="142"/>
      <c r="N169" s="193">
        <f t="shared" si="16"/>
        <v>0</v>
      </c>
      <c r="O169" s="178">
        <f t="shared" si="17"/>
        <v>20</v>
      </c>
      <c r="P169" s="178">
        <f t="shared" si="18"/>
        <v>20</v>
      </c>
      <c r="Q169" s="178" t="str">
        <f t="shared" si="19"/>
        <v/>
      </c>
      <c r="R169" s="194" t="str">
        <f t="shared" si="20"/>
        <v/>
      </c>
    </row>
    <row r="170" spans="1:18" x14ac:dyDescent="0.2">
      <c r="A170" s="260" t="s">
        <v>552</v>
      </c>
      <c r="B170" s="188" t="s">
        <v>182</v>
      </c>
      <c r="C170" s="188" t="s">
        <v>184</v>
      </c>
      <c r="D170" s="176"/>
      <c r="E170" s="176"/>
      <c r="F170" s="176"/>
      <c r="G170" s="176"/>
      <c r="H170" s="192" t="str">
        <f t="shared" si="14"/>
        <v/>
      </c>
      <c r="I170" s="142">
        <v>232</v>
      </c>
      <c r="J170" s="142">
        <v>176</v>
      </c>
      <c r="K170" s="142">
        <v>43</v>
      </c>
      <c r="L170" s="193">
        <f t="shared" si="15"/>
        <v>0.24431818181818182</v>
      </c>
      <c r="M170" s="142">
        <v>56</v>
      </c>
      <c r="N170" s="193">
        <f t="shared" si="16"/>
        <v>0.2413793103448276</v>
      </c>
      <c r="O170" s="178">
        <f t="shared" si="17"/>
        <v>232</v>
      </c>
      <c r="P170" s="178">
        <f t="shared" si="18"/>
        <v>176</v>
      </c>
      <c r="Q170" s="178">
        <f t="shared" si="19"/>
        <v>56</v>
      </c>
      <c r="R170" s="194">
        <f t="shared" si="20"/>
        <v>0.2413793103448276</v>
      </c>
    </row>
    <row r="171" spans="1:18" x14ac:dyDescent="0.2">
      <c r="A171" s="260" t="s">
        <v>552</v>
      </c>
      <c r="B171" s="188" t="s">
        <v>185</v>
      </c>
      <c r="C171" s="188" t="s">
        <v>186</v>
      </c>
      <c r="D171" s="176"/>
      <c r="E171" s="176"/>
      <c r="F171" s="176"/>
      <c r="G171" s="176"/>
      <c r="H171" s="192" t="str">
        <f t="shared" si="14"/>
        <v/>
      </c>
      <c r="I171" s="142">
        <v>1</v>
      </c>
      <c r="J171" s="142">
        <v>1</v>
      </c>
      <c r="K171" s="142"/>
      <c r="L171" s="193">
        <f t="shared" si="15"/>
        <v>0</v>
      </c>
      <c r="M171" s="142"/>
      <c r="N171" s="193">
        <f t="shared" si="16"/>
        <v>0</v>
      </c>
      <c r="O171" s="178">
        <f t="shared" si="17"/>
        <v>1</v>
      </c>
      <c r="P171" s="178">
        <f t="shared" si="18"/>
        <v>1</v>
      </c>
      <c r="Q171" s="178" t="str">
        <f t="shared" si="19"/>
        <v/>
      </c>
      <c r="R171" s="194" t="str">
        <f t="shared" si="20"/>
        <v/>
      </c>
    </row>
    <row r="172" spans="1:18" x14ac:dyDescent="0.2">
      <c r="A172" s="260" t="s">
        <v>552</v>
      </c>
      <c r="B172" s="188" t="s">
        <v>193</v>
      </c>
      <c r="C172" s="188" t="s">
        <v>194</v>
      </c>
      <c r="D172" s="176"/>
      <c r="E172" s="176"/>
      <c r="F172" s="176"/>
      <c r="G172" s="176"/>
      <c r="H172" s="192" t="str">
        <f t="shared" si="14"/>
        <v/>
      </c>
      <c r="I172" s="142">
        <v>2</v>
      </c>
      <c r="J172" s="142">
        <v>2</v>
      </c>
      <c r="K172" s="142"/>
      <c r="L172" s="193">
        <f t="shared" si="15"/>
        <v>0</v>
      </c>
      <c r="M172" s="142"/>
      <c r="N172" s="193">
        <f t="shared" si="16"/>
        <v>0</v>
      </c>
      <c r="O172" s="178">
        <f t="shared" si="17"/>
        <v>2</v>
      </c>
      <c r="P172" s="178">
        <f t="shared" si="18"/>
        <v>2</v>
      </c>
      <c r="Q172" s="178" t="str">
        <f t="shared" si="19"/>
        <v/>
      </c>
      <c r="R172" s="194" t="str">
        <f t="shared" si="20"/>
        <v/>
      </c>
    </row>
    <row r="173" spans="1:18" x14ac:dyDescent="0.2">
      <c r="A173" s="260" t="s">
        <v>552</v>
      </c>
      <c r="B173" s="188" t="s">
        <v>209</v>
      </c>
      <c r="C173" s="188" t="s">
        <v>502</v>
      </c>
      <c r="D173" s="176"/>
      <c r="E173" s="176"/>
      <c r="F173" s="176"/>
      <c r="G173" s="176"/>
      <c r="H173" s="192" t="str">
        <f t="shared" si="14"/>
        <v/>
      </c>
      <c r="I173" s="142">
        <v>152</v>
      </c>
      <c r="J173" s="142">
        <v>150</v>
      </c>
      <c r="K173" s="142">
        <v>22</v>
      </c>
      <c r="L173" s="193">
        <f t="shared" si="15"/>
        <v>0.14666666666666667</v>
      </c>
      <c r="M173" s="142">
        <v>2</v>
      </c>
      <c r="N173" s="193">
        <f t="shared" si="16"/>
        <v>1.3157894736842105E-2</v>
      </c>
      <c r="O173" s="178">
        <f t="shared" si="17"/>
        <v>152</v>
      </c>
      <c r="P173" s="178">
        <f t="shared" si="18"/>
        <v>150</v>
      </c>
      <c r="Q173" s="178">
        <f t="shared" si="19"/>
        <v>2</v>
      </c>
      <c r="R173" s="194">
        <f t="shared" si="20"/>
        <v>1.3157894736842105E-2</v>
      </c>
    </row>
    <row r="174" spans="1:18" ht="29" x14ac:dyDescent="0.2">
      <c r="A174" s="260" t="s">
        <v>552</v>
      </c>
      <c r="B174" s="188" t="s">
        <v>212</v>
      </c>
      <c r="C174" s="188" t="s">
        <v>213</v>
      </c>
      <c r="D174" s="176"/>
      <c r="E174" s="176"/>
      <c r="F174" s="176"/>
      <c r="G174" s="176"/>
      <c r="H174" s="192" t="str">
        <f t="shared" si="14"/>
        <v/>
      </c>
      <c r="I174" s="142">
        <v>313</v>
      </c>
      <c r="J174" s="142">
        <v>270</v>
      </c>
      <c r="K174" s="142">
        <v>76</v>
      </c>
      <c r="L174" s="193">
        <f t="shared" si="15"/>
        <v>0.2814814814814815</v>
      </c>
      <c r="M174" s="142">
        <v>48</v>
      </c>
      <c r="N174" s="193">
        <f t="shared" si="16"/>
        <v>0.15094339622641509</v>
      </c>
      <c r="O174" s="178">
        <f t="shared" si="17"/>
        <v>313</v>
      </c>
      <c r="P174" s="178">
        <f t="shared" si="18"/>
        <v>270</v>
      </c>
      <c r="Q174" s="178">
        <f t="shared" si="19"/>
        <v>48</v>
      </c>
      <c r="R174" s="194">
        <f t="shared" si="20"/>
        <v>0.15094339622641509</v>
      </c>
    </row>
    <row r="175" spans="1:18" x14ac:dyDescent="0.2">
      <c r="A175" s="260" t="s">
        <v>552</v>
      </c>
      <c r="B175" s="188" t="s">
        <v>215</v>
      </c>
      <c r="C175" s="188" t="s">
        <v>217</v>
      </c>
      <c r="D175" s="176"/>
      <c r="E175" s="176"/>
      <c r="F175" s="176"/>
      <c r="G175" s="176"/>
      <c r="H175" s="192" t="str">
        <f t="shared" si="14"/>
        <v/>
      </c>
      <c r="I175" s="142">
        <v>622</v>
      </c>
      <c r="J175" s="142">
        <v>615</v>
      </c>
      <c r="K175" s="142">
        <v>69</v>
      </c>
      <c r="L175" s="193">
        <f t="shared" si="15"/>
        <v>0.11219512195121951</v>
      </c>
      <c r="M175" s="142">
        <v>7</v>
      </c>
      <c r="N175" s="193">
        <f t="shared" si="16"/>
        <v>1.1254019292604502E-2</v>
      </c>
      <c r="O175" s="178">
        <f t="shared" si="17"/>
        <v>622</v>
      </c>
      <c r="P175" s="178">
        <f t="shared" si="18"/>
        <v>615</v>
      </c>
      <c r="Q175" s="178">
        <f t="shared" si="19"/>
        <v>7</v>
      </c>
      <c r="R175" s="194">
        <f t="shared" si="20"/>
        <v>1.1254019292604502E-2</v>
      </c>
    </row>
    <row r="176" spans="1:18" ht="29" x14ac:dyDescent="0.2">
      <c r="A176" s="260" t="s">
        <v>552</v>
      </c>
      <c r="B176" s="188" t="s">
        <v>220</v>
      </c>
      <c r="C176" s="188" t="s">
        <v>226</v>
      </c>
      <c r="D176" s="176"/>
      <c r="E176" s="176"/>
      <c r="F176" s="176"/>
      <c r="G176" s="176"/>
      <c r="H176" s="192" t="str">
        <f t="shared" si="14"/>
        <v/>
      </c>
      <c r="I176" s="142">
        <v>33</v>
      </c>
      <c r="J176" s="142">
        <v>27</v>
      </c>
      <c r="K176" s="142">
        <v>6</v>
      </c>
      <c r="L176" s="193">
        <f t="shared" si="15"/>
        <v>0.22222222222222221</v>
      </c>
      <c r="M176" s="142">
        <v>6</v>
      </c>
      <c r="N176" s="193">
        <f t="shared" si="16"/>
        <v>0.18181818181818182</v>
      </c>
      <c r="O176" s="178">
        <f t="shared" si="17"/>
        <v>33</v>
      </c>
      <c r="P176" s="178">
        <f t="shared" si="18"/>
        <v>27</v>
      </c>
      <c r="Q176" s="178">
        <f t="shared" si="19"/>
        <v>6</v>
      </c>
      <c r="R176" s="194">
        <f t="shared" si="20"/>
        <v>0.18181818181818182</v>
      </c>
    </row>
    <row r="177" spans="1:18" x14ac:dyDescent="0.2">
      <c r="A177" s="260" t="s">
        <v>552</v>
      </c>
      <c r="B177" s="188" t="s">
        <v>555</v>
      </c>
      <c r="C177" s="188" t="s">
        <v>224</v>
      </c>
      <c r="D177" s="176"/>
      <c r="E177" s="176"/>
      <c r="F177" s="176"/>
      <c r="G177" s="176"/>
      <c r="H177" s="192" t="str">
        <f t="shared" si="14"/>
        <v/>
      </c>
      <c r="I177" s="142">
        <v>13</v>
      </c>
      <c r="J177" s="142">
        <v>13</v>
      </c>
      <c r="K177" s="142">
        <v>2</v>
      </c>
      <c r="L177" s="193">
        <f t="shared" si="15"/>
        <v>0.15384615384615385</v>
      </c>
      <c r="M177" s="142"/>
      <c r="N177" s="193">
        <f t="shared" si="16"/>
        <v>0</v>
      </c>
      <c r="O177" s="178">
        <f t="shared" si="17"/>
        <v>13</v>
      </c>
      <c r="P177" s="178">
        <f t="shared" si="18"/>
        <v>13</v>
      </c>
      <c r="Q177" s="178" t="str">
        <f t="shared" si="19"/>
        <v/>
      </c>
      <c r="R177" s="194" t="str">
        <f t="shared" si="20"/>
        <v/>
      </c>
    </row>
    <row r="178" spans="1:18" x14ac:dyDescent="0.2">
      <c r="A178" s="91" t="s">
        <v>452</v>
      </c>
      <c r="B178" s="188" t="s">
        <v>4</v>
      </c>
      <c r="C178" s="188" t="s">
        <v>5</v>
      </c>
      <c r="D178" s="176"/>
      <c r="E178" s="176"/>
      <c r="F178" s="176"/>
      <c r="G178" s="176"/>
      <c r="H178" s="192" t="str">
        <f t="shared" si="14"/>
        <v/>
      </c>
      <c r="I178" s="142">
        <v>58</v>
      </c>
      <c r="J178" s="142">
        <v>46</v>
      </c>
      <c r="K178" s="142">
        <v>22</v>
      </c>
      <c r="L178" s="193">
        <f t="shared" si="15"/>
        <v>0.47826086956521741</v>
      </c>
      <c r="M178" s="142">
        <v>11</v>
      </c>
      <c r="N178" s="193">
        <f t="shared" si="16"/>
        <v>0.19298245614035087</v>
      </c>
      <c r="O178" s="178">
        <f t="shared" si="17"/>
        <v>58</v>
      </c>
      <c r="P178" s="178">
        <f t="shared" si="18"/>
        <v>46</v>
      </c>
      <c r="Q178" s="178">
        <f t="shared" si="19"/>
        <v>11</v>
      </c>
      <c r="R178" s="194">
        <f t="shared" si="20"/>
        <v>0.19298245614035087</v>
      </c>
    </row>
    <row r="179" spans="1:18" x14ac:dyDescent="0.2">
      <c r="A179" s="91" t="s">
        <v>452</v>
      </c>
      <c r="B179" s="188" t="s">
        <v>6</v>
      </c>
      <c r="C179" s="188" t="s">
        <v>7</v>
      </c>
      <c r="D179" s="176"/>
      <c r="E179" s="176"/>
      <c r="F179" s="176"/>
      <c r="G179" s="176"/>
      <c r="H179" s="192" t="str">
        <f t="shared" si="14"/>
        <v/>
      </c>
      <c r="I179" s="142">
        <v>3</v>
      </c>
      <c r="J179" s="142">
        <v>2</v>
      </c>
      <c r="K179" s="142"/>
      <c r="L179" s="193">
        <f t="shared" si="15"/>
        <v>0</v>
      </c>
      <c r="M179" s="142">
        <v>1</v>
      </c>
      <c r="N179" s="193">
        <f t="shared" si="16"/>
        <v>0.33333333333333331</v>
      </c>
      <c r="O179" s="178">
        <f t="shared" si="17"/>
        <v>3</v>
      </c>
      <c r="P179" s="178">
        <f t="shared" si="18"/>
        <v>2</v>
      </c>
      <c r="Q179" s="178">
        <f t="shared" si="19"/>
        <v>1</v>
      </c>
      <c r="R179" s="194">
        <f t="shared" si="20"/>
        <v>0.33333333333333331</v>
      </c>
    </row>
    <row r="180" spans="1:18" x14ac:dyDescent="0.2">
      <c r="A180" s="91" t="s">
        <v>452</v>
      </c>
      <c r="B180" s="188" t="s">
        <v>312</v>
      </c>
      <c r="C180" s="188" t="s">
        <v>313</v>
      </c>
      <c r="D180" s="176"/>
      <c r="E180" s="176"/>
      <c r="F180" s="176"/>
      <c r="G180" s="176"/>
      <c r="H180" s="192" t="str">
        <f t="shared" si="14"/>
        <v/>
      </c>
      <c r="I180" s="142">
        <v>103</v>
      </c>
      <c r="J180" s="142">
        <v>102</v>
      </c>
      <c r="K180" s="142">
        <v>3</v>
      </c>
      <c r="L180" s="193">
        <f t="shared" si="15"/>
        <v>2.9411764705882353E-2</v>
      </c>
      <c r="M180" s="142">
        <v>1</v>
      </c>
      <c r="N180" s="193">
        <f t="shared" si="16"/>
        <v>9.7087378640776691E-3</v>
      </c>
      <c r="O180" s="178">
        <f t="shared" si="17"/>
        <v>103</v>
      </c>
      <c r="P180" s="178">
        <f t="shared" si="18"/>
        <v>102</v>
      </c>
      <c r="Q180" s="178">
        <f t="shared" si="19"/>
        <v>1</v>
      </c>
      <c r="R180" s="194">
        <f t="shared" si="20"/>
        <v>9.7087378640776691E-3</v>
      </c>
    </row>
    <row r="181" spans="1:18" x14ac:dyDescent="0.2">
      <c r="A181" s="91" t="s">
        <v>452</v>
      </c>
      <c r="B181" s="188" t="s">
        <v>10</v>
      </c>
      <c r="C181" s="188" t="s">
        <v>12</v>
      </c>
      <c r="D181" s="176"/>
      <c r="E181" s="176"/>
      <c r="F181" s="176"/>
      <c r="G181" s="176"/>
      <c r="H181" s="192" t="str">
        <f t="shared" si="14"/>
        <v/>
      </c>
      <c r="I181" s="142">
        <v>10</v>
      </c>
      <c r="J181" s="142">
        <v>7</v>
      </c>
      <c r="K181" s="142">
        <v>4</v>
      </c>
      <c r="L181" s="193">
        <f t="shared" si="15"/>
        <v>0.5714285714285714</v>
      </c>
      <c r="M181" s="142">
        <v>3</v>
      </c>
      <c r="N181" s="193">
        <f t="shared" si="16"/>
        <v>0.3</v>
      </c>
      <c r="O181" s="178">
        <f t="shared" si="17"/>
        <v>10</v>
      </c>
      <c r="P181" s="178">
        <f t="shared" si="18"/>
        <v>7</v>
      </c>
      <c r="Q181" s="178">
        <f t="shared" si="19"/>
        <v>3</v>
      </c>
      <c r="R181" s="194">
        <f t="shared" si="20"/>
        <v>0.3</v>
      </c>
    </row>
    <row r="182" spans="1:18" x14ac:dyDescent="0.2">
      <c r="A182" s="91" t="s">
        <v>452</v>
      </c>
      <c r="B182" s="188" t="s">
        <v>15</v>
      </c>
      <c r="C182" s="188" t="s">
        <v>16</v>
      </c>
      <c r="D182" s="176"/>
      <c r="E182" s="176"/>
      <c r="F182" s="176"/>
      <c r="G182" s="176"/>
      <c r="H182" s="192" t="str">
        <f t="shared" si="14"/>
        <v/>
      </c>
      <c r="I182" s="142">
        <v>82</v>
      </c>
      <c r="J182" s="142">
        <v>82</v>
      </c>
      <c r="K182" s="142">
        <v>26</v>
      </c>
      <c r="L182" s="193">
        <f t="shared" si="15"/>
        <v>0.31707317073170732</v>
      </c>
      <c r="M182" s="142"/>
      <c r="N182" s="193">
        <f t="shared" si="16"/>
        <v>0</v>
      </c>
      <c r="O182" s="178">
        <f t="shared" si="17"/>
        <v>82</v>
      </c>
      <c r="P182" s="178">
        <f t="shared" si="18"/>
        <v>82</v>
      </c>
      <c r="Q182" s="178" t="str">
        <f t="shared" si="19"/>
        <v/>
      </c>
      <c r="R182" s="194" t="str">
        <f t="shared" si="20"/>
        <v/>
      </c>
    </row>
    <row r="183" spans="1:18" x14ac:dyDescent="0.2">
      <c r="A183" s="91" t="s">
        <v>452</v>
      </c>
      <c r="B183" s="188" t="s">
        <v>19</v>
      </c>
      <c r="C183" s="188" t="s">
        <v>20</v>
      </c>
      <c r="D183" s="176"/>
      <c r="E183" s="176"/>
      <c r="F183" s="176"/>
      <c r="G183" s="176"/>
      <c r="H183" s="192" t="str">
        <f t="shared" si="14"/>
        <v/>
      </c>
      <c r="I183" s="142">
        <v>115</v>
      </c>
      <c r="J183" s="142">
        <v>115</v>
      </c>
      <c r="K183" s="142">
        <v>80</v>
      </c>
      <c r="L183" s="193">
        <f t="shared" si="15"/>
        <v>0.69565217391304346</v>
      </c>
      <c r="M183" s="142"/>
      <c r="N183" s="193">
        <f t="shared" si="16"/>
        <v>0</v>
      </c>
      <c r="O183" s="178">
        <f t="shared" si="17"/>
        <v>115</v>
      </c>
      <c r="P183" s="178">
        <f t="shared" si="18"/>
        <v>115</v>
      </c>
      <c r="Q183" s="178" t="str">
        <f t="shared" si="19"/>
        <v/>
      </c>
      <c r="R183" s="194" t="str">
        <f t="shared" si="20"/>
        <v/>
      </c>
    </row>
    <row r="184" spans="1:18" x14ac:dyDescent="0.2">
      <c r="A184" s="91" t="s">
        <v>452</v>
      </c>
      <c r="B184" s="188" t="s">
        <v>32</v>
      </c>
      <c r="C184" s="188" t="s">
        <v>33</v>
      </c>
      <c r="D184" s="176"/>
      <c r="E184" s="176"/>
      <c r="F184" s="176"/>
      <c r="G184" s="176"/>
      <c r="H184" s="192" t="str">
        <f t="shared" si="14"/>
        <v/>
      </c>
      <c r="I184" s="142">
        <v>4</v>
      </c>
      <c r="J184" s="142">
        <v>4</v>
      </c>
      <c r="K184" s="142">
        <v>2</v>
      </c>
      <c r="L184" s="193">
        <f t="shared" si="15"/>
        <v>0.5</v>
      </c>
      <c r="M184" s="142"/>
      <c r="N184" s="193">
        <f t="shared" si="16"/>
        <v>0</v>
      </c>
      <c r="O184" s="178">
        <f t="shared" si="17"/>
        <v>4</v>
      </c>
      <c r="P184" s="178">
        <f t="shared" si="18"/>
        <v>4</v>
      </c>
      <c r="Q184" s="178" t="str">
        <f t="shared" si="19"/>
        <v/>
      </c>
      <c r="R184" s="194" t="str">
        <f t="shared" si="20"/>
        <v/>
      </c>
    </row>
    <row r="185" spans="1:18" x14ac:dyDescent="0.2">
      <c r="A185" s="91" t="s">
        <v>452</v>
      </c>
      <c r="B185" s="188" t="s">
        <v>35</v>
      </c>
      <c r="C185" s="188" t="s">
        <v>267</v>
      </c>
      <c r="D185" s="176"/>
      <c r="E185" s="176"/>
      <c r="F185" s="176"/>
      <c r="G185" s="176"/>
      <c r="H185" s="192" t="str">
        <f t="shared" si="14"/>
        <v/>
      </c>
      <c r="I185" s="142">
        <v>6</v>
      </c>
      <c r="J185" s="142">
        <v>5</v>
      </c>
      <c r="K185" s="142">
        <v>3</v>
      </c>
      <c r="L185" s="193">
        <f t="shared" si="15"/>
        <v>0.6</v>
      </c>
      <c r="M185" s="142">
        <v>1</v>
      </c>
      <c r="N185" s="193">
        <f t="shared" si="16"/>
        <v>0.16666666666666666</v>
      </c>
      <c r="O185" s="178">
        <f t="shared" si="17"/>
        <v>6</v>
      </c>
      <c r="P185" s="178">
        <f t="shared" si="18"/>
        <v>5</v>
      </c>
      <c r="Q185" s="178">
        <f t="shared" si="19"/>
        <v>1</v>
      </c>
      <c r="R185" s="194">
        <f t="shared" si="20"/>
        <v>0.16666666666666666</v>
      </c>
    </row>
    <row r="186" spans="1:18" x14ac:dyDescent="0.2">
      <c r="A186" s="91" t="s">
        <v>452</v>
      </c>
      <c r="B186" s="188" t="s">
        <v>35</v>
      </c>
      <c r="C186" s="188" t="s">
        <v>36</v>
      </c>
      <c r="D186" s="176"/>
      <c r="E186" s="176"/>
      <c r="F186" s="176"/>
      <c r="G186" s="176"/>
      <c r="H186" s="192" t="str">
        <f t="shared" si="14"/>
        <v/>
      </c>
      <c r="I186" s="142">
        <v>2</v>
      </c>
      <c r="J186" s="142">
        <v>2</v>
      </c>
      <c r="K186" s="142">
        <v>2</v>
      </c>
      <c r="L186" s="193">
        <f t="shared" si="15"/>
        <v>1</v>
      </c>
      <c r="M186" s="142"/>
      <c r="N186" s="193">
        <f t="shared" si="16"/>
        <v>0</v>
      </c>
      <c r="O186" s="178">
        <f t="shared" si="17"/>
        <v>2</v>
      </c>
      <c r="P186" s="178">
        <f t="shared" si="18"/>
        <v>2</v>
      </c>
      <c r="Q186" s="178" t="str">
        <f t="shared" si="19"/>
        <v/>
      </c>
      <c r="R186" s="194" t="str">
        <f t="shared" si="20"/>
        <v/>
      </c>
    </row>
    <row r="187" spans="1:18" x14ac:dyDescent="0.2">
      <c r="A187" s="91" t="s">
        <v>452</v>
      </c>
      <c r="B187" s="188" t="s">
        <v>35</v>
      </c>
      <c r="C187" s="188" t="s">
        <v>37</v>
      </c>
      <c r="D187" s="176"/>
      <c r="E187" s="176"/>
      <c r="F187" s="176"/>
      <c r="G187" s="176"/>
      <c r="H187" s="192" t="str">
        <f t="shared" si="14"/>
        <v/>
      </c>
      <c r="I187" s="142">
        <v>6</v>
      </c>
      <c r="J187" s="142">
        <v>6</v>
      </c>
      <c r="K187" s="142">
        <v>1</v>
      </c>
      <c r="L187" s="193">
        <f t="shared" si="15"/>
        <v>0.16666666666666666</v>
      </c>
      <c r="M187" s="142"/>
      <c r="N187" s="193">
        <f t="shared" si="16"/>
        <v>0</v>
      </c>
      <c r="O187" s="178">
        <f t="shared" si="17"/>
        <v>6</v>
      </c>
      <c r="P187" s="178">
        <f t="shared" si="18"/>
        <v>6</v>
      </c>
      <c r="Q187" s="178" t="str">
        <f t="shared" si="19"/>
        <v/>
      </c>
      <c r="R187" s="194" t="str">
        <f t="shared" si="20"/>
        <v/>
      </c>
    </row>
    <row r="188" spans="1:18" ht="29" x14ac:dyDescent="0.2">
      <c r="A188" s="91" t="s">
        <v>452</v>
      </c>
      <c r="B188" s="188" t="s">
        <v>40</v>
      </c>
      <c r="C188" s="188" t="s">
        <v>41</v>
      </c>
      <c r="D188" s="176"/>
      <c r="E188" s="176"/>
      <c r="F188" s="176"/>
      <c r="G188" s="176"/>
      <c r="H188" s="192" t="str">
        <f t="shared" si="14"/>
        <v/>
      </c>
      <c r="I188" s="142">
        <v>1</v>
      </c>
      <c r="J188" s="142">
        <v>1</v>
      </c>
      <c r="K188" s="142">
        <v>1</v>
      </c>
      <c r="L188" s="193">
        <f t="shared" si="15"/>
        <v>1</v>
      </c>
      <c r="M188" s="142"/>
      <c r="N188" s="193">
        <f t="shared" si="16"/>
        <v>0</v>
      </c>
      <c r="O188" s="178">
        <f t="shared" si="17"/>
        <v>1</v>
      </c>
      <c r="P188" s="178">
        <f t="shared" si="18"/>
        <v>1</v>
      </c>
      <c r="Q188" s="178" t="str">
        <f t="shared" si="19"/>
        <v/>
      </c>
      <c r="R188" s="194" t="str">
        <f t="shared" si="20"/>
        <v/>
      </c>
    </row>
    <row r="189" spans="1:18" x14ac:dyDescent="0.2">
      <c r="A189" s="91" t="s">
        <v>452</v>
      </c>
      <c r="B189" s="188" t="s">
        <v>42</v>
      </c>
      <c r="C189" s="188" t="s">
        <v>43</v>
      </c>
      <c r="D189" s="176"/>
      <c r="E189" s="176"/>
      <c r="F189" s="176"/>
      <c r="G189" s="176"/>
      <c r="H189" s="192" t="str">
        <f t="shared" si="14"/>
        <v/>
      </c>
      <c r="I189" s="142">
        <v>184</v>
      </c>
      <c r="J189" s="142">
        <v>184</v>
      </c>
      <c r="K189" s="142">
        <v>135</v>
      </c>
      <c r="L189" s="193">
        <f t="shared" si="15"/>
        <v>0.73369565217391308</v>
      </c>
      <c r="M189" s="142"/>
      <c r="N189" s="193">
        <f t="shared" si="16"/>
        <v>0</v>
      </c>
      <c r="O189" s="178">
        <f t="shared" si="17"/>
        <v>184</v>
      </c>
      <c r="P189" s="178">
        <f t="shared" si="18"/>
        <v>184</v>
      </c>
      <c r="Q189" s="178" t="str">
        <f t="shared" si="19"/>
        <v/>
      </c>
      <c r="R189" s="194" t="str">
        <f t="shared" si="20"/>
        <v/>
      </c>
    </row>
    <row r="190" spans="1:18" x14ac:dyDescent="0.2">
      <c r="A190" s="91" t="s">
        <v>452</v>
      </c>
      <c r="B190" s="188" t="s">
        <v>42</v>
      </c>
      <c r="C190" s="188" t="s">
        <v>46</v>
      </c>
      <c r="D190" s="176"/>
      <c r="E190" s="176"/>
      <c r="F190" s="176"/>
      <c r="G190" s="176"/>
      <c r="H190" s="192" t="str">
        <f t="shared" si="14"/>
        <v/>
      </c>
      <c r="I190" s="142">
        <v>147</v>
      </c>
      <c r="J190" s="142">
        <v>146</v>
      </c>
      <c r="K190" s="142">
        <v>96</v>
      </c>
      <c r="L190" s="193">
        <f t="shared" si="15"/>
        <v>0.65753424657534243</v>
      </c>
      <c r="M190" s="142">
        <v>1</v>
      </c>
      <c r="N190" s="193">
        <f t="shared" si="16"/>
        <v>6.8027210884353739E-3</v>
      </c>
      <c r="O190" s="178">
        <f t="shared" si="17"/>
        <v>147</v>
      </c>
      <c r="P190" s="178">
        <f t="shared" si="18"/>
        <v>146</v>
      </c>
      <c r="Q190" s="178">
        <f t="shared" si="19"/>
        <v>1</v>
      </c>
      <c r="R190" s="194">
        <f t="shared" si="20"/>
        <v>6.8027210884353739E-3</v>
      </c>
    </row>
    <row r="191" spans="1:18" x14ac:dyDescent="0.2">
      <c r="A191" s="91" t="s">
        <v>452</v>
      </c>
      <c r="B191" s="188" t="s">
        <v>47</v>
      </c>
      <c r="C191" s="188" t="s">
        <v>48</v>
      </c>
      <c r="D191" s="176"/>
      <c r="E191" s="176"/>
      <c r="F191" s="176"/>
      <c r="G191" s="176"/>
      <c r="H191" s="192" t="str">
        <f t="shared" si="14"/>
        <v/>
      </c>
      <c r="I191" s="142">
        <v>1</v>
      </c>
      <c r="J191" s="142">
        <v>1</v>
      </c>
      <c r="K191" s="142">
        <v>1</v>
      </c>
      <c r="L191" s="193">
        <f t="shared" si="15"/>
        <v>1</v>
      </c>
      <c r="M191" s="142"/>
      <c r="N191" s="193">
        <f t="shared" si="16"/>
        <v>0</v>
      </c>
      <c r="O191" s="178">
        <f t="shared" si="17"/>
        <v>1</v>
      </c>
      <c r="P191" s="178">
        <f t="shared" si="18"/>
        <v>1</v>
      </c>
      <c r="Q191" s="178" t="str">
        <f t="shared" si="19"/>
        <v/>
      </c>
      <c r="R191" s="194" t="str">
        <f t="shared" si="20"/>
        <v/>
      </c>
    </row>
    <row r="192" spans="1:18" x14ac:dyDescent="0.2">
      <c r="A192" s="91" t="s">
        <v>452</v>
      </c>
      <c r="B192" s="188" t="s">
        <v>55</v>
      </c>
      <c r="C192" s="188" t="s">
        <v>56</v>
      </c>
      <c r="D192" s="176"/>
      <c r="E192" s="176"/>
      <c r="F192" s="176"/>
      <c r="G192" s="176"/>
      <c r="H192" s="192" t="str">
        <f t="shared" si="14"/>
        <v/>
      </c>
      <c r="I192" s="142">
        <v>10</v>
      </c>
      <c r="J192" s="142">
        <v>8</v>
      </c>
      <c r="K192" s="142">
        <v>4</v>
      </c>
      <c r="L192" s="193">
        <f t="shared" si="15"/>
        <v>0.5</v>
      </c>
      <c r="M192" s="142">
        <v>2</v>
      </c>
      <c r="N192" s="193">
        <f t="shared" si="16"/>
        <v>0.2</v>
      </c>
      <c r="O192" s="178">
        <f t="shared" si="17"/>
        <v>10</v>
      </c>
      <c r="P192" s="178">
        <f t="shared" si="18"/>
        <v>8</v>
      </c>
      <c r="Q192" s="178">
        <f t="shared" si="19"/>
        <v>2</v>
      </c>
      <c r="R192" s="194">
        <f t="shared" si="20"/>
        <v>0.2</v>
      </c>
    </row>
    <row r="193" spans="1:18" x14ac:dyDescent="0.2">
      <c r="A193" s="91" t="s">
        <v>452</v>
      </c>
      <c r="B193" s="188" t="s">
        <v>65</v>
      </c>
      <c r="C193" s="188" t="s">
        <v>66</v>
      </c>
      <c r="D193" s="176"/>
      <c r="E193" s="176"/>
      <c r="F193" s="176"/>
      <c r="G193" s="176"/>
      <c r="H193" s="192" t="str">
        <f t="shared" si="14"/>
        <v/>
      </c>
      <c r="I193" s="142">
        <v>308</v>
      </c>
      <c r="J193" s="142">
        <v>237</v>
      </c>
      <c r="K193" s="142">
        <v>116</v>
      </c>
      <c r="L193" s="193">
        <f t="shared" si="15"/>
        <v>0.48945147679324896</v>
      </c>
      <c r="M193" s="142">
        <v>71</v>
      </c>
      <c r="N193" s="193">
        <f t="shared" si="16"/>
        <v>0.23051948051948051</v>
      </c>
      <c r="O193" s="178">
        <f t="shared" si="17"/>
        <v>308</v>
      </c>
      <c r="P193" s="178">
        <f t="shared" si="18"/>
        <v>237</v>
      </c>
      <c r="Q193" s="178">
        <f t="shared" si="19"/>
        <v>71</v>
      </c>
      <c r="R193" s="194">
        <f t="shared" si="20"/>
        <v>0.23051948051948051</v>
      </c>
    </row>
    <row r="194" spans="1:18" x14ac:dyDescent="0.2">
      <c r="A194" s="91" t="s">
        <v>452</v>
      </c>
      <c r="B194" s="188" t="s">
        <v>69</v>
      </c>
      <c r="C194" s="188" t="s">
        <v>70</v>
      </c>
      <c r="D194" s="176"/>
      <c r="E194" s="176"/>
      <c r="F194" s="176"/>
      <c r="G194" s="176"/>
      <c r="H194" s="192" t="str">
        <f t="shared" ref="H194:H257" si="21">IF((E194+G194)&lt;&gt;0,G194/(E194+G194),"")</f>
        <v/>
      </c>
      <c r="I194" s="142">
        <v>9</v>
      </c>
      <c r="J194" s="142">
        <v>9</v>
      </c>
      <c r="K194" s="142">
        <v>5</v>
      </c>
      <c r="L194" s="193">
        <f t="shared" ref="L194:L257" si="22">IF(J194&lt;&gt;0,K194/J194,"")</f>
        <v>0.55555555555555558</v>
      </c>
      <c r="M194" s="142"/>
      <c r="N194" s="193">
        <f t="shared" ref="N194:N257" si="23">IF((J194+M194)&lt;&gt;0,M194/(J194+M194),"")</f>
        <v>0</v>
      </c>
      <c r="O194" s="178">
        <f t="shared" ref="O194:O257" si="24">IF(SUM(D194,I194)&gt;0,SUM(D194,I194),"")</f>
        <v>9</v>
      </c>
      <c r="P194" s="178">
        <f t="shared" ref="P194:P257" si="25">IF( SUM(E194,J194)&gt;0, SUM(E194,J194),"")</f>
        <v>9</v>
      </c>
      <c r="Q194" s="178" t="str">
        <f t="shared" ref="Q194:Q257" si="26">IF(SUM(G194,M194)&gt;0,SUM(G194,M194),"")</f>
        <v/>
      </c>
      <c r="R194" s="194" t="str">
        <f t="shared" ref="R194:R257" si="27">IFERROR(IF((P194+Q194)&lt;&gt;0,Q194/(P194+Q194),""),"")</f>
        <v/>
      </c>
    </row>
    <row r="195" spans="1:18" x14ac:dyDescent="0.2">
      <c r="A195" s="91" t="s">
        <v>452</v>
      </c>
      <c r="B195" s="188" t="s">
        <v>74</v>
      </c>
      <c r="C195" s="188" t="s">
        <v>247</v>
      </c>
      <c r="D195" s="176"/>
      <c r="E195" s="176"/>
      <c r="F195" s="176"/>
      <c r="G195" s="176"/>
      <c r="H195" s="192" t="str">
        <f t="shared" si="21"/>
        <v/>
      </c>
      <c r="I195" s="142">
        <v>5</v>
      </c>
      <c r="J195" s="142">
        <v>5</v>
      </c>
      <c r="K195" s="142">
        <v>2</v>
      </c>
      <c r="L195" s="193">
        <f t="shared" si="22"/>
        <v>0.4</v>
      </c>
      <c r="M195" s="142"/>
      <c r="N195" s="193">
        <f t="shared" si="23"/>
        <v>0</v>
      </c>
      <c r="O195" s="178">
        <f t="shared" si="24"/>
        <v>5</v>
      </c>
      <c r="P195" s="178">
        <f t="shared" si="25"/>
        <v>5</v>
      </c>
      <c r="Q195" s="178" t="str">
        <f t="shared" si="26"/>
        <v/>
      </c>
      <c r="R195" s="194" t="str">
        <f t="shared" si="27"/>
        <v/>
      </c>
    </row>
    <row r="196" spans="1:18" x14ac:dyDescent="0.2">
      <c r="A196" s="91" t="s">
        <v>452</v>
      </c>
      <c r="B196" s="188" t="s">
        <v>76</v>
      </c>
      <c r="C196" s="188" t="s">
        <v>77</v>
      </c>
      <c r="D196" s="176"/>
      <c r="E196" s="176"/>
      <c r="F196" s="176"/>
      <c r="G196" s="176"/>
      <c r="H196" s="192" t="str">
        <f t="shared" si="21"/>
        <v/>
      </c>
      <c r="I196" s="142">
        <v>7</v>
      </c>
      <c r="J196" s="142">
        <v>3</v>
      </c>
      <c r="K196" s="142">
        <v>1</v>
      </c>
      <c r="L196" s="193">
        <f t="shared" si="22"/>
        <v>0.33333333333333331</v>
      </c>
      <c r="M196" s="142">
        <v>4</v>
      </c>
      <c r="N196" s="193">
        <f t="shared" si="23"/>
        <v>0.5714285714285714</v>
      </c>
      <c r="O196" s="178">
        <f t="shared" si="24"/>
        <v>7</v>
      </c>
      <c r="P196" s="178">
        <f t="shared" si="25"/>
        <v>3</v>
      </c>
      <c r="Q196" s="178">
        <f t="shared" si="26"/>
        <v>4</v>
      </c>
      <c r="R196" s="194">
        <f t="shared" si="27"/>
        <v>0.5714285714285714</v>
      </c>
    </row>
    <row r="197" spans="1:18" x14ac:dyDescent="0.2">
      <c r="A197" s="91" t="s">
        <v>452</v>
      </c>
      <c r="B197" s="188" t="s">
        <v>78</v>
      </c>
      <c r="C197" s="188" t="s">
        <v>281</v>
      </c>
      <c r="D197" s="176"/>
      <c r="E197" s="176"/>
      <c r="F197" s="176"/>
      <c r="G197" s="176"/>
      <c r="H197" s="192" t="str">
        <f t="shared" si="21"/>
        <v/>
      </c>
      <c r="I197" s="142">
        <v>1</v>
      </c>
      <c r="J197" s="142">
        <v>1</v>
      </c>
      <c r="K197" s="142"/>
      <c r="L197" s="193">
        <f t="shared" si="22"/>
        <v>0</v>
      </c>
      <c r="M197" s="142"/>
      <c r="N197" s="193">
        <f t="shared" si="23"/>
        <v>0</v>
      </c>
      <c r="O197" s="178">
        <f t="shared" si="24"/>
        <v>1</v>
      </c>
      <c r="P197" s="178">
        <f t="shared" si="25"/>
        <v>1</v>
      </c>
      <c r="Q197" s="178" t="str">
        <f t="shared" si="26"/>
        <v/>
      </c>
      <c r="R197" s="194" t="str">
        <f t="shared" si="27"/>
        <v/>
      </c>
    </row>
    <row r="198" spans="1:18" x14ac:dyDescent="0.2">
      <c r="A198" s="91" t="s">
        <v>452</v>
      </c>
      <c r="B198" s="188" t="s">
        <v>83</v>
      </c>
      <c r="C198" s="188" t="s">
        <v>84</v>
      </c>
      <c r="D198" s="176"/>
      <c r="E198" s="176"/>
      <c r="F198" s="176"/>
      <c r="G198" s="176"/>
      <c r="H198" s="192" t="str">
        <f t="shared" si="21"/>
        <v/>
      </c>
      <c r="I198" s="142">
        <v>5</v>
      </c>
      <c r="J198" s="142">
        <v>4</v>
      </c>
      <c r="K198" s="142"/>
      <c r="L198" s="193">
        <f t="shared" si="22"/>
        <v>0</v>
      </c>
      <c r="M198" s="142">
        <v>1</v>
      </c>
      <c r="N198" s="193">
        <f t="shared" si="23"/>
        <v>0.2</v>
      </c>
      <c r="O198" s="178">
        <f t="shared" si="24"/>
        <v>5</v>
      </c>
      <c r="P198" s="178">
        <f t="shared" si="25"/>
        <v>4</v>
      </c>
      <c r="Q198" s="178">
        <f t="shared" si="26"/>
        <v>1</v>
      </c>
      <c r="R198" s="194">
        <f t="shared" si="27"/>
        <v>0.2</v>
      </c>
    </row>
    <row r="199" spans="1:18" x14ac:dyDescent="0.2">
      <c r="A199" s="91" t="s">
        <v>452</v>
      </c>
      <c r="B199" s="188" t="s">
        <v>83</v>
      </c>
      <c r="C199" s="188" t="s">
        <v>453</v>
      </c>
      <c r="D199" s="176"/>
      <c r="E199" s="176"/>
      <c r="F199" s="176"/>
      <c r="G199" s="176"/>
      <c r="H199" s="192" t="str">
        <f t="shared" si="21"/>
        <v/>
      </c>
      <c r="I199" s="142">
        <v>1</v>
      </c>
      <c r="J199" s="142">
        <v>1</v>
      </c>
      <c r="K199" s="142"/>
      <c r="L199" s="193">
        <f t="shared" si="22"/>
        <v>0</v>
      </c>
      <c r="M199" s="142"/>
      <c r="N199" s="193">
        <f t="shared" si="23"/>
        <v>0</v>
      </c>
      <c r="O199" s="178">
        <f t="shared" si="24"/>
        <v>1</v>
      </c>
      <c r="P199" s="178">
        <f t="shared" si="25"/>
        <v>1</v>
      </c>
      <c r="Q199" s="178" t="str">
        <f t="shared" si="26"/>
        <v/>
      </c>
      <c r="R199" s="194" t="str">
        <f t="shared" si="27"/>
        <v/>
      </c>
    </row>
    <row r="200" spans="1:18" x14ac:dyDescent="0.2">
      <c r="A200" s="91" t="s">
        <v>452</v>
      </c>
      <c r="B200" s="188" t="s">
        <v>556</v>
      </c>
      <c r="C200" s="188" t="s">
        <v>89</v>
      </c>
      <c r="D200" s="176"/>
      <c r="E200" s="176"/>
      <c r="F200" s="176"/>
      <c r="G200" s="176"/>
      <c r="H200" s="192" t="str">
        <f t="shared" si="21"/>
        <v/>
      </c>
      <c r="I200" s="142">
        <v>2</v>
      </c>
      <c r="J200" s="142">
        <v>2</v>
      </c>
      <c r="K200" s="142"/>
      <c r="L200" s="193">
        <f t="shared" si="22"/>
        <v>0</v>
      </c>
      <c r="M200" s="142"/>
      <c r="N200" s="193">
        <f t="shared" si="23"/>
        <v>0</v>
      </c>
      <c r="O200" s="178">
        <f t="shared" si="24"/>
        <v>2</v>
      </c>
      <c r="P200" s="178">
        <f t="shared" si="25"/>
        <v>2</v>
      </c>
      <c r="Q200" s="178" t="str">
        <f t="shared" si="26"/>
        <v/>
      </c>
      <c r="R200" s="194" t="str">
        <f t="shared" si="27"/>
        <v/>
      </c>
    </row>
    <row r="201" spans="1:18" x14ac:dyDescent="0.2">
      <c r="A201" s="91" t="s">
        <v>452</v>
      </c>
      <c r="B201" s="188" t="s">
        <v>90</v>
      </c>
      <c r="C201" s="188" t="s">
        <v>91</v>
      </c>
      <c r="D201" s="176"/>
      <c r="E201" s="176"/>
      <c r="F201" s="176"/>
      <c r="G201" s="176"/>
      <c r="H201" s="192" t="str">
        <f t="shared" si="21"/>
        <v/>
      </c>
      <c r="I201" s="142">
        <v>3</v>
      </c>
      <c r="J201" s="142">
        <v>3</v>
      </c>
      <c r="K201" s="142">
        <v>3</v>
      </c>
      <c r="L201" s="193">
        <f t="shared" si="22"/>
        <v>1</v>
      </c>
      <c r="M201" s="142"/>
      <c r="N201" s="193">
        <f t="shared" si="23"/>
        <v>0</v>
      </c>
      <c r="O201" s="178">
        <f t="shared" si="24"/>
        <v>3</v>
      </c>
      <c r="P201" s="178">
        <f t="shared" si="25"/>
        <v>3</v>
      </c>
      <c r="Q201" s="178" t="str">
        <f t="shared" si="26"/>
        <v/>
      </c>
      <c r="R201" s="194" t="str">
        <f t="shared" si="27"/>
        <v/>
      </c>
    </row>
    <row r="202" spans="1:18" x14ac:dyDescent="0.2">
      <c r="A202" s="91" t="s">
        <v>452</v>
      </c>
      <c r="B202" s="188" t="s">
        <v>90</v>
      </c>
      <c r="C202" s="188" t="s">
        <v>454</v>
      </c>
      <c r="D202" s="176"/>
      <c r="E202" s="176"/>
      <c r="F202" s="176"/>
      <c r="G202" s="176"/>
      <c r="H202" s="192" t="str">
        <f t="shared" si="21"/>
        <v/>
      </c>
      <c r="I202" s="142">
        <v>2</v>
      </c>
      <c r="J202" s="142">
        <v>2</v>
      </c>
      <c r="K202" s="142"/>
      <c r="L202" s="193">
        <f t="shared" si="22"/>
        <v>0</v>
      </c>
      <c r="M202" s="142"/>
      <c r="N202" s="193">
        <f t="shared" si="23"/>
        <v>0</v>
      </c>
      <c r="O202" s="178">
        <f t="shared" si="24"/>
        <v>2</v>
      </c>
      <c r="P202" s="178">
        <f t="shared" si="25"/>
        <v>2</v>
      </c>
      <c r="Q202" s="178" t="str">
        <f t="shared" si="26"/>
        <v/>
      </c>
      <c r="R202" s="194" t="str">
        <f t="shared" si="27"/>
        <v/>
      </c>
    </row>
    <row r="203" spans="1:18" x14ac:dyDescent="0.2">
      <c r="A203" s="91" t="s">
        <v>452</v>
      </c>
      <c r="B203" s="188" t="s">
        <v>92</v>
      </c>
      <c r="C203" s="188" t="s">
        <v>93</v>
      </c>
      <c r="D203" s="176"/>
      <c r="E203" s="176"/>
      <c r="F203" s="176"/>
      <c r="G203" s="176"/>
      <c r="H203" s="192" t="str">
        <f t="shared" si="21"/>
        <v/>
      </c>
      <c r="I203" s="142">
        <v>385</v>
      </c>
      <c r="J203" s="142">
        <v>370</v>
      </c>
      <c r="K203" s="142">
        <v>104</v>
      </c>
      <c r="L203" s="193">
        <f t="shared" si="22"/>
        <v>0.2810810810810811</v>
      </c>
      <c r="M203" s="142">
        <v>15</v>
      </c>
      <c r="N203" s="193">
        <f t="shared" si="23"/>
        <v>3.896103896103896E-2</v>
      </c>
      <c r="O203" s="178">
        <f t="shared" si="24"/>
        <v>385</v>
      </c>
      <c r="P203" s="178">
        <f t="shared" si="25"/>
        <v>370</v>
      </c>
      <c r="Q203" s="178">
        <f t="shared" si="26"/>
        <v>15</v>
      </c>
      <c r="R203" s="194">
        <f t="shared" si="27"/>
        <v>3.896103896103896E-2</v>
      </c>
    </row>
    <row r="204" spans="1:18" x14ac:dyDescent="0.2">
      <c r="A204" s="91" t="s">
        <v>452</v>
      </c>
      <c r="B204" s="188" t="s">
        <v>98</v>
      </c>
      <c r="C204" s="188" t="s">
        <v>99</v>
      </c>
      <c r="D204" s="176"/>
      <c r="E204" s="176"/>
      <c r="F204" s="176"/>
      <c r="G204" s="176"/>
      <c r="H204" s="192" t="str">
        <f t="shared" si="21"/>
        <v/>
      </c>
      <c r="I204" s="142">
        <v>67</v>
      </c>
      <c r="J204" s="142">
        <v>43</v>
      </c>
      <c r="K204" s="142">
        <v>9</v>
      </c>
      <c r="L204" s="193">
        <f t="shared" si="22"/>
        <v>0.20930232558139536</v>
      </c>
      <c r="M204" s="142">
        <v>24</v>
      </c>
      <c r="N204" s="193">
        <f t="shared" si="23"/>
        <v>0.35820895522388058</v>
      </c>
      <c r="O204" s="178">
        <f t="shared" si="24"/>
        <v>67</v>
      </c>
      <c r="P204" s="178">
        <f t="shared" si="25"/>
        <v>43</v>
      </c>
      <c r="Q204" s="178">
        <f t="shared" si="26"/>
        <v>24</v>
      </c>
      <c r="R204" s="194">
        <f t="shared" si="27"/>
        <v>0.35820895522388058</v>
      </c>
    </row>
    <row r="205" spans="1:18" x14ac:dyDescent="0.2">
      <c r="A205" s="91" t="s">
        <v>452</v>
      </c>
      <c r="B205" s="188" t="s">
        <v>558</v>
      </c>
      <c r="C205" s="188" t="s">
        <v>100</v>
      </c>
      <c r="D205" s="176"/>
      <c r="E205" s="176"/>
      <c r="F205" s="176"/>
      <c r="G205" s="176"/>
      <c r="H205" s="192" t="str">
        <f t="shared" si="21"/>
        <v/>
      </c>
      <c r="I205" s="142">
        <v>126</v>
      </c>
      <c r="J205" s="142">
        <v>113</v>
      </c>
      <c r="K205" s="142">
        <v>59</v>
      </c>
      <c r="L205" s="193">
        <f t="shared" si="22"/>
        <v>0.52212389380530977</v>
      </c>
      <c r="M205" s="142">
        <v>13</v>
      </c>
      <c r="N205" s="193">
        <f t="shared" si="23"/>
        <v>0.10317460317460317</v>
      </c>
      <c r="O205" s="178">
        <f t="shared" si="24"/>
        <v>126</v>
      </c>
      <c r="P205" s="178">
        <f t="shared" si="25"/>
        <v>113</v>
      </c>
      <c r="Q205" s="178">
        <f t="shared" si="26"/>
        <v>13</v>
      </c>
      <c r="R205" s="194">
        <f t="shared" si="27"/>
        <v>0.10317460317460317</v>
      </c>
    </row>
    <row r="206" spans="1:18" x14ac:dyDescent="0.2">
      <c r="A206" s="91" t="s">
        <v>452</v>
      </c>
      <c r="B206" s="188" t="s">
        <v>101</v>
      </c>
      <c r="C206" s="188" t="s">
        <v>511</v>
      </c>
      <c r="D206" s="176"/>
      <c r="E206" s="176"/>
      <c r="F206" s="176"/>
      <c r="G206" s="176"/>
      <c r="H206" s="192" t="str">
        <f t="shared" si="21"/>
        <v/>
      </c>
      <c r="I206" s="142">
        <v>77</v>
      </c>
      <c r="J206" s="142">
        <v>59</v>
      </c>
      <c r="K206" s="142">
        <v>34</v>
      </c>
      <c r="L206" s="193">
        <f t="shared" si="22"/>
        <v>0.57627118644067798</v>
      </c>
      <c r="M206" s="142">
        <v>18</v>
      </c>
      <c r="N206" s="193">
        <f t="shared" si="23"/>
        <v>0.23376623376623376</v>
      </c>
      <c r="O206" s="178">
        <f t="shared" si="24"/>
        <v>77</v>
      </c>
      <c r="P206" s="178">
        <f t="shared" si="25"/>
        <v>59</v>
      </c>
      <c r="Q206" s="178">
        <f t="shared" si="26"/>
        <v>18</v>
      </c>
      <c r="R206" s="194">
        <f t="shared" si="27"/>
        <v>0.23376623376623376</v>
      </c>
    </row>
    <row r="207" spans="1:18" x14ac:dyDescent="0.2">
      <c r="A207" s="91" t="s">
        <v>452</v>
      </c>
      <c r="B207" s="188" t="s">
        <v>101</v>
      </c>
      <c r="C207" s="188" t="s">
        <v>102</v>
      </c>
      <c r="D207" s="176"/>
      <c r="E207" s="176"/>
      <c r="F207" s="176"/>
      <c r="G207" s="176"/>
      <c r="H207" s="192" t="str">
        <f t="shared" si="21"/>
        <v/>
      </c>
      <c r="I207" s="142">
        <v>44</v>
      </c>
      <c r="J207" s="142">
        <v>40</v>
      </c>
      <c r="K207" s="142">
        <v>40</v>
      </c>
      <c r="L207" s="193">
        <f t="shared" si="22"/>
        <v>1</v>
      </c>
      <c r="M207" s="142">
        <v>4</v>
      </c>
      <c r="N207" s="193">
        <f t="shared" si="23"/>
        <v>9.0909090909090912E-2</v>
      </c>
      <c r="O207" s="178">
        <f t="shared" si="24"/>
        <v>44</v>
      </c>
      <c r="P207" s="178">
        <f t="shared" si="25"/>
        <v>40</v>
      </c>
      <c r="Q207" s="178">
        <f t="shared" si="26"/>
        <v>4</v>
      </c>
      <c r="R207" s="194">
        <f t="shared" si="27"/>
        <v>9.0909090909090912E-2</v>
      </c>
    </row>
    <row r="208" spans="1:18" x14ac:dyDescent="0.2">
      <c r="A208" s="91" t="s">
        <v>452</v>
      </c>
      <c r="B208" s="188" t="s">
        <v>103</v>
      </c>
      <c r="C208" s="188" t="s">
        <v>104</v>
      </c>
      <c r="D208" s="176"/>
      <c r="E208" s="176"/>
      <c r="F208" s="176"/>
      <c r="G208" s="176"/>
      <c r="H208" s="192" t="str">
        <f t="shared" si="21"/>
        <v/>
      </c>
      <c r="I208" s="142">
        <v>17</v>
      </c>
      <c r="J208" s="142">
        <v>17</v>
      </c>
      <c r="K208" s="142">
        <v>6</v>
      </c>
      <c r="L208" s="193">
        <f t="shared" si="22"/>
        <v>0.35294117647058826</v>
      </c>
      <c r="M208" s="142"/>
      <c r="N208" s="193">
        <f t="shared" si="23"/>
        <v>0</v>
      </c>
      <c r="O208" s="178">
        <f t="shared" si="24"/>
        <v>17</v>
      </c>
      <c r="P208" s="178">
        <f t="shared" si="25"/>
        <v>17</v>
      </c>
      <c r="Q208" s="178" t="str">
        <f t="shared" si="26"/>
        <v/>
      </c>
      <c r="R208" s="194" t="str">
        <f t="shared" si="27"/>
        <v/>
      </c>
    </row>
    <row r="209" spans="1:18" x14ac:dyDescent="0.2">
      <c r="A209" s="91" t="s">
        <v>452</v>
      </c>
      <c r="B209" s="188" t="s">
        <v>105</v>
      </c>
      <c r="C209" s="188" t="s">
        <v>106</v>
      </c>
      <c r="D209" s="176"/>
      <c r="E209" s="176"/>
      <c r="F209" s="176"/>
      <c r="G209" s="176"/>
      <c r="H209" s="192" t="str">
        <f t="shared" si="21"/>
        <v/>
      </c>
      <c r="I209" s="142">
        <v>31</v>
      </c>
      <c r="J209" s="142">
        <v>31</v>
      </c>
      <c r="K209" s="142">
        <v>13</v>
      </c>
      <c r="L209" s="193">
        <f t="shared" si="22"/>
        <v>0.41935483870967744</v>
      </c>
      <c r="M209" s="142"/>
      <c r="N209" s="193">
        <f t="shared" si="23"/>
        <v>0</v>
      </c>
      <c r="O209" s="178">
        <f t="shared" si="24"/>
        <v>31</v>
      </c>
      <c r="P209" s="178">
        <f t="shared" si="25"/>
        <v>31</v>
      </c>
      <c r="Q209" s="178" t="str">
        <f t="shared" si="26"/>
        <v/>
      </c>
      <c r="R209" s="194" t="str">
        <f t="shared" si="27"/>
        <v/>
      </c>
    </row>
    <row r="210" spans="1:18" x14ac:dyDescent="0.2">
      <c r="A210" s="91" t="s">
        <v>452</v>
      </c>
      <c r="B210" s="188" t="s">
        <v>107</v>
      </c>
      <c r="C210" s="188" t="s">
        <v>288</v>
      </c>
      <c r="D210" s="176"/>
      <c r="E210" s="176"/>
      <c r="F210" s="176"/>
      <c r="G210" s="176"/>
      <c r="H210" s="192" t="str">
        <f t="shared" si="21"/>
        <v/>
      </c>
      <c r="I210" s="142">
        <v>1</v>
      </c>
      <c r="J210" s="142">
        <v>1</v>
      </c>
      <c r="K210" s="142"/>
      <c r="L210" s="193">
        <f t="shared" si="22"/>
        <v>0</v>
      </c>
      <c r="M210" s="142"/>
      <c r="N210" s="193">
        <f t="shared" si="23"/>
        <v>0</v>
      </c>
      <c r="O210" s="178">
        <f t="shared" si="24"/>
        <v>1</v>
      </c>
      <c r="P210" s="178">
        <f t="shared" si="25"/>
        <v>1</v>
      </c>
      <c r="Q210" s="178" t="str">
        <f t="shared" si="26"/>
        <v/>
      </c>
      <c r="R210" s="194" t="str">
        <f t="shared" si="27"/>
        <v/>
      </c>
    </row>
    <row r="211" spans="1:18" x14ac:dyDescent="0.2">
      <c r="A211" s="91" t="s">
        <v>452</v>
      </c>
      <c r="B211" s="188" t="s">
        <v>110</v>
      </c>
      <c r="C211" s="188" t="s">
        <v>111</v>
      </c>
      <c r="D211" s="176"/>
      <c r="E211" s="176"/>
      <c r="F211" s="176"/>
      <c r="G211" s="176"/>
      <c r="H211" s="192" t="str">
        <f t="shared" si="21"/>
        <v/>
      </c>
      <c r="I211" s="142">
        <v>8</v>
      </c>
      <c r="J211" s="142">
        <v>8</v>
      </c>
      <c r="K211" s="142">
        <v>1</v>
      </c>
      <c r="L211" s="193">
        <f t="shared" si="22"/>
        <v>0.125</v>
      </c>
      <c r="M211" s="142"/>
      <c r="N211" s="193">
        <f t="shared" si="23"/>
        <v>0</v>
      </c>
      <c r="O211" s="178">
        <f t="shared" si="24"/>
        <v>8</v>
      </c>
      <c r="P211" s="178">
        <f t="shared" si="25"/>
        <v>8</v>
      </c>
      <c r="Q211" s="178" t="str">
        <f t="shared" si="26"/>
        <v/>
      </c>
      <c r="R211" s="194" t="str">
        <f t="shared" si="27"/>
        <v/>
      </c>
    </row>
    <row r="212" spans="1:18" x14ac:dyDescent="0.2">
      <c r="A212" s="91" t="s">
        <v>452</v>
      </c>
      <c r="B212" s="188" t="s">
        <v>112</v>
      </c>
      <c r="C212" s="188" t="s">
        <v>113</v>
      </c>
      <c r="D212" s="176"/>
      <c r="E212" s="176"/>
      <c r="F212" s="176"/>
      <c r="G212" s="176"/>
      <c r="H212" s="192" t="str">
        <f t="shared" si="21"/>
        <v/>
      </c>
      <c r="I212" s="142">
        <v>170</v>
      </c>
      <c r="J212" s="142">
        <v>164</v>
      </c>
      <c r="K212" s="142">
        <v>82</v>
      </c>
      <c r="L212" s="193">
        <f t="shared" si="22"/>
        <v>0.5</v>
      </c>
      <c r="M212" s="142">
        <v>6</v>
      </c>
      <c r="N212" s="193">
        <f t="shared" si="23"/>
        <v>3.5294117647058823E-2</v>
      </c>
      <c r="O212" s="178">
        <f t="shared" si="24"/>
        <v>170</v>
      </c>
      <c r="P212" s="178">
        <f t="shared" si="25"/>
        <v>164</v>
      </c>
      <c r="Q212" s="178">
        <f t="shared" si="26"/>
        <v>6</v>
      </c>
      <c r="R212" s="194">
        <f t="shared" si="27"/>
        <v>3.5294117647058823E-2</v>
      </c>
    </row>
    <row r="213" spans="1:18" x14ac:dyDescent="0.2">
      <c r="A213" s="91" t="s">
        <v>452</v>
      </c>
      <c r="B213" s="188" t="s">
        <v>114</v>
      </c>
      <c r="C213" s="188" t="s">
        <v>542</v>
      </c>
      <c r="D213" s="176"/>
      <c r="E213" s="176"/>
      <c r="F213" s="176"/>
      <c r="G213" s="176"/>
      <c r="H213" s="192" t="str">
        <f t="shared" si="21"/>
        <v/>
      </c>
      <c r="I213" s="142">
        <v>119</v>
      </c>
      <c r="J213" s="142">
        <v>118</v>
      </c>
      <c r="K213" s="142">
        <v>39</v>
      </c>
      <c r="L213" s="193">
        <f t="shared" si="22"/>
        <v>0.33050847457627119</v>
      </c>
      <c r="M213" s="142">
        <v>1</v>
      </c>
      <c r="N213" s="193">
        <f t="shared" si="23"/>
        <v>8.4033613445378148E-3</v>
      </c>
      <c r="O213" s="178">
        <f t="shared" si="24"/>
        <v>119</v>
      </c>
      <c r="P213" s="178">
        <f t="shared" si="25"/>
        <v>118</v>
      </c>
      <c r="Q213" s="178">
        <f t="shared" si="26"/>
        <v>1</v>
      </c>
      <c r="R213" s="194">
        <f t="shared" si="27"/>
        <v>8.4033613445378148E-3</v>
      </c>
    </row>
    <row r="214" spans="1:18" x14ac:dyDescent="0.2">
      <c r="A214" s="91" t="s">
        <v>452</v>
      </c>
      <c r="B214" s="188" t="s">
        <v>116</v>
      </c>
      <c r="C214" s="188" t="s">
        <v>117</v>
      </c>
      <c r="D214" s="176"/>
      <c r="E214" s="176"/>
      <c r="F214" s="176"/>
      <c r="G214" s="176"/>
      <c r="H214" s="192" t="str">
        <f t="shared" si="21"/>
        <v/>
      </c>
      <c r="I214" s="142">
        <v>38</v>
      </c>
      <c r="J214" s="142">
        <v>32</v>
      </c>
      <c r="K214" s="142">
        <v>7</v>
      </c>
      <c r="L214" s="193">
        <f t="shared" si="22"/>
        <v>0.21875</v>
      </c>
      <c r="M214" s="142">
        <v>6</v>
      </c>
      <c r="N214" s="193">
        <f t="shared" si="23"/>
        <v>0.15789473684210525</v>
      </c>
      <c r="O214" s="178">
        <f t="shared" si="24"/>
        <v>38</v>
      </c>
      <c r="P214" s="178">
        <f t="shared" si="25"/>
        <v>32</v>
      </c>
      <c r="Q214" s="178">
        <f t="shared" si="26"/>
        <v>6</v>
      </c>
      <c r="R214" s="194">
        <f t="shared" si="27"/>
        <v>0.15789473684210525</v>
      </c>
    </row>
    <row r="215" spans="1:18" x14ac:dyDescent="0.2">
      <c r="A215" s="91" t="s">
        <v>452</v>
      </c>
      <c r="B215" s="188" t="s">
        <v>121</v>
      </c>
      <c r="C215" s="188" t="s">
        <v>121</v>
      </c>
      <c r="D215" s="176"/>
      <c r="E215" s="176"/>
      <c r="F215" s="176"/>
      <c r="G215" s="176"/>
      <c r="H215" s="192" t="str">
        <f t="shared" si="21"/>
        <v/>
      </c>
      <c r="I215" s="142">
        <v>22</v>
      </c>
      <c r="J215" s="142">
        <v>21</v>
      </c>
      <c r="K215" s="142">
        <v>16</v>
      </c>
      <c r="L215" s="193">
        <f t="shared" si="22"/>
        <v>0.76190476190476186</v>
      </c>
      <c r="M215" s="142">
        <v>1</v>
      </c>
      <c r="N215" s="193">
        <f t="shared" si="23"/>
        <v>4.5454545454545456E-2</v>
      </c>
      <c r="O215" s="178">
        <f t="shared" si="24"/>
        <v>22</v>
      </c>
      <c r="P215" s="178">
        <f t="shared" si="25"/>
        <v>21</v>
      </c>
      <c r="Q215" s="178">
        <f t="shared" si="26"/>
        <v>1</v>
      </c>
      <c r="R215" s="194">
        <f t="shared" si="27"/>
        <v>4.5454545454545456E-2</v>
      </c>
    </row>
    <row r="216" spans="1:18" x14ac:dyDescent="0.2">
      <c r="A216" s="91" t="s">
        <v>452</v>
      </c>
      <c r="B216" s="188" t="s">
        <v>122</v>
      </c>
      <c r="C216" s="188" t="s">
        <v>123</v>
      </c>
      <c r="D216" s="176"/>
      <c r="E216" s="176"/>
      <c r="F216" s="176"/>
      <c r="G216" s="176"/>
      <c r="H216" s="192" t="str">
        <f t="shared" si="21"/>
        <v/>
      </c>
      <c r="I216" s="142">
        <v>215</v>
      </c>
      <c r="J216" s="142">
        <v>197</v>
      </c>
      <c r="K216" s="142">
        <v>164</v>
      </c>
      <c r="L216" s="193">
        <f t="shared" si="22"/>
        <v>0.8324873096446701</v>
      </c>
      <c r="M216" s="142">
        <v>18</v>
      </c>
      <c r="N216" s="193">
        <f t="shared" si="23"/>
        <v>8.3720930232558138E-2</v>
      </c>
      <c r="O216" s="178">
        <f t="shared" si="24"/>
        <v>215</v>
      </c>
      <c r="P216" s="178">
        <f t="shared" si="25"/>
        <v>197</v>
      </c>
      <c r="Q216" s="178">
        <f t="shared" si="26"/>
        <v>18</v>
      </c>
      <c r="R216" s="194">
        <f t="shared" si="27"/>
        <v>8.3720930232558138E-2</v>
      </c>
    </row>
    <row r="217" spans="1:18" x14ac:dyDescent="0.2">
      <c r="A217" s="91" t="s">
        <v>452</v>
      </c>
      <c r="B217" s="188" t="s">
        <v>125</v>
      </c>
      <c r="C217" s="188" t="s">
        <v>126</v>
      </c>
      <c r="D217" s="176"/>
      <c r="E217" s="176"/>
      <c r="F217" s="176"/>
      <c r="G217" s="176"/>
      <c r="H217" s="192" t="str">
        <f t="shared" si="21"/>
        <v/>
      </c>
      <c r="I217" s="142">
        <v>4</v>
      </c>
      <c r="J217" s="142">
        <v>2</v>
      </c>
      <c r="K217" s="142"/>
      <c r="L217" s="193">
        <f t="shared" si="22"/>
        <v>0</v>
      </c>
      <c r="M217" s="142">
        <v>1</v>
      </c>
      <c r="N217" s="193">
        <f t="shared" si="23"/>
        <v>0.33333333333333331</v>
      </c>
      <c r="O217" s="178">
        <f t="shared" si="24"/>
        <v>4</v>
      </c>
      <c r="P217" s="178">
        <f t="shared" si="25"/>
        <v>2</v>
      </c>
      <c r="Q217" s="178">
        <f t="shared" si="26"/>
        <v>1</v>
      </c>
      <c r="R217" s="194">
        <f t="shared" si="27"/>
        <v>0.33333333333333331</v>
      </c>
    </row>
    <row r="218" spans="1:18" x14ac:dyDescent="0.2">
      <c r="A218" s="91" t="s">
        <v>452</v>
      </c>
      <c r="B218" s="188" t="s">
        <v>498</v>
      </c>
      <c r="C218" s="188" t="s">
        <v>455</v>
      </c>
      <c r="D218" s="176"/>
      <c r="E218" s="176"/>
      <c r="F218" s="176"/>
      <c r="G218" s="176"/>
      <c r="H218" s="192" t="str">
        <f t="shared" si="21"/>
        <v/>
      </c>
      <c r="I218" s="142">
        <v>9</v>
      </c>
      <c r="J218" s="142">
        <v>8</v>
      </c>
      <c r="K218" s="142"/>
      <c r="L218" s="193">
        <f t="shared" si="22"/>
        <v>0</v>
      </c>
      <c r="M218" s="142"/>
      <c r="N218" s="193">
        <f t="shared" si="23"/>
        <v>0</v>
      </c>
      <c r="O218" s="178">
        <f t="shared" si="24"/>
        <v>9</v>
      </c>
      <c r="P218" s="178">
        <f t="shared" si="25"/>
        <v>8</v>
      </c>
      <c r="Q218" s="178" t="str">
        <f t="shared" si="26"/>
        <v/>
      </c>
      <c r="R218" s="194" t="str">
        <f t="shared" si="27"/>
        <v/>
      </c>
    </row>
    <row r="219" spans="1:18" x14ac:dyDescent="0.2">
      <c r="A219" s="91" t="s">
        <v>452</v>
      </c>
      <c r="B219" s="188" t="s">
        <v>498</v>
      </c>
      <c r="C219" s="188" t="s">
        <v>132</v>
      </c>
      <c r="D219" s="176"/>
      <c r="E219" s="176"/>
      <c r="F219" s="176"/>
      <c r="G219" s="176"/>
      <c r="H219" s="192" t="str">
        <f t="shared" si="21"/>
        <v/>
      </c>
      <c r="I219" s="142">
        <v>39</v>
      </c>
      <c r="J219" s="142">
        <v>37</v>
      </c>
      <c r="K219" s="142">
        <v>23</v>
      </c>
      <c r="L219" s="193">
        <f t="shared" si="22"/>
        <v>0.6216216216216216</v>
      </c>
      <c r="M219" s="142">
        <v>2</v>
      </c>
      <c r="N219" s="193">
        <f t="shared" si="23"/>
        <v>5.128205128205128E-2</v>
      </c>
      <c r="O219" s="178">
        <f t="shared" si="24"/>
        <v>39</v>
      </c>
      <c r="P219" s="178">
        <f t="shared" si="25"/>
        <v>37</v>
      </c>
      <c r="Q219" s="178">
        <f t="shared" si="26"/>
        <v>2</v>
      </c>
      <c r="R219" s="194">
        <f t="shared" si="27"/>
        <v>5.128205128205128E-2</v>
      </c>
    </row>
    <row r="220" spans="1:18" x14ac:dyDescent="0.2">
      <c r="A220" s="91" t="s">
        <v>452</v>
      </c>
      <c r="B220" s="188" t="s">
        <v>384</v>
      </c>
      <c r="C220" s="188" t="s">
        <v>385</v>
      </c>
      <c r="D220" s="176"/>
      <c r="E220" s="176"/>
      <c r="F220" s="176"/>
      <c r="G220" s="176"/>
      <c r="H220" s="192" t="str">
        <f t="shared" si="21"/>
        <v/>
      </c>
      <c r="I220" s="142">
        <v>8</v>
      </c>
      <c r="J220" s="142">
        <v>7</v>
      </c>
      <c r="K220" s="142">
        <v>4</v>
      </c>
      <c r="L220" s="193">
        <f t="shared" si="22"/>
        <v>0.5714285714285714</v>
      </c>
      <c r="M220" s="142">
        <v>1</v>
      </c>
      <c r="N220" s="193">
        <f t="shared" si="23"/>
        <v>0.125</v>
      </c>
      <c r="O220" s="178">
        <f t="shared" si="24"/>
        <v>8</v>
      </c>
      <c r="P220" s="178">
        <f t="shared" si="25"/>
        <v>7</v>
      </c>
      <c r="Q220" s="178">
        <f t="shared" si="26"/>
        <v>1</v>
      </c>
      <c r="R220" s="194">
        <f t="shared" si="27"/>
        <v>0.125</v>
      </c>
    </row>
    <row r="221" spans="1:18" x14ac:dyDescent="0.2">
      <c r="A221" s="91" t="s">
        <v>452</v>
      </c>
      <c r="B221" s="188" t="s">
        <v>133</v>
      </c>
      <c r="C221" s="188" t="s">
        <v>134</v>
      </c>
      <c r="D221" s="176"/>
      <c r="E221" s="176"/>
      <c r="F221" s="176"/>
      <c r="G221" s="176"/>
      <c r="H221" s="192" t="str">
        <f t="shared" si="21"/>
        <v/>
      </c>
      <c r="I221" s="142">
        <v>78</v>
      </c>
      <c r="J221" s="142">
        <v>73</v>
      </c>
      <c r="K221" s="142">
        <v>38</v>
      </c>
      <c r="L221" s="193">
        <f t="shared" si="22"/>
        <v>0.52054794520547942</v>
      </c>
      <c r="M221" s="142">
        <v>5</v>
      </c>
      <c r="N221" s="193">
        <f t="shared" si="23"/>
        <v>6.4102564102564097E-2</v>
      </c>
      <c r="O221" s="178">
        <f t="shared" si="24"/>
        <v>78</v>
      </c>
      <c r="P221" s="178">
        <f t="shared" si="25"/>
        <v>73</v>
      </c>
      <c r="Q221" s="178">
        <f t="shared" si="26"/>
        <v>5</v>
      </c>
      <c r="R221" s="194">
        <f t="shared" si="27"/>
        <v>6.4102564102564097E-2</v>
      </c>
    </row>
    <row r="222" spans="1:18" x14ac:dyDescent="0.2">
      <c r="A222" s="91" t="s">
        <v>452</v>
      </c>
      <c r="B222" s="188" t="s">
        <v>140</v>
      </c>
      <c r="C222" s="188" t="s">
        <v>142</v>
      </c>
      <c r="D222" s="176"/>
      <c r="E222" s="176"/>
      <c r="F222" s="176"/>
      <c r="G222" s="176"/>
      <c r="H222" s="192" t="str">
        <f t="shared" si="21"/>
        <v/>
      </c>
      <c r="I222" s="142">
        <v>2</v>
      </c>
      <c r="J222" s="142">
        <v>2</v>
      </c>
      <c r="K222" s="142">
        <v>1</v>
      </c>
      <c r="L222" s="193">
        <f t="shared" si="22"/>
        <v>0.5</v>
      </c>
      <c r="M222" s="142"/>
      <c r="N222" s="193">
        <f t="shared" si="23"/>
        <v>0</v>
      </c>
      <c r="O222" s="178">
        <f t="shared" si="24"/>
        <v>2</v>
      </c>
      <c r="P222" s="178">
        <f t="shared" si="25"/>
        <v>2</v>
      </c>
      <c r="Q222" s="178" t="str">
        <f t="shared" si="26"/>
        <v/>
      </c>
      <c r="R222" s="194" t="str">
        <f t="shared" si="27"/>
        <v/>
      </c>
    </row>
    <row r="223" spans="1:18" x14ac:dyDescent="0.2">
      <c r="A223" s="91" t="s">
        <v>452</v>
      </c>
      <c r="B223" s="188" t="s">
        <v>147</v>
      </c>
      <c r="C223" s="188" t="s">
        <v>148</v>
      </c>
      <c r="D223" s="176"/>
      <c r="E223" s="176"/>
      <c r="F223" s="176"/>
      <c r="G223" s="176"/>
      <c r="H223" s="192" t="str">
        <f t="shared" si="21"/>
        <v/>
      </c>
      <c r="I223" s="142">
        <v>130</v>
      </c>
      <c r="J223" s="142">
        <v>116</v>
      </c>
      <c r="K223" s="142">
        <v>71</v>
      </c>
      <c r="L223" s="193">
        <f t="shared" si="22"/>
        <v>0.61206896551724133</v>
      </c>
      <c r="M223" s="142">
        <v>14</v>
      </c>
      <c r="N223" s="193">
        <f t="shared" si="23"/>
        <v>0.1076923076923077</v>
      </c>
      <c r="O223" s="178">
        <f t="shared" si="24"/>
        <v>130</v>
      </c>
      <c r="P223" s="178">
        <f t="shared" si="25"/>
        <v>116</v>
      </c>
      <c r="Q223" s="178">
        <f t="shared" si="26"/>
        <v>14</v>
      </c>
      <c r="R223" s="194">
        <f t="shared" si="27"/>
        <v>0.1076923076923077</v>
      </c>
    </row>
    <row r="224" spans="1:18" ht="29" x14ac:dyDescent="0.2">
      <c r="A224" s="91" t="s">
        <v>452</v>
      </c>
      <c r="B224" s="188" t="s">
        <v>550</v>
      </c>
      <c r="C224" s="188" t="s">
        <v>73</v>
      </c>
      <c r="D224" s="176"/>
      <c r="E224" s="176"/>
      <c r="F224" s="176"/>
      <c r="G224" s="176"/>
      <c r="H224" s="192" t="str">
        <f t="shared" si="21"/>
        <v/>
      </c>
      <c r="I224" s="142">
        <v>14</v>
      </c>
      <c r="J224" s="142">
        <v>14</v>
      </c>
      <c r="K224" s="142">
        <v>3</v>
      </c>
      <c r="L224" s="193">
        <f t="shared" si="22"/>
        <v>0.21428571428571427</v>
      </c>
      <c r="M224" s="142"/>
      <c r="N224" s="193">
        <f t="shared" si="23"/>
        <v>0</v>
      </c>
      <c r="O224" s="178">
        <f t="shared" si="24"/>
        <v>14</v>
      </c>
      <c r="P224" s="178">
        <f t="shared" si="25"/>
        <v>14</v>
      </c>
      <c r="Q224" s="178" t="str">
        <f t="shared" si="26"/>
        <v/>
      </c>
      <c r="R224" s="194" t="str">
        <f t="shared" si="27"/>
        <v/>
      </c>
    </row>
    <row r="225" spans="1:18" x14ac:dyDescent="0.2">
      <c r="A225" s="91" t="s">
        <v>452</v>
      </c>
      <c r="B225" s="188" t="s">
        <v>151</v>
      </c>
      <c r="C225" s="188" t="s">
        <v>152</v>
      </c>
      <c r="D225" s="176"/>
      <c r="E225" s="176"/>
      <c r="F225" s="176"/>
      <c r="G225" s="176"/>
      <c r="H225" s="192" t="str">
        <f t="shared" si="21"/>
        <v/>
      </c>
      <c r="I225" s="142">
        <v>11</v>
      </c>
      <c r="J225" s="142">
        <v>10</v>
      </c>
      <c r="K225" s="142">
        <v>5</v>
      </c>
      <c r="L225" s="193">
        <f t="shared" si="22"/>
        <v>0.5</v>
      </c>
      <c r="M225" s="142">
        <v>1</v>
      </c>
      <c r="N225" s="193">
        <f t="shared" si="23"/>
        <v>9.0909090909090912E-2</v>
      </c>
      <c r="O225" s="178">
        <f t="shared" si="24"/>
        <v>11</v>
      </c>
      <c r="P225" s="178">
        <f t="shared" si="25"/>
        <v>10</v>
      </c>
      <c r="Q225" s="178">
        <f t="shared" si="26"/>
        <v>1</v>
      </c>
      <c r="R225" s="194">
        <f t="shared" si="27"/>
        <v>9.0909090909090912E-2</v>
      </c>
    </row>
    <row r="226" spans="1:18" x14ac:dyDescent="0.2">
      <c r="A226" s="91" t="s">
        <v>452</v>
      </c>
      <c r="B226" s="188" t="s">
        <v>153</v>
      </c>
      <c r="C226" s="188" t="s">
        <v>154</v>
      </c>
      <c r="D226" s="176"/>
      <c r="E226" s="176"/>
      <c r="F226" s="176"/>
      <c r="G226" s="176"/>
      <c r="H226" s="192" t="str">
        <f t="shared" si="21"/>
        <v/>
      </c>
      <c r="I226" s="142">
        <v>147</v>
      </c>
      <c r="J226" s="142">
        <v>129</v>
      </c>
      <c r="K226" s="142">
        <v>81</v>
      </c>
      <c r="L226" s="193">
        <f t="shared" si="22"/>
        <v>0.62790697674418605</v>
      </c>
      <c r="M226" s="142">
        <v>18</v>
      </c>
      <c r="N226" s="193">
        <f t="shared" si="23"/>
        <v>0.12244897959183673</v>
      </c>
      <c r="O226" s="178">
        <f t="shared" si="24"/>
        <v>147</v>
      </c>
      <c r="P226" s="178">
        <f t="shared" si="25"/>
        <v>129</v>
      </c>
      <c r="Q226" s="178">
        <f t="shared" si="26"/>
        <v>18</v>
      </c>
      <c r="R226" s="194">
        <f t="shared" si="27"/>
        <v>0.12244897959183673</v>
      </c>
    </row>
    <row r="227" spans="1:18" x14ac:dyDescent="0.2">
      <c r="A227" s="91" t="s">
        <v>452</v>
      </c>
      <c r="B227" s="188" t="s">
        <v>158</v>
      </c>
      <c r="C227" s="188" t="s">
        <v>159</v>
      </c>
      <c r="D227" s="176"/>
      <c r="E227" s="176"/>
      <c r="F227" s="176"/>
      <c r="G227" s="176"/>
      <c r="H227" s="192" t="str">
        <f t="shared" si="21"/>
        <v/>
      </c>
      <c r="I227" s="142">
        <v>22</v>
      </c>
      <c r="J227" s="142">
        <v>22</v>
      </c>
      <c r="K227" s="142">
        <v>19</v>
      </c>
      <c r="L227" s="193">
        <f t="shared" si="22"/>
        <v>0.86363636363636365</v>
      </c>
      <c r="M227" s="142"/>
      <c r="N227" s="193">
        <f t="shared" si="23"/>
        <v>0</v>
      </c>
      <c r="O227" s="178">
        <f t="shared" si="24"/>
        <v>22</v>
      </c>
      <c r="P227" s="178">
        <f t="shared" si="25"/>
        <v>22</v>
      </c>
      <c r="Q227" s="178" t="str">
        <f t="shared" si="26"/>
        <v/>
      </c>
      <c r="R227" s="194" t="str">
        <f t="shared" si="27"/>
        <v/>
      </c>
    </row>
    <row r="228" spans="1:18" x14ac:dyDescent="0.2">
      <c r="A228" s="91" t="s">
        <v>452</v>
      </c>
      <c r="B228" s="188" t="s">
        <v>160</v>
      </c>
      <c r="C228" s="188" t="s">
        <v>161</v>
      </c>
      <c r="D228" s="176"/>
      <c r="E228" s="176"/>
      <c r="F228" s="176"/>
      <c r="G228" s="176"/>
      <c r="H228" s="192" t="str">
        <f t="shared" si="21"/>
        <v/>
      </c>
      <c r="I228" s="142">
        <v>69</v>
      </c>
      <c r="J228" s="142">
        <v>46</v>
      </c>
      <c r="K228" s="142">
        <v>17</v>
      </c>
      <c r="L228" s="193">
        <f t="shared" si="22"/>
        <v>0.36956521739130432</v>
      </c>
      <c r="M228" s="142"/>
      <c r="N228" s="193">
        <f t="shared" si="23"/>
        <v>0</v>
      </c>
      <c r="O228" s="178">
        <f t="shared" si="24"/>
        <v>69</v>
      </c>
      <c r="P228" s="178">
        <f t="shared" si="25"/>
        <v>46</v>
      </c>
      <c r="Q228" s="178" t="str">
        <f t="shared" si="26"/>
        <v/>
      </c>
      <c r="R228" s="194" t="str">
        <f t="shared" si="27"/>
        <v/>
      </c>
    </row>
    <row r="229" spans="1:18" x14ac:dyDescent="0.2">
      <c r="A229" s="91" t="s">
        <v>452</v>
      </c>
      <c r="B229" s="188" t="s">
        <v>162</v>
      </c>
      <c r="C229" s="188" t="s">
        <v>249</v>
      </c>
      <c r="D229" s="176"/>
      <c r="E229" s="176"/>
      <c r="F229" s="176"/>
      <c r="G229" s="176"/>
      <c r="H229" s="192" t="str">
        <f t="shared" si="21"/>
        <v/>
      </c>
      <c r="I229" s="142">
        <v>1</v>
      </c>
      <c r="J229" s="142">
        <v>1</v>
      </c>
      <c r="K229" s="142">
        <v>1</v>
      </c>
      <c r="L229" s="193">
        <f t="shared" si="22"/>
        <v>1</v>
      </c>
      <c r="M229" s="142"/>
      <c r="N229" s="193">
        <f t="shared" si="23"/>
        <v>0</v>
      </c>
      <c r="O229" s="178">
        <f t="shared" si="24"/>
        <v>1</v>
      </c>
      <c r="P229" s="178">
        <f t="shared" si="25"/>
        <v>1</v>
      </c>
      <c r="Q229" s="178" t="str">
        <f t="shared" si="26"/>
        <v/>
      </c>
      <c r="R229" s="194" t="str">
        <f t="shared" si="27"/>
        <v/>
      </c>
    </row>
    <row r="230" spans="1:18" x14ac:dyDescent="0.2">
      <c r="A230" s="91" t="s">
        <v>452</v>
      </c>
      <c r="B230" s="188" t="s">
        <v>164</v>
      </c>
      <c r="C230" s="188" t="s">
        <v>165</v>
      </c>
      <c r="D230" s="176"/>
      <c r="E230" s="176"/>
      <c r="F230" s="176"/>
      <c r="G230" s="176"/>
      <c r="H230" s="192" t="str">
        <f t="shared" si="21"/>
        <v/>
      </c>
      <c r="I230" s="142">
        <v>44</v>
      </c>
      <c r="J230" s="142">
        <v>43</v>
      </c>
      <c r="K230" s="142">
        <v>20</v>
      </c>
      <c r="L230" s="193">
        <f t="shared" si="22"/>
        <v>0.46511627906976744</v>
      </c>
      <c r="M230" s="142">
        <v>1</v>
      </c>
      <c r="N230" s="193">
        <f t="shared" si="23"/>
        <v>2.2727272727272728E-2</v>
      </c>
      <c r="O230" s="178">
        <f t="shared" si="24"/>
        <v>44</v>
      </c>
      <c r="P230" s="178">
        <f t="shared" si="25"/>
        <v>43</v>
      </c>
      <c r="Q230" s="178">
        <f t="shared" si="26"/>
        <v>1</v>
      </c>
      <c r="R230" s="194">
        <f t="shared" si="27"/>
        <v>2.2727272727272728E-2</v>
      </c>
    </row>
    <row r="231" spans="1:18" ht="29" x14ac:dyDescent="0.2">
      <c r="A231" s="91" t="s">
        <v>452</v>
      </c>
      <c r="B231" s="188" t="s">
        <v>168</v>
      </c>
      <c r="C231" s="188" t="s">
        <v>170</v>
      </c>
      <c r="D231" s="176"/>
      <c r="E231" s="176"/>
      <c r="F231" s="176"/>
      <c r="G231" s="176"/>
      <c r="H231" s="192" t="str">
        <f t="shared" si="21"/>
        <v/>
      </c>
      <c r="I231" s="142">
        <v>630</v>
      </c>
      <c r="J231" s="142">
        <v>629</v>
      </c>
      <c r="K231" s="142">
        <v>156</v>
      </c>
      <c r="L231" s="193">
        <f t="shared" si="22"/>
        <v>0.24801271860095389</v>
      </c>
      <c r="M231" s="142">
        <v>1</v>
      </c>
      <c r="N231" s="193">
        <f t="shared" si="23"/>
        <v>1.5873015873015873E-3</v>
      </c>
      <c r="O231" s="178">
        <f t="shared" si="24"/>
        <v>630</v>
      </c>
      <c r="P231" s="178">
        <f t="shared" si="25"/>
        <v>629</v>
      </c>
      <c r="Q231" s="178">
        <f t="shared" si="26"/>
        <v>1</v>
      </c>
      <c r="R231" s="194">
        <f t="shared" si="27"/>
        <v>1.5873015873015873E-3</v>
      </c>
    </row>
    <row r="232" spans="1:18" ht="29" x14ac:dyDescent="0.2">
      <c r="A232" s="91" t="s">
        <v>452</v>
      </c>
      <c r="B232" s="188" t="s">
        <v>168</v>
      </c>
      <c r="C232" s="188" t="s">
        <v>456</v>
      </c>
      <c r="D232" s="176"/>
      <c r="E232" s="176"/>
      <c r="F232" s="176"/>
      <c r="G232" s="176"/>
      <c r="H232" s="192" t="str">
        <f t="shared" si="21"/>
        <v/>
      </c>
      <c r="I232" s="142">
        <v>87</v>
      </c>
      <c r="J232" s="142">
        <v>87</v>
      </c>
      <c r="K232" s="142">
        <v>13</v>
      </c>
      <c r="L232" s="193">
        <f t="shared" si="22"/>
        <v>0.14942528735632185</v>
      </c>
      <c r="M232" s="142"/>
      <c r="N232" s="193">
        <f t="shared" si="23"/>
        <v>0</v>
      </c>
      <c r="O232" s="178">
        <f t="shared" si="24"/>
        <v>87</v>
      </c>
      <c r="P232" s="178">
        <f t="shared" si="25"/>
        <v>87</v>
      </c>
      <c r="Q232" s="178" t="str">
        <f t="shared" si="26"/>
        <v/>
      </c>
      <c r="R232" s="194" t="str">
        <f t="shared" si="27"/>
        <v/>
      </c>
    </row>
    <row r="233" spans="1:18" ht="29" x14ac:dyDescent="0.2">
      <c r="A233" s="91" t="s">
        <v>452</v>
      </c>
      <c r="B233" s="188" t="s">
        <v>168</v>
      </c>
      <c r="C233" s="188" t="s">
        <v>169</v>
      </c>
      <c r="D233" s="176"/>
      <c r="E233" s="176"/>
      <c r="F233" s="176"/>
      <c r="G233" s="176"/>
      <c r="H233" s="192" t="str">
        <f t="shared" si="21"/>
        <v/>
      </c>
      <c r="I233" s="142">
        <v>36</v>
      </c>
      <c r="J233" s="142">
        <v>36</v>
      </c>
      <c r="K233" s="142">
        <v>3</v>
      </c>
      <c r="L233" s="193">
        <f t="shared" si="22"/>
        <v>8.3333333333333329E-2</v>
      </c>
      <c r="M233" s="142"/>
      <c r="N233" s="193">
        <f t="shared" si="23"/>
        <v>0</v>
      </c>
      <c r="O233" s="178">
        <f t="shared" si="24"/>
        <v>36</v>
      </c>
      <c r="P233" s="178">
        <f t="shared" si="25"/>
        <v>36</v>
      </c>
      <c r="Q233" s="178" t="str">
        <f t="shared" si="26"/>
        <v/>
      </c>
      <c r="R233" s="194" t="str">
        <f t="shared" si="27"/>
        <v/>
      </c>
    </row>
    <row r="234" spans="1:18" x14ac:dyDescent="0.2">
      <c r="A234" s="91" t="s">
        <v>452</v>
      </c>
      <c r="B234" s="188" t="s">
        <v>174</v>
      </c>
      <c r="C234" s="188" t="s">
        <v>175</v>
      </c>
      <c r="D234" s="176"/>
      <c r="E234" s="176"/>
      <c r="F234" s="176"/>
      <c r="G234" s="176"/>
      <c r="H234" s="192" t="str">
        <f t="shared" si="21"/>
        <v/>
      </c>
      <c r="I234" s="142">
        <v>77</v>
      </c>
      <c r="J234" s="142">
        <v>73</v>
      </c>
      <c r="K234" s="142">
        <v>38</v>
      </c>
      <c r="L234" s="193">
        <f t="shared" si="22"/>
        <v>0.52054794520547942</v>
      </c>
      <c r="M234" s="142">
        <v>4</v>
      </c>
      <c r="N234" s="193">
        <f t="shared" si="23"/>
        <v>5.1948051948051951E-2</v>
      </c>
      <c r="O234" s="178">
        <f t="shared" si="24"/>
        <v>77</v>
      </c>
      <c r="P234" s="178">
        <f t="shared" si="25"/>
        <v>73</v>
      </c>
      <c r="Q234" s="178">
        <f t="shared" si="26"/>
        <v>4</v>
      </c>
      <c r="R234" s="194">
        <f t="shared" si="27"/>
        <v>5.1948051948051951E-2</v>
      </c>
    </row>
    <row r="235" spans="1:18" x14ac:dyDescent="0.2">
      <c r="A235" s="91" t="s">
        <v>452</v>
      </c>
      <c r="B235" s="188" t="s">
        <v>176</v>
      </c>
      <c r="C235" s="188" t="s">
        <v>177</v>
      </c>
      <c r="D235" s="176"/>
      <c r="E235" s="176"/>
      <c r="F235" s="176"/>
      <c r="G235" s="176"/>
      <c r="H235" s="192" t="str">
        <f t="shared" si="21"/>
        <v/>
      </c>
      <c r="I235" s="142">
        <v>2</v>
      </c>
      <c r="J235" s="142">
        <v>2</v>
      </c>
      <c r="K235" s="142">
        <v>1</v>
      </c>
      <c r="L235" s="193">
        <f t="shared" si="22"/>
        <v>0.5</v>
      </c>
      <c r="M235" s="142"/>
      <c r="N235" s="193">
        <f t="shared" si="23"/>
        <v>0</v>
      </c>
      <c r="O235" s="178">
        <f t="shared" si="24"/>
        <v>2</v>
      </c>
      <c r="P235" s="178">
        <f t="shared" si="25"/>
        <v>2</v>
      </c>
      <c r="Q235" s="178" t="str">
        <f t="shared" si="26"/>
        <v/>
      </c>
      <c r="R235" s="194" t="str">
        <f t="shared" si="27"/>
        <v/>
      </c>
    </row>
    <row r="236" spans="1:18" x14ac:dyDescent="0.2">
      <c r="A236" s="91" t="s">
        <v>452</v>
      </c>
      <c r="B236" s="188" t="s">
        <v>178</v>
      </c>
      <c r="C236" s="188" t="s">
        <v>506</v>
      </c>
      <c r="D236" s="176"/>
      <c r="E236" s="176"/>
      <c r="F236" s="176"/>
      <c r="G236" s="176"/>
      <c r="H236" s="192" t="str">
        <f t="shared" si="21"/>
        <v/>
      </c>
      <c r="I236" s="142">
        <v>22</v>
      </c>
      <c r="J236" s="142">
        <v>22</v>
      </c>
      <c r="K236" s="142">
        <v>12</v>
      </c>
      <c r="L236" s="193">
        <f t="shared" si="22"/>
        <v>0.54545454545454541</v>
      </c>
      <c r="M236" s="142"/>
      <c r="N236" s="193">
        <f t="shared" si="23"/>
        <v>0</v>
      </c>
      <c r="O236" s="178">
        <f t="shared" si="24"/>
        <v>22</v>
      </c>
      <c r="P236" s="178">
        <f t="shared" si="25"/>
        <v>22</v>
      </c>
      <c r="Q236" s="178" t="str">
        <f t="shared" si="26"/>
        <v/>
      </c>
      <c r="R236" s="194" t="str">
        <f t="shared" si="27"/>
        <v/>
      </c>
    </row>
    <row r="237" spans="1:18" x14ac:dyDescent="0.2">
      <c r="A237" s="91" t="s">
        <v>452</v>
      </c>
      <c r="B237" s="188" t="s">
        <v>178</v>
      </c>
      <c r="C237" s="188" t="s">
        <v>457</v>
      </c>
      <c r="D237" s="176"/>
      <c r="E237" s="176"/>
      <c r="F237" s="176"/>
      <c r="G237" s="176"/>
      <c r="H237" s="192" t="str">
        <f t="shared" si="21"/>
        <v/>
      </c>
      <c r="I237" s="142">
        <v>2</v>
      </c>
      <c r="J237" s="142">
        <v>2</v>
      </c>
      <c r="K237" s="142"/>
      <c r="L237" s="193">
        <f t="shared" si="22"/>
        <v>0</v>
      </c>
      <c r="M237" s="142"/>
      <c r="N237" s="193">
        <f t="shared" si="23"/>
        <v>0</v>
      </c>
      <c r="O237" s="178">
        <f t="shared" si="24"/>
        <v>2</v>
      </c>
      <c r="P237" s="178">
        <f t="shared" si="25"/>
        <v>2</v>
      </c>
      <c r="Q237" s="178" t="str">
        <f t="shared" si="26"/>
        <v/>
      </c>
      <c r="R237" s="194" t="str">
        <f t="shared" si="27"/>
        <v/>
      </c>
    </row>
    <row r="238" spans="1:18" x14ac:dyDescent="0.2">
      <c r="A238" s="91" t="s">
        <v>452</v>
      </c>
      <c r="B238" s="188" t="s">
        <v>180</v>
      </c>
      <c r="C238" s="188" t="s">
        <v>180</v>
      </c>
      <c r="D238" s="176"/>
      <c r="E238" s="176"/>
      <c r="F238" s="176"/>
      <c r="G238" s="176"/>
      <c r="H238" s="192" t="str">
        <f t="shared" si="21"/>
        <v/>
      </c>
      <c r="I238" s="142">
        <v>14</v>
      </c>
      <c r="J238" s="142">
        <v>14</v>
      </c>
      <c r="K238" s="142">
        <v>3</v>
      </c>
      <c r="L238" s="193">
        <f t="shared" si="22"/>
        <v>0.21428571428571427</v>
      </c>
      <c r="M238" s="142"/>
      <c r="N238" s="193">
        <f t="shared" si="23"/>
        <v>0</v>
      </c>
      <c r="O238" s="178">
        <f t="shared" si="24"/>
        <v>14</v>
      </c>
      <c r="P238" s="178">
        <f t="shared" si="25"/>
        <v>14</v>
      </c>
      <c r="Q238" s="178" t="str">
        <f t="shared" si="26"/>
        <v/>
      </c>
      <c r="R238" s="194" t="str">
        <f t="shared" si="27"/>
        <v/>
      </c>
    </row>
    <row r="239" spans="1:18" x14ac:dyDescent="0.2">
      <c r="A239" s="91" t="s">
        <v>452</v>
      </c>
      <c r="B239" s="188" t="s">
        <v>182</v>
      </c>
      <c r="C239" s="188" t="s">
        <v>183</v>
      </c>
      <c r="D239" s="176"/>
      <c r="E239" s="176"/>
      <c r="F239" s="176"/>
      <c r="G239" s="176"/>
      <c r="H239" s="192" t="str">
        <f t="shared" si="21"/>
        <v/>
      </c>
      <c r="I239" s="142">
        <v>59</v>
      </c>
      <c r="J239" s="142">
        <v>58</v>
      </c>
      <c r="K239" s="142">
        <v>40</v>
      </c>
      <c r="L239" s="193">
        <f t="shared" si="22"/>
        <v>0.68965517241379315</v>
      </c>
      <c r="M239" s="142">
        <v>1</v>
      </c>
      <c r="N239" s="193">
        <f t="shared" si="23"/>
        <v>1.6949152542372881E-2</v>
      </c>
      <c r="O239" s="178">
        <f t="shared" si="24"/>
        <v>59</v>
      </c>
      <c r="P239" s="178">
        <f t="shared" si="25"/>
        <v>58</v>
      </c>
      <c r="Q239" s="178">
        <f t="shared" si="26"/>
        <v>1</v>
      </c>
      <c r="R239" s="194">
        <f t="shared" si="27"/>
        <v>1.6949152542372881E-2</v>
      </c>
    </row>
    <row r="240" spans="1:18" x14ac:dyDescent="0.2">
      <c r="A240" s="91" t="s">
        <v>452</v>
      </c>
      <c r="B240" s="188" t="s">
        <v>182</v>
      </c>
      <c r="C240" s="188" t="s">
        <v>184</v>
      </c>
      <c r="D240" s="176"/>
      <c r="E240" s="176"/>
      <c r="F240" s="176"/>
      <c r="G240" s="176"/>
      <c r="H240" s="192" t="str">
        <f t="shared" si="21"/>
        <v/>
      </c>
      <c r="I240" s="142">
        <v>68</v>
      </c>
      <c r="J240" s="142">
        <v>68</v>
      </c>
      <c r="K240" s="142">
        <v>27</v>
      </c>
      <c r="L240" s="193">
        <f t="shared" si="22"/>
        <v>0.39705882352941174</v>
      </c>
      <c r="M240" s="142"/>
      <c r="N240" s="193">
        <f t="shared" si="23"/>
        <v>0</v>
      </c>
      <c r="O240" s="178">
        <f t="shared" si="24"/>
        <v>68</v>
      </c>
      <c r="P240" s="178">
        <f t="shared" si="25"/>
        <v>68</v>
      </c>
      <c r="Q240" s="178" t="str">
        <f t="shared" si="26"/>
        <v/>
      </c>
      <c r="R240" s="194" t="str">
        <f t="shared" si="27"/>
        <v/>
      </c>
    </row>
    <row r="241" spans="1:18" x14ac:dyDescent="0.2">
      <c r="A241" s="91" t="s">
        <v>452</v>
      </c>
      <c r="B241" s="188" t="s">
        <v>185</v>
      </c>
      <c r="C241" s="188" t="s">
        <v>186</v>
      </c>
      <c r="D241" s="176"/>
      <c r="E241" s="176"/>
      <c r="F241" s="176"/>
      <c r="G241" s="176"/>
      <c r="H241" s="192" t="str">
        <f t="shared" si="21"/>
        <v/>
      </c>
      <c r="I241" s="142">
        <v>2</v>
      </c>
      <c r="J241" s="142">
        <v>2</v>
      </c>
      <c r="K241" s="142">
        <v>2</v>
      </c>
      <c r="L241" s="193">
        <f t="shared" si="22"/>
        <v>1</v>
      </c>
      <c r="M241" s="142"/>
      <c r="N241" s="193">
        <f t="shared" si="23"/>
        <v>0</v>
      </c>
      <c r="O241" s="178">
        <f t="shared" si="24"/>
        <v>2</v>
      </c>
      <c r="P241" s="178">
        <f t="shared" si="25"/>
        <v>2</v>
      </c>
      <c r="Q241" s="178" t="str">
        <f t="shared" si="26"/>
        <v/>
      </c>
      <c r="R241" s="194" t="str">
        <f t="shared" si="27"/>
        <v/>
      </c>
    </row>
    <row r="242" spans="1:18" x14ac:dyDescent="0.2">
      <c r="A242" s="91" t="s">
        <v>452</v>
      </c>
      <c r="B242" s="188" t="s">
        <v>187</v>
      </c>
      <c r="C242" s="188" t="s">
        <v>188</v>
      </c>
      <c r="D242" s="176"/>
      <c r="E242" s="176"/>
      <c r="F242" s="176"/>
      <c r="G242" s="176"/>
      <c r="H242" s="192" t="str">
        <f t="shared" si="21"/>
        <v/>
      </c>
      <c r="I242" s="142">
        <v>12</v>
      </c>
      <c r="J242" s="142">
        <v>10</v>
      </c>
      <c r="K242" s="142">
        <v>6</v>
      </c>
      <c r="L242" s="193">
        <f t="shared" si="22"/>
        <v>0.6</v>
      </c>
      <c r="M242" s="142">
        <v>2</v>
      </c>
      <c r="N242" s="193">
        <f t="shared" si="23"/>
        <v>0.16666666666666666</v>
      </c>
      <c r="O242" s="178">
        <f t="shared" si="24"/>
        <v>12</v>
      </c>
      <c r="P242" s="178">
        <f t="shared" si="25"/>
        <v>10</v>
      </c>
      <c r="Q242" s="178">
        <f t="shared" si="26"/>
        <v>2</v>
      </c>
      <c r="R242" s="194">
        <f t="shared" si="27"/>
        <v>0.16666666666666666</v>
      </c>
    </row>
    <row r="243" spans="1:18" x14ac:dyDescent="0.2">
      <c r="A243" s="91" t="s">
        <v>452</v>
      </c>
      <c r="B243" s="188" t="s">
        <v>189</v>
      </c>
      <c r="C243" s="188" t="s">
        <v>190</v>
      </c>
      <c r="D243" s="176"/>
      <c r="E243" s="176"/>
      <c r="F243" s="176"/>
      <c r="G243" s="176"/>
      <c r="H243" s="192" t="str">
        <f t="shared" si="21"/>
        <v/>
      </c>
      <c r="I243" s="142">
        <v>51</v>
      </c>
      <c r="J243" s="142">
        <v>50</v>
      </c>
      <c r="K243" s="142">
        <v>6</v>
      </c>
      <c r="L243" s="193">
        <f t="shared" si="22"/>
        <v>0.12</v>
      </c>
      <c r="M243" s="142">
        <v>1</v>
      </c>
      <c r="N243" s="193">
        <f t="shared" si="23"/>
        <v>1.9607843137254902E-2</v>
      </c>
      <c r="O243" s="178">
        <f t="shared" si="24"/>
        <v>51</v>
      </c>
      <c r="P243" s="178">
        <f t="shared" si="25"/>
        <v>50</v>
      </c>
      <c r="Q243" s="178">
        <f t="shared" si="26"/>
        <v>1</v>
      </c>
      <c r="R243" s="194">
        <f t="shared" si="27"/>
        <v>1.9607843137254902E-2</v>
      </c>
    </row>
    <row r="244" spans="1:18" x14ac:dyDescent="0.2">
      <c r="A244" s="91" t="s">
        <v>452</v>
      </c>
      <c r="B244" s="188" t="s">
        <v>499</v>
      </c>
      <c r="C244" s="188" t="s">
        <v>407</v>
      </c>
      <c r="D244" s="176"/>
      <c r="E244" s="176"/>
      <c r="F244" s="176"/>
      <c r="G244" s="176"/>
      <c r="H244" s="192" t="str">
        <f t="shared" si="21"/>
        <v/>
      </c>
      <c r="I244" s="142">
        <v>110</v>
      </c>
      <c r="J244" s="142">
        <v>101</v>
      </c>
      <c r="K244" s="142">
        <v>51</v>
      </c>
      <c r="L244" s="193">
        <f t="shared" si="22"/>
        <v>0.50495049504950495</v>
      </c>
      <c r="M244" s="142">
        <v>9</v>
      </c>
      <c r="N244" s="193">
        <f t="shared" si="23"/>
        <v>8.1818181818181818E-2</v>
      </c>
      <c r="O244" s="178">
        <f t="shared" si="24"/>
        <v>110</v>
      </c>
      <c r="P244" s="178">
        <f t="shared" si="25"/>
        <v>101</v>
      </c>
      <c r="Q244" s="178">
        <f t="shared" si="26"/>
        <v>9</v>
      </c>
      <c r="R244" s="194">
        <f t="shared" si="27"/>
        <v>8.1818181818181818E-2</v>
      </c>
    </row>
    <row r="245" spans="1:18" x14ac:dyDescent="0.2">
      <c r="A245" s="91" t="s">
        <v>452</v>
      </c>
      <c r="B245" s="188" t="s">
        <v>198</v>
      </c>
      <c r="C245" s="188" t="s">
        <v>199</v>
      </c>
      <c r="D245" s="176"/>
      <c r="E245" s="176"/>
      <c r="F245" s="176"/>
      <c r="G245" s="176"/>
      <c r="H245" s="192" t="str">
        <f t="shared" si="21"/>
        <v/>
      </c>
      <c r="I245" s="142">
        <v>90</v>
      </c>
      <c r="J245" s="142">
        <v>88</v>
      </c>
      <c r="K245" s="142">
        <v>23</v>
      </c>
      <c r="L245" s="193">
        <f t="shared" si="22"/>
        <v>0.26136363636363635</v>
      </c>
      <c r="M245" s="142">
        <v>2</v>
      </c>
      <c r="N245" s="193">
        <f t="shared" si="23"/>
        <v>2.2222222222222223E-2</v>
      </c>
      <c r="O245" s="178">
        <f t="shared" si="24"/>
        <v>90</v>
      </c>
      <c r="P245" s="178">
        <f t="shared" si="25"/>
        <v>88</v>
      </c>
      <c r="Q245" s="178">
        <f t="shared" si="26"/>
        <v>2</v>
      </c>
      <c r="R245" s="194">
        <f t="shared" si="27"/>
        <v>2.2222222222222223E-2</v>
      </c>
    </row>
    <row r="246" spans="1:18" x14ac:dyDescent="0.2">
      <c r="A246" s="91" t="s">
        <v>452</v>
      </c>
      <c r="B246" s="188" t="s">
        <v>202</v>
      </c>
      <c r="C246" s="188" t="s">
        <v>203</v>
      </c>
      <c r="D246" s="176"/>
      <c r="E246" s="176"/>
      <c r="F246" s="176"/>
      <c r="G246" s="176"/>
      <c r="H246" s="192" t="str">
        <f t="shared" si="21"/>
        <v/>
      </c>
      <c r="I246" s="142">
        <v>6</v>
      </c>
      <c r="J246" s="142">
        <v>6</v>
      </c>
      <c r="K246" s="142">
        <v>1</v>
      </c>
      <c r="L246" s="193">
        <f t="shared" si="22"/>
        <v>0.16666666666666666</v>
      </c>
      <c r="M246" s="142"/>
      <c r="N246" s="193">
        <f t="shared" si="23"/>
        <v>0</v>
      </c>
      <c r="O246" s="178">
        <f t="shared" si="24"/>
        <v>6</v>
      </c>
      <c r="P246" s="178">
        <f t="shared" si="25"/>
        <v>6</v>
      </c>
      <c r="Q246" s="178" t="str">
        <f t="shared" si="26"/>
        <v/>
      </c>
      <c r="R246" s="194" t="str">
        <f t="shared" si="27"/>
        <v/>
      </c>
    </row>
    <row r="247" spans="1:18" x14ac:dyDescent="0.2">
      <c r="A247" s="91" t="s">
        <v>452</v>
      </c>
      <c r="B247" s="188" t="s">
        <v>204</v>
      </c>
      <c r="C247" s="188" t="s">
        <v>205</v>
      </c>
      <c r="D247" s="176"/>
      <c r="E247" s="176"/>
      <c r="F247" s="176"/>
      <c r="G247" s="176"/>
      <c r="H247" s="192" t="str">
        <f t="shared" si="21"/>
        <v/>
      </c>
      <c r="I247" s="142">
        <v>4561</v>
      </c>
      <c r="J247" s="142">
        <v>4536</v>
      </c>
      <c r="K247" s="142">
        <v>4435</v>
      </c>
      <c r="L247" s="193">
        <f t="shared" si="22"/>
        <v>0.97773368606701938</v>
      </c>
      <c r="M247" s="142">
        <v>25</v>
      </c>
      <c r="N247" s="193">
        <f t="shared" si="23"/>
        <v>5.4812541109405836E-3</v>
      </c>
      <c r="O247" s="178">
        <f t="shared" si="24"/>
        <v>4561</v>
      </c>
      <c r="P247" s="178">
        <f t="shared" si="25"/>
        <v>4536</v>
      </c>
      <c r="Q247" s="178">
        <f t="shared" si="26"/>
        <v>25</v>
      </c>
      <c r="R247" s="194">
        <f t="shared" si="27"/>
        <v>5.4812541109405836E-3</v>
      </c>
    </row>
    <row r="248" spans="1:18" x14ac:dyDescent="0.2">
      <c r="A248" s="91" t="s">
        <v>452</v>
      </c>
      <c r="B248" s="188" t="s">
        <v>204</v>
      </c>
      <c r="C248" s="188" t="s">
        <v>206</v>
      </c>
      <c r="D248" s="176"/>
      <c r="E248" s="176"/>
      <c r="F248" s="176"/>
      <c r="G248" s="176"/>
      <c r="H248" s="192" t="str">
        <f t="shared" si="21"/>
        <v/>
      </c>
      <c r="I248" s="142">
        <v>6223</v>
      </c>
      <c r="J248" s="142">
        <v>6132</v>
      </c>
      <c r="K248" s="142">
        <v>5347</v>
      </c>
      <c r="L248" s="193">
        <f t="shared" si="22"/>
        <v>0.87198303979125902</v>
      </c>
      <c r="M248" s="142">
        <v>91</v>
      </c>
      <c r="N248" s="193">
        <f t="shared" si="23"/>
        <v>1.4623172103487065E-2</v>
      </c>
      <c r="O248" s="178">
        <f t="shared" si="24"/>
        <v>6223</v>
      </c>
      <c r="P248" s="178">
        <f t="shared" si="25"/>
        <v>6132</v>
      </c>
      <c r="Q248" s="178">
        <f t="shared" si="26"/>
        <v>91</v>
      </c>
      <c r="R248" s="194">
        <f t="shared" si="27"/>
        <v>1.4623172103487065E-2</v>
      </c>
    </row>
    <row r="249" spans="1:18" x14ac:dyDescent="0.2">
      <c r="A249" s="91" t="s">
        <v>452</v>
      </c>
      <c r="B249" s="188" t="s">
        <v>204</v>
      </c>
      <c r="C249" s="188" t="s">
        <v>392</v>
      </c>
      <c r="D249" s="176"/>
      <c r="E249" s="176"/>
      <c r="F249" s="176"/>
      <c r="G249" s="176"/>
      <c r="H249" s="192" t="str">
        <f t="shared" si="21"/>
        <v/>
      </c>
      <c r="I249" s="142">
        <v>1509</v>
      </c>
      <c r="J249" s="142">
        <v>1465</v>
      </c>
      <c r="K249" s="142">
        <v>1450</v>
      </c>
      <c r="L249" s="193">
        <f t="shared" si="22"/>
        <v>0.98976109215017061</v>
      </c>
      <c r="M249" s="142">
        <v>44</v>
      </c>
      <c r="N249" s="193">
        <f t="shared" si="23"/>
        <v>2.9158383035122599E-2</v>
      </c>
      <c r="O249" s="178">
        <f t="shared" si="24"/>
        <v>1509</v>
      </c>
      <c r="P249" s="178">
        <f t="shared" si="25"/>
        <v>1465</v>
      </c>
      <c r="Q249" s="178">
        <f t="shared" si="26"/>
        <v>44</v>
      </c>
      <c r="R249" s="194">
        <f t="shared" si="27"/>
        <v>2.9158383035122599E-2</v>
      </c>
    </row>
    <row r="250" spans="1:18" x14ac:dyDescent="0.2">
      <c r="A250" s="91" t="s">
        <v>452</v>
      </c>
      <c r="B250" s="188" t="s">
        <v>355</v>
      </c>
      <c r="C250" s="188" t="s">
        <v>356</v>
      </c>
      <c r="D250" s="176"/>
      <c r="E250" s="176"/>
      <c r="F250" s="176"/>
      <c r="G250" s="176"/>
      <c r="H250" s="192" t="str">
        <f t="shared" si="21"/>
        <v/>
      </c>
      <c r="I250" s="142">
        <v>9</v>
      </c>
      <c r="J250" s="142">
        <v>9</v>
      </c>
      <c r="K250" s="142">
        <v>6</v>
      </c>
      <c r="L250" s="193">
        <f t="shared" si="22"/>
        <v>0.66666666666666663</v>
      </c>
      <c r="M250" s="142"/>
      <c r="N250" s="193">
        <f t="shared" si="23"/>
        <v>0</v>
      </c>
      <c r="O250" s="178">
        <f t="shared" si="24"/>
        <v>9</v>
      </c>
      <c r="P250" s="178">
        <f t="shared" si="25"/>
        <v>9</v>
      </c>
      <c r="Q250" s="178" t="str">
        <f t="shared" si="26"/>
        <v/>
      </c>
      <c r="R250" s="194" t="str">
        <f t="shared" si="27"/>
        <v/>
      </c>
    </row>
    <row r="251" spans="1:18" x14ac:dyDescent="0.2">
      <c r="A251" s="91" t="s">
        <v>452</v>
      </c>
      <c r="B251" s="188" t="s">
        <v>209</v>
      </c>
      <c r="C251" s="188" t="s">
        <v>510</v>
      </c>
      <c r="D251" s="176"/>
      <c r="E251" s="176"/>
      <c r="F251" s="176"/>
      <c r="G251" s="176"/>
      <c r="H251" s="192" t="str">
        <f t="shared" si="21"/>
        <v/>
      </c>
      <c r="I251" s="142">
        <v>47</v>
      </c>
      <c r="J251" s="142">
        <v>46</v>
      </c>
      <c r="K251" s="142">
        <v>26</v>
      </c>
      <c r="L251" s="193">
        <f t="shared" si="22"/>
        <v>0.56521739130434778</v>
      </c>
      <c r="M251" s="142">
        <v>1</v>
      </c>
      <c r="N251" s="193">
        <f t="shared" si="23"/>
        <v>2.1276595744680851E-2</v>
      </c>
      <c r="O251" s="178">
        <f t="shared" si="24"/>
        <v>47</v>
      </c>
      <c r="P251" s="178">
        <f t="shared" si="25"/>
        <v>46</v>
      </c>
      <c r="Q251" s="178">
        <f t="shared" si="26"/>
        <v>1</v>
      </c>
      <c r="R251" s="194">
        <f t="shared" si="27"/>
        <v>2.1276595744680851E-2</v>
      </c>
    </row>
    <row r="252" spans="1:18" x14ac:dyDescent="0.2">
      <c r="A252" s="91" t="s">
        <v>452</v>
      </c>
      <c r="B252" s="188" t="s">
        <v>209</v>
      </c>
      <c r="C252" s="188" t="s">
        <v>502</v>
      </c>
      <c r="D252" s="176"/>
      <c r="E252" s="176"/>
      <c r="F252" s="176"/>
      <c r="G252" s="176"/>
      <c r="H252" s="192" t="str">
        <f t="shared" si="21"/>
        <v/>
      </c>
      <c r="I252" s="142">
        <v>15</v>
      </c>
      <c r="J252" s="142">
        <v>14</v>
      </c>
      <c r="K252" s="142">
        <v>6</v>
      </c>
      <c r="L252" s="193">
        <f t="shared" si="22"/>
        <v>0.42857142857142855</v>
      </c>
      <c r="M252" s="142">
        <v>1</v>
      </c>
      <c r="N252" s="193">
        <f t="shared" si="23"/>
        <v>6.6666666666666666E-2</v>
      </c>
      <c r="O252" s="178">
        <f t="shared" si="24"/>
        <v>15</v>
      </c>
      <c r="P252" s="178">
        <f t="shared" si="25"/>
        <v>14</v>
      </c>
      <c r="Q252" s="178">
        <f t="shared" si="26"/>
        <v>1</v>
      </c>
      <c r="R252" s="194">
        <f t="shared" si="27"/>
        <v>6.6666666666666666E-2</v>
      </c>
    </row>
    <row r="253" spans="1:18" x14ac:dyDescent="0.2">
      <c r="A253" s="91" t="s">
        <v>452</v>
      </c>
      <c r="B253" s="188" t="s">
        <v>209</v>
      </c>
      <c r="C253" s="188" t="s">
        <v>505</v>
      </c>
      <c r="D253" s="176"/>
      <c r="E253" s="176"/>
      <c r="F253" s="176"/>
      <c r="G253" s="176"/>
      <c r="H253" s="192" t="str">
        <f t="shared" si="21"/>
        <v/>
      </c>
      <c r="I253" s="142">
        <v>4</v>
      </c>
      <c r="J253" s="142">
        <v>4</v>
      </c>
      <c r="K253" s="142">
        <v>2</v>
      </c>
      <c r="L253" s="193">
        <f t="shared" si="22"/>
        <v>0.5</v>
      </c>
      <c r="M253" s="142"/>
      <c r="N253" s="193">
        <f t="shared" si="23"/>
        <v>0</v>
      </c>
      <c r="O253" s="178">
        <f t="shared" si="24"/>
        <v>4</v>
      </c>
      <c r="P253" s="178">
        <f t="shared" si="25"/>
        <v>4</v>
      </c>
      <c r="Q253" s="178" t="str">
        <f t="shared" si="26"/>
        <v/>
      </c>
      <c r="R253" s="194" t="str">
        <f t="shared" si="27"/>
        <v/>
      </c>
    </row>
    <row r="254" spans="1:18" x14ac:dyDescent="0.2">
      <c r="A254" s="91" t="s">
        <v>452</v>
      </c>
      <c r="B254" s="188" t="s">
        <v>209</v>
      </c>
      <c r="C254" s="188" t="s">
        <v>534</v>
      </c>
      <c r="D254" s="176"/>
      <c r="E254" s="176"/>
      <c r="F254" s="176"/>
      <c r="G254" s="176"/>
      <c r="H254" s="192" t="str">
        <f t="shared" si="21"/>
        <v/>
      </c>
      <c r="I254" s="142">
        <v>9</v>
      </c>
      <c r="J254" s="142">
        <v>9</v>
      </c>
      <c r="K254" s="142">
        <v>9</v>
      </c>
      <c r="L254" s="193">
        <f t="shared" si="22"/>
        <v>1</v>
      </c>
      <c r="M254" s="142"/>
      <c r="N254" s="193">
        <f t="shared" si="23"/>
        <v>0</v>
      </c>
      <c r="O254" s="178">
        <f t="shared" si="24"/>
        <v>9</v>
      </c>
      <c r="P254" s="178">
        <f t="shared" si="25"/>
        <v>9</v>
      </c>
      <c r="Q254" s="178" t="str">
        <f t="shared" si="26"/>
        <v/>
      </c>
      <c r="R254" s="194" t="str">
        <f t="shared" si="27"/>
        <v/>
      </c>
    </row>
    <row r="255" spans="1:18" ht="29" x14ac:dyDescent="0.2">
      <c r="A255" s="91" t="s">
        <v>452</v>
      </c>
      <c r="B255" s="188" t="s">
        <v>212</v>
      </c>
      <c r="C255" s="188" t="s">
        <v>214</v>
      </c>
      <c r="D255" s="176"/>
      <c r="E255" s="176"/>
      <c r="F255" s="176"/>
      <c r="G255" s="176"/>
      <c r="H255" s="192" t="str">
        <f t="shared" si="21"/>
        <v/>
      </c>
      <c r="I255" s="142">
        <v>253</v>
      </c>
      <c r="J255" s="142">
        <v>207</v>
      </c>
      <c r="K255" s="142">
        <v>92</v>
      </c>
      <c r="L255" s="193">
        <f t="shared" si="22"/>
        <v>0.44444444444444442</v>
      </c>
      <c r="M255" s="142">
        <v>46</v>
      </c>
      <c r="N255" s="193">
        <f t="shared" si="23"/>
        <v>0.18181818181818182</v>
      </c>
      <c r="O255" s="178">
        <f t="shared" si="24"/>
        <v>253</v>
      </c>
      <c r="P255" s="178">
        <f t="shared" si="25"/>
        <v>207</v>
      </c>
      <c r="Q255" s="178">
        <f t="shared" si="26"/>
        <v>46</v>
      </c>
      <c r="R255" s="194">
        <f t="shared" si="27"/>
        <v>0.18181818181818182</v>
      </c>
    </row>
    <row r="256" spans="1:18" x14ac:dyDescent="0.2">
      <c r="A256" s="91" t="s">
        <v>452</v>
      </c>
      <c r="B256" s="188" t="s">
        <v>215</v>
      </c>
      <c r="C256" s="188" t="s">
        <v>217</v>
      </c>
      <c r="D256" s="176"/>
      <c r="E256" s="176"/>
      <c r="F256" s="176"/>
      <c r="G256" s="176"/>
      <c r="H256" s="192" t="str">
        <f t="shared" si="21"/>
        <v/>
      </c>
      <c r="I256" s="142">
        <v>91</v>
      </c>
      <c r="J256" s="142">
        <v>91</v>
      </c>
      <c r="K256" s="142">
        <v>23</v>
      </c>
      <c r="L256" s="193">
        <f t="shared" si="22"/>
        <v>0.25274725274725274</v>
      </c>
      <c r="M256" s="142"/>
      <c r="N256" s="193">
        <f t="shared" si="23"/>
        <v>0</v>
      </c>
      <c r="O256" s="178">
        <f t="shared" si="24"/>
        <v>91</v>
      </c>
      <c r="P256" s="178">
        <f t="shared" si="25"/>
        <v>91</v>
      </c>
      <c r="Q256" s="178" t="str">
        <f t="shared" si="26"/>
        <v/>
      </c>
      <c r="R256" s="194" t="str">
        <f t="shared" si="27"/>
        <v/>
      </c>
    </row>
    <row r="257" spans="1:18" x14ac:dyDescent="0.2">
      <c r="A257" s="91" t="s">
        <v>452</v>
      </c>
      <c r="B257" s="188" t="s">
        <v>215</v>
      </c>
      <c r="C257" s="188" t="s">
        <v>218</v>
      </c>
      <c r="D257" s="176"/>
      <c r="E257" s="176"/>
      <c r="F257" s="176"/>
      <c r="G257" s="176"/>
      <c r="H257" s="192" t="str">
        <f t="shared" si="21"/>
        <v/>
      </c>
      <c r="I257" s="142">
        <v>4</v>
      </c>
      <c r="J257" s="142">
        <v>3</v>
      </c>
      <c r="K257" s="142">
        <v>3</v>
      </c>
      <c r="L257" s="193">
        <f t="shared" si="22"/>
        <v>1</v>
      </c>
      <c r="M257" s="142">
        <v>1</v>
      </c>
      <c r="N257" s="193">
        <f t="shared" si="23"/>
        <v>0.25</v>
      </c>
      <c r="O257" s="178">
        <f t="shared" si="24"/>
        <v>4</v>
      </c>
      <c r="P257" s="178">
        <f t="shared" si="25"/>
        <v>3</v>
      </c>
      <c r="Q257" s="178">
        <f t="shared" si="26"/>
        <v>1</v>
      </c>
      <c r="R257" s="194">
        <f t="shared" si="27"/>
        <v>0.25</v>
      </c>
    </row>
    <row r="258" spans="1:18" x14ac:dyDescent="0.2">
      <c r="A258" s="91" t="s">
        <v>452</v>
      </c>
      <c r="B258" s="188" t="s">
        <v>220</v>
      </c>
      <c r="C258" s="188" t="s">
        <v>221</v>
      </c>
      <c r="D258" s="176"/>
      <c r="E258" s="176"/>
      <c r="F258" s="176"/>
      <c r="G258" s="176"/>
      <c r="H258" s="192" t="str">
        <f t="shared" ref="H258:H265" si="28">IF((E258+G258)&lt;&gt;0,G258/(E258+G258),"")</f>
        <v/>
      </c>
      <c r="I258" s="142">
        <v>12</v>
      </c>
      <c r="J258" s="142">
        <v>12</v>
      </c>
      <c r="K258" s="142">
        <v>6</v>
      </c>
      <c r="L258" s="193">
        <f t="shared" ref="L258:L266" si="29">IF(J258&lt;&gt;0,K258/J258,"")</f>
        <v>0.5</v>
      </c>
      <c r="M258" s="142"/>
      <c r="N258" s="193">
        <f t="shared" ref="N258:N265" si="30">IF((J258+M258)&lt;&gt;0,M258/(J258+M258),"")</f>
        <v>0</v>
      </c>
      <c r="O258" s="178">
        <f t="shared" ref="O258:O265" si="31">IF(SUM(D258,I258)&gt;0,SUM(D258,I258),"")</f>
        <v>12</v>
      </c>
      <c r="P258" s="178">
        <f t="shared" ref="P258:P265" si="32">IF( SUM(E258,J258)&gt;0, SUM(E258,J258),"")</f>
        <v>12</v>
      </c>
      <c r="Q258" s="178" t="str">
        <f t="shared" ref="Q258:Q265" si="33">IF(SUM(G258,M258)&gt;0,SUM(G258,M258),"")</f>
        <v/>
      </c>
      <c r="R258" s="194" t="str">
        <f t="shared" ref="R258:R265" si="34">IFERROR(IF((P258+Q258)&lt;&gt;0,Q258/(P258+Q258),""),"")</f>
        <v/>
      </c>
    </row>
    <row r="259" spans="1:18" ht="29" x14ac:dyDescent="0.2">
      <c r="A259" s="91" t="s">
        <v>452</v>
      </c>
      <c r="B259" s="188" t="s">
        <v>220</v>
      </c>
      <c r="C259" s="188" t="s">
        <v>222</v>
      </c>
      <c r="D259" s="176"/>
      <c r="E259" s="176"/>
      <c r="F259" s="176"/>
      <c r="G259" s="176"/>
      <c r="H259" s="192" t="str">
        <f t="shared" si="28"/>
        <v/>
      </c>
      <c r="I259" s="142">
        <v>26</v>
      </c>
      <c r="J259" s="142">
        <v>24</v>
      </c>
      <c r="K259" s="142">
        <v>4</v>
      </c>
      <c r="L259" s="193">
        <f t="shared" si="29"/>
        <v>0.16666666666666666</v>
      </c>
      <c r="M259" s="142">
        <v>2</v>
      </c>
      <c r="N259" s="193">
        <f t="shared" si="30"/>
        <v>7.6923076923076927E-2</v>
      </c>
      <c r="O259" s="178">
        <f t="shared" si="31"/>
        <v>26</v>
      </c>
      <c r="P259" s="178">
        <f t="shared" si="32"/>
        <v>24</v>
      </c>
      <c r="Q259" s="178">
        <f t="shared" si="33"/>
        <v>2</v>
      </c>
      <c r="R259" s="194">
        <f t="shared" si="34"/>
        <v>7.6923076923076927E-2</v>
      </c>
    </row>
    <row r="260" spans="1:18" x14ac:dyDescent="0.2">
      <c r="A260" s="91" t="s">
        <v>452</v>
      </c>
      <c r="B260" s="188" t="s">
        <v>220</v>
      </c>
      <c r="C260" s="188" t="s">
        <v>223</v>
      </c>
      <c r="D260" s="176"/>
      <c r="E260" s="176"/>
      <c r="F260" s="176"/>
      <c r="G260" s="176"/>
      <c r="H260" s="192" t="str">
        <f t="shared" si="28"/>
        <v/>
      </c>
      <c r="I260" s="142">
        <v>15</v>
      </c>
      <c r="J260" s="142">
        <v>14</v>
      </c>
      <c r="K260" s="142">
        <v>16</v>
      </c>
      <c r="L260" s="193">
        <f t="shared" si="29"/>
        <v>1.1428571428571428</v>
      </c>
      <c r="M260" s="142">
        <v>1</v>
      </c>
      <c r="N260" s="193">
        <f t="shared" si="30"/>
        <v>6.6666666666666666E-2</v>
      </c>
      <c r="O260" s="178">
        <f t="shared" si="31"/>
        <v>15</v>
      </c>
      <c r="P260" s="178">
        <f t="shared" si="32"/>
        <v>14</v>
      </c>
      <c r="Q260" s="178">
        <f t="shared" si="33"/>
        <v>1</v>
      </c>
      <c r="R260" s="194">
        <f t="shared" si="34"/>
        <v>6.6666666666666666E-2</v>
      </c>
    </row>
    <row r="261" spans="1:18" x14ac:dyDescent="0.2">
      <c r="A261" s="91" t="s">
        <v>452</v>
      </c>
      <c r="B261" s="188" t="s">
        <v>220</v>
      </c>
      <c r="C261" s="188" t="s">
        <v>224</v>
      </c>
      <c r="D261" s="176"/>
      <c r="E261" s="176"/>
      <c r="F261" s="176"/>
      <c r="G261" s="176"/>
      <c r="H261" s="192" t="str">
        <f t="shared" si="28"/>
        <v/>
      </c>
      <c r="I261" s="142">
        <v>18</v>
      </c>
      <c r="J261" s="142">
        <v>18</v>
      </c>
      <c r="K261" s="142">
        <v>9</v>
      </c>
      <c r="L261" s="193">
        <f t="shared" si="29"/>
        <v>0.5</v>
      </c>
      <c r="M261" s="142"/>
      <c r="N261" s="193">
        <f t="shared" si="30"/>
        <v>0</v>
      </c>
      <c r="O261" s="178">
        <f t="shared" si="31"/>
        <v>18</v>
      </c>
      <c r="P261" s="178">
        <f t="shared" si="32"/>
        <v>18</v>
      </c>
      <c r="Q261" s="178" t="str">
        <f t="shared" si="33"/>
        <v/>
      </c>
      <c r="R261" s="194" t="str">
        <f t="shared" si="34"/>
        <v/>
      </c>
    </row>
    <row r="262" spans="1:18" ht="29" x14ac:dyDescent="0.2">
      <c r="A262" s="91" t="s">
        <v>452</v>
      </c>
      <c r="B262" s="188" t="s">
        <v>220</v>
      </c>
      <c r="C262" s="188" t="s">
        <v>226</v>
      </c>
      <c r="D262" s="176"/>
      <c r="E262" s="176"/>
      <c r="F262" s="176"/>
      <c r="G262" s="176"/>
      <c r="H262" s="192" t="str">
        <f t="shared" si="28"/>
        <v/>
      </c>
      <c r="I262" s="142">
        <v>16</v>
      </c>
      <c r="J262" s="142">
        <v>16</v>
      </c>
      <c r="K262" s="142">
        <v>10</v>
      </c>
      <c r="L262" s="193">
        <f t="shared" si="29"/>
        <v>0.625</v>
      </c>
      <c r="M262" s="142"/>
      <c r="N262" s="193">
        <f t="shared" si="30"/>
        <v>0</v>
      </c>
      <c r="O262" s="178">
        <f t="shared" si="31"/>
        <v>16</v>
      </c>
      <c r="P262" s="178">
        <f t="shared" si="32"/>
        <v>16</v>
      </c>
      <c r="Q262" s="178" t="str">
        <f t="shared" si="33"/>
        <v/>
      </c>
      <c r="R262" s="194" t="str">
        <f t="shared" si="34"/>
        <v/>
      </c>
    </row>
    <row r="263" spans="1:18" x14ac:dyDescent="0.2">
      <c r="A263" s="91" t="s">
        <v>452</v>
      </c>
      <c r="B263" s="188" t="s">
        <v>227</v>
      </c>
      <c r="C263" s="188" t="s">
        <v>228</v>
      </c>
      <c r="D263" s="176"/>
      <c r="E263" s="176"/>
      <c r="F263" s="176"/>
      <c r="G263" s="176"/>
      <c r="H263" s="192" t="str">
        <f t="shared" si="28"/>
        <v/>
      </c>
      <c r="I263" s="142">
        <v>9</v>
      </c>
      <c r="J263" s="142">
        <v>9</v>
      </c>
      <c r="K263" s="142"/>
      <c r="L263" s="193">
        <f t="shared" si="29"/>
        <v>0</v>
      </c>
      <c r="M263" s="142"/>
      <c r="N263" s="193">
        <f t="shared" si="30"/>
        <v>0</v>
      </c>
      <c r="O263" s="178">
        <f t="shared" si="31"/>
        <v>9</v>
      </c>
      <c r="P263" s="178">
        <f t="shared" si="32"/>
        <v>9</v>
      </c>
      <c r="Q263" s="178" t="str">
        <f t="shared" si="33"/>
        <v/>
      </c>
      <c r="R263" s="194" t="str">
        <f t="shared" si="34"/>
        <v/>
      </c>
    </row>
    <row r="264" spans="1:18" x14ac:dyDescent="0.2">
      <c r="A264" s="91" t="s">
        <v>452</v>
      </c>
      <c r="B264" s="188" t="s">
        <v>566</v>
      </c>
      <c r="C264" s="188" t="s">
        <v>231</v>
      </c>
      <c r="D264" s="176"/>
      <c r="E264" s="176"/>
      <c r="F264" s="176"/>
      <c r="G264" s="176"/>
      <c r="H264" s="192" t="str">
        <f t="shared" si="28"/>
        <v/>
      </c>
      <c r="I264" s="142">
        <v>90</v>
      </c>
      <c r="J264" s="142">
        <v>90</v>
      </c>
      <c r="K264" s="142">
        <v>39</v>
      </c>
      <c r="L264" s="193">
        <f t="shared" si="29"/>
        <v>0.43333333333333335</v>
      </c>
      <c r="M264" s="142"/>
      <c r="N264" s="193">
        <f t="shared" si="30"/>
        <v>0</v>
      </c>
      <c r="O264" s="178">
        <f t="shared" si="31"/>
        <v>90</v>
      </c>
      <c r="P264" s="178">
        <f t="shared" si="32"/>
        <v>90</v>
      </c>
      <c r="Q264" s="178" t="str">
        <f t="shared" si="33"/>
        <v/>
      </c>
      <c r="R264" s="194" t="str">
        <f t="shared" si="34"/>
        <v/>
      </c>
    </row>
    <row r="265" spans="1:18" x14ac:dyDescent="0.2">
      <c r="A265" s="91" t="s">
        <v>452</v>
      </c>
      <c r="B265" s="188" t="s">
        <v>234</v>
      </c>
      <c r="C265" s="188" t="s">
        <v>235</v>
      </c>
      <c r="D265" s="176"/>
      <c r="E265" s="176"/>
      <c r="F265" s="176"/>
      <c r="G265" s="176"/>
      <c r="H265" s="192" t="str">
        <f t="shared" si="28"/>
        <v/>
      </c>
      <c r="I265" s="142">
        <v>1</v>
      </c>
      <c r="J265" s="142">
        <v>1</v>
      </c>
      <c r="K265" s="142"/>
      <c r="L265" s="193">
        <f t="shared" si="29"/>
        <v>0</v>
      </c>
      <c r="M265" s="142"/>
      <c r="N265" s="193">
        <f t="shared" si="30"/>
        <v>0</v>
      </c>
      <c r="O265" s="178">
        <f t="shared" si="31"/>
        <v>1</v>
      </c>
      <c r="P265" s="178">
        <f t="shared" si="32"/>
        <v>1</v>
      </c>
      <c r="Q265" s="178" t="str">
        <f t="shared" si="33"/>
        <v/>
      </c>
      <c r="R265" s="194" t="str">
        <f t="shared" si="34"/>
        <v/>
      </c>
    </row>
    <row r="266" spans="1:18" x14ac:dyDescent="0.2">
      <c r="L266" t="str">
        <f t="shared" si="29"/>
        <v/>
      </c>
      <c r="N266" t="str">
        <f>IF(I266&lt;&gt;0,M266/I266,"")</f>
        <v/>
      </c>
      <c r="R266" t="str">
        <f>IFERROR(IF(O266&lt;&gt;0,Q266/O266,""),"")</f>
        <v/>
      </c>
    </row>
    <row r="268" spans="1:18" ht="16" thickBot="1" x14ac:dyDescent="0.25"/>
    <row r="269" spans="1:18" ht="32" x14ac:dyDescent="0.2">
      <c r="C269" s="22" t="str">
        <f>"Selection Sub total in 2020"</f>
        <v>Selection Sub total in 2020</v>
      </c>
      <c r="D269" s="23">
        <f>SUBTOTAL(9,D2:D265)</f>
        <v>0</v>
      </c>
      <c r="E269" s="23">
        <f>SUBTOTAL(9,E2:E265)</f>
        <v>0</v>
      </c>
      <c r="F269" s="23">
        <f>SUBTOTAL(9,F2:F265)</f>
        <v>0</v>
      </c>
      <c r="G269" s="23">
        <f>SUBTOTAL(9,G2:G265)</f>
        <v>0</v>
      </c>
      <c r="H269" s="19" t="str">
        <f>IF((E269+G269)&lt;&gt;0,G269/(E269+G269),"")</f>
        <v/>
      </c>
      <c r="I269" s="23">
        <f>SUBTOTAL(9,I2:I265)</f>
        <v>76824</v>
      </c>
      <c r="J269" s="23">
        <f>SUBTOTAL(9,J2:J265)</f>
        <v>71800</v>
      </c>
      <c r="K269" s="23">
        <f>SUBTOTAL(9,K2:K265)</f>
        <v>40247</v>
      </c>
      <c r="L269" s="20">
        <f>IF(J269&lt;&gt;0,K269/J269,"")</f>
        <v>0.56054317548746513</v>
      </c>
      <c r="M269" s="23">
        <f>SUBTOTAL(9,M2:M265)</f>
        <v>4532</v>
      </c>
      <c r="N269" s="20">
        <f>IF((J269+M269)&lt;&gt;0,M269/(J269+M269),"")</f>
        <v>5.9372216108578318E-2</v>
      </c>
      <c r="O269" s="23">
        <f>SUBTOTAL(9,O2:O265)</f>
        <v>76824</v>
      </c>
      <c r="P269" s="23">
        <f>SUBTOTAL(9,P2:P265)</f>
        <v>71800</v>
      </c>
      <c r="Q269" s="23">
        <f>SUBTOTAL(9,Q2:Q265)</f>
        <v>4532</v>
      </c>
      <c r="R269" s="21">
        <f>IFERROR(IF((P269+Q269)&lt;&gt;0,Q269/(P269+Q269),""),"")</f>
        <v>5.9372216108578318E-2</v>
      </c>
    </row>
    <row r="270" spans="1:18" ht="32" x14ac:dyDescent="0.2">
      <c r="C270" s="1" t="s">
        <v>549</v>
      </c>
      <c r="D270" s="24">
        <f>SUM(D2:D265)</f>
        <v>0</v>
      </c>
      <c r="E270" s="24">
        <f>SUM(E2:E265)</f>
        <v>0</v>
      </c>
      <c r="F270" s="24">
        <f>SUM(F2:F265)</f>
        <v>0</v>
      </c>
      <c r="G270" s="25">
        <f>SUM(G2:G265)</f>
        <v>0</v>
      </c>
      <c r="H270" s="17" t="str">
        <f>IF((E270+G270)&lt;&gt;0,G270/(E270+G270),"")</f>
        <v/>
      </c>
      <c r="I270" s="25">
        <f>SUM(I2:I265)</f>
        <v>76824</v>
      </c>
      <c r="J270" s="25">
        <f>SUM(J2:J265)</f>
        <v>71800</v>
      </c>
      <c r="K270" s="25">
        <f>SUM(K2:K265)</f>
        <v>40247</v>
      </c>
      <c r="L270" s="2">
        <f>IF(J270&lt;&gt;0,K270/J270,"")</f>
        <v>0.56054317548746513</v>
      </c>
      <c r="M270" s="25">
        <f>SUM(M2:M265)</f>
        <v>4532</v>
      </c>
      <c r="N270" s="2">
        <f>IF((J270+M270)&lt;&gt;0,M270/(J270+M270),"")</f>
        <v>5.9372216108578318E-2</v>
      </c>
      <c r="O270" s="25">
        <f>SUM(O2:O265)</f>
        <v>76824</v>
      </c>
      <c r="P270" s="24">
        <f>SUM(P2:P265)</f>
        <v>71800</v>
      </c>
      <c r="Q270" s="24">
        <f>SUM(Q2:Q265)</f>
        <v>4532</v>
      </c>
      <c r="R270" s="26">
        <f>IFERROR(IF((P270+Q270)&lt;&gt;0,Q270/(P270+Q270),""),"")</f>
        <v>5.9372216108578318E-2</v>
      </c>
    </row>
    <row r="271" spans="1:18" ht="49" thickBot="1" x14ac:dyDescent="0.25">
      <c r="C271" s="14" t="s">
        <v>246</v>
      </c>
      <c r="D271" s="15"/>
      <c r="E271" s="15"/>
      <c r="F271" s="15"/>
      <c r="G271" s="18"/>
      <c r="H271" s="18"/>
      <c r="I271" s="18">
        <f>I269/I270</f>
        <v>1</v>
      </c>
      <c r="J271" s="18">
        <f>J269/J270</f>
        <v>1</v>
      </c>
      <c r="K271" s="18">
        <f>K269/K270</f>
        <v>1</v>
      </c>
      <c r="L271" s="18"/>
      <c r="M271" s="18">
        <f>M269/M270</f>
        <v>1</v>
      </c>
      <c r="N271" s="18"/>
      <c r="O271" s="18">
        <f>O269/O270</f>
        <v>1</v>
      </c>
      <c r="P271" s="15">
        <f>P269/P270</f>
        <v>1</v>
      </c>
      <c r="Q271" s="15">
        <f>Q269/Q270</f>
        <v>1</v>
      </c>
      <c r="R271" s="16"/>
    </row>
  </sheetData>
  <protectedRanges>
    <protectedRange password="90E5" sqref="B2:C265" name="Range1_3"/>
  </protectedRanges>
  <autoFilter ref="A1:R266" xr:uid="{00000000-0009-0000-0000-000008000000}">
    <sortState xmlns:xlrd2="http://schemas.microsoft.com/office/spreadsheetml/2017/richdata2" ref="A2:R266">
      <sortCondition ref="A1:A266"/>
    </sortState>
  </autoFilter>
  <sortState xmlns:xlrd2="http://schemas.microsoft.com/office/spreadsheetml/2017/richdata2" ref="A309:S1556">
    <sortCondition ref="S309"/>
  </sortState>
  <dataValidations count="1">
    <dataValidation type="whole" allowBlank="1" showInputMessage="1" showErrorMessage="1" error="Please enter a whole number" sqref="D2:G265 I2:K265 M2:M265" xr:uid="{00000000-0002-0000-0800-000000000000}">
      <formula1>0</formula1>
      <formula2>99999999</formula2>
    </dataValidation>
  </dataValidations>
  <pageMargins left="0.7" right="0.7" top="0.75" bottom="0.75" header="0.3" footer="0.3"/>
  <pageSetup paperSize="9" orientation="portrait" r:id="rId1"/>
</worksheet>
</file>

<file path=docMetadata/LabelInfo.xml><?xml version="1.0" encoding="utf-8"?>
<clbl:labelList xmlns:clbl="http://schemas.microsoft.com/office/2020/mipLabelMetadata">
  <clbl:label id="{8a2c307e-0521-474d-811d-e4135bb254bd}" enabled="1" method="Standard" siteId="{2401f820-b2b4-4e78-9c4b-ca13a0d9c13d}"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CY,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SCHWARZ Guido</dc:creator>
  <cp:lastModifiedBy>Gianna Grün</cp:lastModifiedBy>
  <cp:lastPrinted>2015-03-27T11:17:48Z</cp:lastPrinted>
  <dcterms:created xsi:type="dcterms:W3CDTF">2014-02-27T11:58:57Z</dcterms:created>
  <dcterms:modified xsi:type="dcterms:W3CDTF">2025-06-02T09:33:50Z</dcterms:modified>
</cp:coreProperties>
</file>